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4.xml" ContentType="application/vnd.openxmlformats-officedocument.spreadsheetml.comment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320153165\Downloads\"/>
    </mc:Choice>
  </mc:AlternateContent>
  <xr:revisionPtr revIDLastSave="0" documentId="13_ncr:1_{A2A52781-72AF-49EF-B91B-B27F31C32316}" xr6:coauthVersionLast="47" xr6:coauthVersionMax="47" xr10:uidLastSave="{00000000-0000-0000-0000-000000000000}"/>
  <bookViews>
    <workbookView xWindow="-110" yWindow="-110" windowWidth="19420" windowHeight="10420" tabRatio="747" xr2:uid="{00000000-000D-0000-FFFF-FFFF00000000}"/>
  </bookViews>
  <sheets>
    <sheet name="Market Dashboard_Sep 23 Revised" sheetId="24" r:id="rId1"/>
    <sheet name="Market Dashboard_Jun 23" sheetId="21" state="hidden" r:id="rId2"/>
    <sheet name="Market Dashboard_Dec 22" sheetId="22" r:id="rId3"/>
    <sheet name="Comparision" sheetId="23" r:id="rId4"/>
    <sheet name="Market Dashboard" sheetId="11" state="hidden" r:id="rId5"/>
    <sheet name="AOP23 Market split" sheetId="10" r:id="rId6"/>
    <sheet name="NAM" sheetId="12" r:id="rId7"/>
    <sheet name="APAC" sheetId="13" r:id="rId8"/>
    <sheet name="BNL" sheetId="15" r:id="rId9"/>
    <sheet name="DACH" sheetId="16" r:id="rId10"/>
    <sheet name="NOR" sheetId="17" r:id="rId11"/>
    <sheet name="UKI" sheetId="18" r:id="rId12"/>
    <sheet name="LAT" sheetId="19" r:id="rId13"/>
    <sheet name="MET" sheetId="20" r:id="rId14"/>
  </sheets>
  <externalReferences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</externalReferences>
  <definedNames>
    <definedName name="\p">'[1]FEB summary'!$A$119</definedName>
    <definedName name="\s">'[1]FEB summary'!$A$116</definedName>
    <definedName name="_" localSheetId="7" hidden="1">#REF!</definedName>
    <definedName name="_" localSheetId="8" hidden="1">#REF!</definedName>
    <definedName name="_" localSheetId="9" hidden="1">#REF!</definedName>
    <definedName name="_" localSheetId="12" hidden="1">#REF!</definedName>
    <definedName name="_" localSheetId="4" hidden="1">#REF!</definedName>
    <definedName name="_" localSheetId="2" hidden="1">#REF!</definedName>
    <definedName name="_" localSheetId="1" hidden="1">#REF!</definedName>
    <definedName name="_" localSheetId="0" hidden="1">#REF!</definedName>
    <definedName name="_" localSheetId="13" hidden="1">#REF!</definedName>
    <definedName name="_" localSheetId="6" hidden="1">#REF!</definedName>
    <definedName name="_" localSheetId="10" hidden="1">#REF!</definedName>
    <definedName name="_" localSheetId="11" hidden="1">#REF!</definedName>
    <definedName name="_" hidden="1">#REF!</definedName>
    <definedName name="__" localSheetId="7" hidden="1">#REF!</definedName>
    <definedName name="__" localSheetId="8" hidden="1">#REF!</definedName>
    <definedName name="__" localSheetId="9" hidden="1">#REF!</definedName>
    <definedName name="__" localSheetId="12" hidden="1">#REF!</definedName>
    <definedName name="__" localSheetId="4" hidden="1">#REF!</definedName>
    <definedName name="__" localSheetId="2" hidden="1">#REF!</definedName>
    <definedName name="__" localSheetId="1" hidden="1">#REF!</definedName>
    <definedName name="__" localSheetId="0" hidden="1">#REF!</definedName>
    <definedName name="__" localSheetId="13" hidden="1">#REF!</definedName>
    <definedName name="__" localSheetId="6" hidden="1">#REF!</definedName>
    <definedName name="__" localSheetId="10" hidden="1">#REF!</definedName>
    <definedName name="__" localSheetId="11" hidden="1">#REF!</definedName>
    <definedName name="__" hidden="1">#REF!</definedName>
    <definedName name="________m1">[2]!________m1</definedName>
    <definedName name="_______m1">[2]!_______m1</definedName>
    <definedName name="______m1">[2]!______m1</definedName>
    <definedName name="_____CBF31">#REF!</definedName>
    <definedName name="_____hek1">[3]!_____hek1</definedName>
    <definedName name="_____m1">[2]!_____m1</definedName>
    <definedName name="____Ap1" localSheetId="5" hidden="1">{"'Sample Status'!$A$1:$J$21"}</definedName>
    <definedName name="____Ap1" localSheetId="7" hidden="1">{"'Sample Status'!$A$1:$J$21"}</definedName>
    <definedName name="____Ap1" localSheetId="8" hidden="1">{"'Sample Status'!$A$1:$J$21"}</definedName>
    <definedName name="____Ap1" localSheetId="9" hidden="1">{"'Sample Status'!$A$1:$J$21"}</definedName>
    <definedName name="____Ap1" localSheetId="12" hidden="1">{"'Sample Status'!$A$1:$J$21"}</definedName>
    <definedName name="____Ap1" localSheetId="4" hidden="1">{"'Sample Status'!$A$1:$J$21"}</definedName>
    <definedName name="____Ap1" localSheetId="2" hidden="1">{"'Sample Status'!$A$1:$J$21"}</definedName>
    <definedName name="____Ap1" localSheetId="1" hidden="1">{"'Sample Status'!$A$1:$J$21"}</definedName>
    <definedName name="____Ap1" localSheetId="0" hidden="1">{"'Sample Status'!$A$1:$J$21"}</definedName>
    <definedName name="____Ap1" localSheetId="13" hidden="1">{"'Sample Status'!$A$1:$J$21"}</definedName>
    <definedName name="____Ap1" localSheetId="6" hidden="1">{"'Sample Status'!$A$1:$J$21"}</definedName>
    <definedName name="____Ap1" localSheetId="10" hidden="1">{"'Sample Status'!$A$1:$J$21"}</definedName>
    <definedName name="____Ap1" localSheetId="11" hidden="1">{"'Sample Status'!$A$1:$J$21"}</definedName>
    <definedName name="____Ap1" hidden="1">{"'Sample Status'!$A$1:$J$21"}</definedName>
    <definedName name="____CBF31">#REF!</definedName>
    <definedName name="____dfr4" localSheetId="7" hidden="1">[4]A!$J$4:$U$4</definedName>
    <definedName name="____dfr4" localSheetId="8" hidden="1">[4]A!$J$4:$U$4</definedName>
    <definedName name="____dfr4" localSheetId="9" hidden="1">[4]A!$J$4:$U$4</definedName>
    <definedName name="____dfr4" localSheetId="12" hidden="1">[4]A!$J$4:$U$4</definedName>
    <definedName name="____dfr4" localSheetId="4" hidden="1">[4]A!$J$4:$U$4</definedName>
    <definedName name="____dfr4" localSheetId="2" hidden="1">[4]A!$J$4:$U$4</definedName>
    <definedName name="____dfr4" localSheetId="1" hidden="1">[4]A!$J$4:$U$4</definedName>
    <definedName name="____dfr4" localSheetId="0" hidden="1">[4]A!$J$4:$U$4</definedName>
    <definedName name="____dfr4" localSheetId="13" hidden="1">[4]A!$J$4:$U$4</definedName>
    <definedName name="____dfr4" localSheetId="6" hidden="1">[4]A!$J$4:$U$4</definedName>
    <definedName name="____dfr4" localSheetId="10" hidden="1">[4]A!$J$4:$U$4</definedName>
    <definedName name="____dfr4" localSheetId="11" hidden="1">[4]A!$J$4:$U$4</definedName>
    <definedName name="____dfr4" hidden="1">[5]A!$J$4:$U$4</definedName>
    <definedName name="____hek1">[3]!____hek1</definedName>
    <definedName name="____m1">[2]!____m1</definedName>
    <definedName name="____Pam10" localSheetId="7" hidden="1">[4]A!$J$4:$U$4</definedName>
    <definedName name="____Pam10" localSheetId="8" hidden="1">[4]A!$J$4:$U$4</definedName>
    <definedName name="____Pam10" localSheetId="9" hidden="1">[4]A!$J$4:$U$4</definedName>
    <definedName name="____Pam10" localSheetId="12" hidden="1">[4]A!$J$4:$U$4</definedName>
    <definedName name="____Pam10" localSheetId="4" hidden="1">[4]A!$J$4:$U$4</definedName>
    <definedName name="____Pam10" localSheetId="2" hidden="1">[4]A!$J$4:$U$4</definedName>
    <definedName name="____Pam10" localSheetId="1" hidden="1">[4]A!$J$4:$U$4</definedName>
    <definedName name="____Pam10" localSheetId="0" hidden="1">[4]A!$J$4:$U$4</definedName>
    <definedName name="____Pam10" localSheetId="13" hidden="1">[4]A!$J$4:$U$4</definedName>
    <definedName name="____Pam10" localSheetId="6" hidden="1">[4]A!$J$4:$U$4</definedName>
    <definedName name="____Pam10" localSheetId="10" hidden="1">[4]A!$J$4:$U$4</definedName>
    <definedName name="____Pam10" localSheetId="11" hidden="1">[4]A!$J$4:$U$4</definedName>
    <definedName name="____Pam10" hidden="1">[5]A!$J$4:$U$4</definedName>
    <definedName name="____Pam11" localSheetId="7" hidden="1">[4]A!$J$4:$U$4</definedName>
    <definedName name="____Pam11" localSheetId="8" hidden="1">[4]A!$J$4:$U$4</definedName>
    <definedName name="____Pam11" localSheetId="9" hidden="1">[4]A!$J$4:$U$4</definedName>
    <definedName name="____Pam11" localSheetId="12" hidden="1">[4]A!$J$4:$U$4</definedName>
    <definedName name="____Pam11" localSheetId="4" hidden="1">[4]A!$J$4:$U$4</definedName>
    <definedName name="____Pam11" localSheetId="2" hidden="1">[4]A!$J$4:$U$4</definedName>
    <definedName name="____Pam11" localSheetId="1" hidden="1">[4]A!$J$4:$U$4</definedName>
    <definedName name="____Pam11" localSheetId="0" hidden="1">[4]A!$J$4:$U$4</definedName>
    <definedName name="____Pam11" localSheetId="13" hidden="1">[4]A!$J$4:$U$4</definedName>
    <definedName name="____Pam11" localSheetId="6" hidden="1">[4]A!$J$4:$U$4</definedName>
    <definedName name="____Pam11" localSheetId="10" hidden="1">[4]A!$J$4:$U$4</definedName>
    <definedName name="____Pam11" localSheetId="11" hidden="1">[4]A!$J$4:$U$4</definedName>
    <definedName name="____Pam11" hidden="1">[5]A!$J$4:$U$4</definedName>
    <definedName name="____Pam12" localSheetId="7" hidden="1">[4]A!$J$4:$U$4</definedName>
    <definedName name="____Pam12" localSheetId="8" hidden="1">[4]A!$J$4:$U$4</definedName>
    <definedName name="____Pam12" localSheetId="9" hidden="1">[4]A!$J$4:$U$4</definedName>
    <definedName name="____Pam12" localSheetId="12" hidden="1">[4]A!$J$4:$U$4</definedName>
    <definedName name="____Pam12" localSheetId="4" hidden="1">[4]A!$J$4:$U$4</definedName>
    <definedName name="____Pam12" localSheetId="2" hidden="1">[4]A!$J$4:$U$4</definedName>
    <definedName name="____Pam12" localSheetId="1" hidden="1">[4]A!$J$4:$U$4</definedName>
    <definedName name="____Pam12" localSheetId="0" hidden="1">[4]A!$J$4:$U$4</definedName>
    <definedName name="____Pam12" localSheetId="13" hidden="1">[4]A!$J$4:$U$4</definedName>
    <definedName name="____Pam12" localSheetId="6" hidden="1">[4]A!$J$4:$U$4</definedName>
    <definedName name="____Pam12" localSheetId="10" hidden="1">[4]A!$J$4:$U$4</definedName>
    <definedName name="____Pam12" localSheetId="11" hidden="1">[4]A!$J$4:$U$4</definedName>
    <definedName name="____Pam12" hidden="1">[5]A!$J$4:$U$4</definedName>
    <definedName name="____Pam13" localSheetId="7" hidden="1">[4]A!$L$4:$U$4</definedName>
    <definedName name="____Pam13" localSheetId="8" hidden="1">[4]A!$L$4:$U$4</definedName>
    <definedName name="____Pam13" localSheetId="9" hidden="1">[4]A!$L$4:$U$4</definedName>
    <definedName name="____Pam13" localSheetId="12" hidden="1">[4]A!$L$4:$U$4</definedName>
    <definedName name="____Pam13" localSheetId="4" hidden="1">[4]A!$L$4:$U$4</definedName>
    <definedName name="____Pam13" localSheetId="2" hidden="1">[4]A!$L$4:$U$4</definedName>
    <definedName name="____Pam13" localSheetId="1" hidden="1">[4]A!$L$4:$U$4</definedName>
    <definedName name="____Pam13" localSheetId="0" hidden="1">[4]A!$L$4:$U$4</definedName>
    <definedName name="____Pam13" localSheetId="13" hidden="1">[4]A!$L$4:$U$4</definedName>
    <definedName name="____Pam13" localSheetId="6" hidden="1">[4]A!$L$4:$U$4</definedName>
    <definedName name="____Pam13" localSheetId="10" hidden="1">[4]A!$L$4:$U$4</definedName>
    <definedName name="____Pam13" localSheetId="11" hidden="1">[4]A!$L$4:$U$4</definedName>
    <definedName name="____Pam13" hidden="1">[5]A!$L$4:$U$4</definedName>
    <definedName name="____Pam14" localSheetId="7" hidden="1">[4]A!$J$4:$U$4</definedName>
    <definedName name="____Pam14" localSheetId="8" hidden="1">[4]A!$J$4:$U$4</definedName>
    <definedName name="____Pam14" localSheetId="9" hidden="1">[4]A!$J$4:$U$4</definedName>
    <definedName name="____Pam14" localSheetId="12" hidden="1">[4]A!$J$4:$U$4</definedName>
    <definedName name="____Pam14" localSheetId="4" hidden="1">[4]A!$J$4:$U$4</definedName>
    <definedName name="____Pam14" localSheetId="2" hidden="1">[4]A!$J$4:$U$4</definedName>
    <definedName name="____Pam14" localSheetId="1" hidden="1">[4]A!$J$4:$U$4</definedName>
    <definedName name="____Pam14" localSheetId="0" hidden="1">[4]A!$J$4:$U$4</definedName>
    <definedName name="____Pam14" localSheetId="13" hidden="1">[4]A!$J$4:$U$4</definedName>
    <definedName name="____Pam14" localSheetId="6" hidden="1">[4]A!$J$4:$U$4</definedName>
    <definedName name="____Pam14" localSheetId="10" hidden="1">[4]A!$J$4:$U$4</definedName>
    <definedName name="____Pam14" localSheetId="11" hidden="1">[4]A!$J$4:$U$4</definedName>
    <definedName name="____Pam14" hidden="1">[5]A!$J$4:$U$4</definedName>
    <definedName name="____Pam2" localSheetId="7" hidden="1">[4]A!$J$7:$U$7</definedName>
    <definedName name="____Pam2" localSheetId="8" hidden="1">[4]A!$J$7:$U$7</definedName>
    <definedName name="____Pam2" localSheetId="9" hidden="1">[4]A!$J$7:$U$7</definedName>
    <definedName name="____Pam2" localSheetId="12" hidden="1">[4]A!$J$7:$U$7</definedName>
    <definedName name="____Pam2" localSheetId="4" hidden="1">[4]A!$J$7:$U$7</definedName>
    <definedName name="____Pam2" localSheetId="2" hidden="1">[4]A!$J$7:$U$7</definedName>
    <definedName name="____Pam2" localSheetId="1" hidden="1">[4]A!$J$7:$U$7</definedName>
    <definedName name="____Pam2" localSheetId="0" hidden="1">[4]A!$J$7:$U$7</definedName>
    <definedName name="____Pam2" localSheetId="13" hidden="1">[4]A!$J$7:$U$7</definedName>
    <definedName name="____Pam2" localSheetId="6" hidden="1">[4]A!$J$7:$U$7</definedName>
    <definedName name="____Pam2" localSheetId="10" hidden="1">[4]A!$J$7:$U$7</definedName>
    <definedName name="____Pam2" localSheetId="11" hidden="1">[4]A!$J$7:$U$7</definedName>
    <definedName name="____Pam2" hidden="1">[5]A!$J$7:$U$7</definedName>
    <definedName name="____Pam3" localSheetId="7" hidden="1">[4]A!$L$128:$U$128</definedName>
    <definedName name="____Pam3" localSheetId="8" hidden="1">[4]A!$L$128:$U$128</definedName>
    <definedName name="____Pam3" localSheetId="9" hidden="1">[4]A!$L$128:$U$128</definedName>
    <definedName name="____Pam3" localSheetId="12" hidden="1">[4]A!$L$128:$U$128</definedName>
    <definedName name="____Pam3" localSheetId="4" hidden="1">[4]A!$L$128:$U$128</definedName>
    <definedName name="____Pam3" localSheetId="2" hidden="1">[4]A!$L$128:$U$128</definedName>
    <definedName name="____Pam3" localSheetId="1" hidden="1">[4]A!$L$128:$U$128</definedName>
    <definedName name="____Pam3" localSheetId="0" hidden="1">[4]A!$L$128:$U$128</definedName>
    <definedName name="____Pam3" localSheetId="13" hidden="1">[4]A!$L$128:$U$128</definedName>
    <definedName name="____Pam3" localSheetId="6" hidden="1">[4]A!$L$128:$U$128</definedName>
    <definedName name="____Pam3" localSheetId="10" hidden="1">[4]A!$L$128:$U$128</definedName>
    <definedName name="____Pam3" localSheetId="11" hidden="1">[4]A!$L$128:$U$128</definedName>
    <definedName name="____Pam3" hidden="1">[5]A!$L$128:$U$128</definedName>
    <definedName name="____Pam4" localSheetId="7" hidden="1">[4]A!$J$138:$U$138</definedName>
    <definedName name="____Pam4" localSheetId="8" hidden="1">[4]A!$J$138:$U$138</definedName>
    <definedName name="____Pam4" localSheetId="9" hidden="1">[4]A!$J$138:$U$138</definedName>
    <definedName name="____Pam4" localSheetId="12" hidden="1">[4]A!$J$138:$U$138</definedName>
    <definedName name="____Pam4" localSheetId="4" hidden="1">[4]A!$J$138:$U$138</definedName>
    <definedName name="____Pam4" localSheetId="2" hidden="1">[4]A!$J$138:$U$138</definedName>
    <definedName name="____Pam4" localSheetId="1" hidden="1">[4]A!$J$138:$U$138</definedName>
    <definedName name="____Pam4" localSheetId="0" hidden="1">[4]A!$J$138:$U$138</definedName>
    <definedName name="____Pam4" localSheetId="13" hidden="1">[4]A!$J$138:$U$138</definedName>
    <definedName name="____Pam4" localSheetId="6" hidden="1">[4]A!$J$138:$U$138</definedName>
    <definedName name="____Pam4" localSheetId="10" hidden="1">[4]A!$J$138:$U$138</definedName>
    <definedName name="____Pam4" localSheetId="11" hidden="1">[4]A!$J$138:$U$138</definedName>
    <definedName name="____Pam4" hidden="1">[5]A!$J$138:$U$138</definedName>
    <definedName name="____Pam5" localSheetId="7" hidden="1">[4]A!$J$130:$U$130</definedName>
    <definedName name="____Pam5" localSheetId="8" hidden="1">[4]A!$J$130:$U$130</definedName>
    <definedName name="____Pam5" localSheetId="9" hidden="1">[4]A!$J$130:$U$130</definedName>
    <definedName name="____Pam5" localSheetId="12" hidden="1">[4]A!$J$130:$U$130</definedName>
    <definedName name="____Pam5" localSheetId="4" hidden="1">[4]A!$J$130:$U$130</definedName>
    <definedName name="____Pam5" localSheetId="2" hidden="1">[4]A!$J$130:$U$130</definedName>
    <definedName name="____Pam5" localSheetId="1" hidden="1">[4]A!$J$130:$U$130</definedName>
    <definedName name="____Pam5" localSheetId="0" hidden="1">[4]A!$J$130:$U$130</definedName>
    <definedName name="____Pam5" localSheetId="13" hidden="1">[4]A!$J$130:$U$130</definedName>
    <definedName name="____Pam5" localSheetId="6" hidden="1">[4]A!$J$130:$U$130</definedName>
    <definedName name="____Pam5" localSheetId="10" hidden="1">[4]A!$J$130:$U$130</definedName>
    <definedName name="____Pam5" localSheetId="11" hidden="1">[4]A!$J$130:$U$130</definedName>
    <definedName name="____Pam5" hidden="1">[5]A!$J$130:$U$130</definedName>
    <definedName name="____Pam6" localSheetId="7" hidden="1">[4]A!$J$152:$U$152</definedName>
    <definedName name="____Pam6" localSheetId="8" hidden="1">[4]A!$J$152:$U$152</definedName>
    <definedName name="____Pam6" localSheetId="9" hidden="1">[4]A!$J$152:$U$152</definedName>
    <definedName name="____Pam6" localSheetId="12" hidden="1">[4]A!$J$152:$U$152</definedName>
    <definedName name="____Pam6" localSheetId="4" hidden="1">[4]A!$J$152:$U$152</definedName>
    <definedName name="____Pam6" localSheetId="2" hidden="1">[4]A!$J$152:$U$152</definedName>
    <definedName name="____Pam6" localSheetId="1" hidden="1">[4]A!$J$152:$U$152</definedName>
    <definedName name="____Pam6" localSheetId="0" hidden="1">[4]A!$J$152:$U$152</definedName>
    <definedName name="____Pam6" localSheetId="13" hidden="1">[4]A!$J$152:$U$152</definedName>
    <definedName name="____Pam6" localSheetId="6" hidden="1">[4]A!$J$152:$U$152</definedName>
    <definedName name="____Pam6" localSheetId="10" hidden="1">[4]A!$J$152:$U$152</definedName>
    <definedName name="____Pam6" localSheetId="11" hidden="1">[4]A!$J$152:$U$152</definedName>
    <definedName name="____Pam6" hidden="1">[5]A!$J$152:$U$152</definedName>
    <definedName name="____Pam7" localSheetId="7" hidden="1">[4]A!$J$4:$U$4</definedName>
    <definedName name="____Pam7" localSheetId="8" hidden="1">[4]A!$J$4:$U$4</definedName>
    <definedName name="____Pam7" localSheetId="9" hidden="1">[4]A!$J$4:$U$4</definedName>
    <definedName name="____Pam7" localSheetId="12" hidden="1">[4]A!$J$4:$U$4</definedName>
    <definedName name="____Pam7" localSheetId="4" hidden="1">[4]A!$J$4:$U$4</definedName>
    <definedName name="____Pam7" localSheetId="2" hidden="1">[4]A!$J$4:$U$4</definedName>
    <definedName name="____Pam7" localSheetId="1" hidden="1">[4]A!$J$4:$U$4</definedName>
    <definedName name="____Pam7" localSheetId="0" hidden="1">[4]A!$J$4:$U$4</definedName>
    <definedName name="____Pam7" localSheetId="13" hidden="1">[4]A!$J$4:$U$4</definedName>
    <definedName name="____Pam7" localSheetId="6" hidden="1">[4]A!$J$4:$U$4</definedName>
    <definedName name="____Pam7" localSheetId="10" hidden="1">[4]A!$J$4:$U$4</definedName>
    <definedName name="____Pam7" localSheetId="11" hidden="1">[4]A!$J$4:$U$4</definedName>
    <definedName name="____Pam7" hidden="1">[5]A!$J$4:$U$4</definedName>
    <definedName name="____Pam8" localSheetId="7" hidden="1">[4]A!$J$4:$U$4</definedName>
    <definedName name="____Pam8" localSheetId="8" hidden="1">[4]A!$J$4:$U$4</definedName>
    <definedName name="____Pam8" localSheetId="9" hidden="1">[4]A!$J$4:$U$4</definedName>
    <definedName name="____Pam8" localSheetId="12" hidden="1">[4]A!$J$4:$U$4</definedName>
    <definedName name="____Pam8" localSheetId="4" hidden="1">[4]A!$J$4:$U$4</definedName>
    <definedName name="____Pam8" localSheetId="2" hidden="1">[4]A!$J$4:$U$4</definedName>
    <definedName name="____Pam8" localSheetId="1" hidden="1">[4]A!$J$4:$U$4</definedName>
    <definedName name="____Pam8" localSheetId="0" hidden="1">[4]A!$J$4:$U$4</definedName>
    <definedName name="____Pam8" localSheetId="13" hidden="1">[4]A!$J$4:$U$4</definedName>
    <definedName name="____Pam8" localSheetId="6" hidden="1">[4]A!$J$4:$U$4</definedName>
    <definedName name="____Pam8" localSheetId="10" hidden="1">[4]A!$J$4:$U$4</definedName>
    <definedName name="____Pam8" localSheetId="11" hidden="1">[4]A!$J$4:$U$4</definedName>
    <definedName name="____Pam8" hidden="1">[5]A!$J$4:$U$4</definedName>
    <definedName name="____Pam9" localSheetId="7" hidden="1">[4]A!$J$4:$U$4</definedName>
    <definedName name="____Pam9" localSheetId="8" hidden="1">[4]A!$J$4:$U$4</definedName>
    <definedName name="____Pam9" localSheetId="9" hidden="1">[4]A!$J$4:$U$4</definedName>
    <definedName name="____Pam9" localSheetId="12" hidden="1">[4]A!$J$4:$U$4</definedName>
    <definedName name="____Pam9" localSheetId="4" hidden="1">[4]A!$J$4:$U$4</definedName>
    <definedName name="____Pam9" localSheetId="2" hidden="1">[4]A!$J$4:$U$4</definedName>
    <definedName name="____Pam9" localSheetId="1" hidden="1">[4]A!$J$4:$U$4</definedName>
    <definedName name="____Pam9" localSheetId="0" hidden="1">[4]A!$J$4:$U$4</definedName>
    <definedName name="____Pam9" localSheetId="13" hidden="1">[4]A!$J$4:$U$4</definedName>
    <definedName name="____Pam9" localSheetId="6" hidden="1">[4]A!$J$4:$U$4</definedName>
    <definedName name="____Pam9" localSheetId="10" hidden="1">[4]A!$J$4:$U$4</definedName>
    <definedName name="____Pam9" localSheetId="11" hidden="1">[4]A!$J$4:$U$4</definedName>
    <definedName name="____Pam9" hidden="1">[5]A!$J$4:$U$4</definedName>
    <definedName name="___Ap1" localSheetId="5" hidden="1">{"'Sample Status'!$A$1:$J$21"}</definedName>
    <definedName name="___Ap1" localSheetId="7" hidden="1">{"'Sample Status'!$A$1:$J$21"}</definedName>
    <definedName name="___Ap1" localSheetId="8" hidden="1">{"'Sample Status'!$A$1:$J$21"}</definedName>
    <definedName name="___Ap1" localSheetId="9" hidden="1">{"'Sample Status'!$A$1:$J$21"}</definedName>
    <definedName name="___Ap1" localSheetId="12" hidden="1">{"'Sample Status'!$A$1:$J$21"}</definedName>
    <definedName name="___Ap1" localSheetId="4" hidden="1">{"'Sample Status'!$A$1:$J$21"}</definedName>
    <definedName name="___Ap1" localSheetId="2" hidden="1">{"'Sample Status'!$A$1:$J$21"}</definedName>
    <definedName name="___Ap1" localSheetId="1" hidden="1">{"'Sample Status'!$A$1:$J$21"}</definedName>
    <definedName name="___Ap1" localSheetId="0" hidden="1">{"'Sample Status'!$A$1:$J$21"}</definedName>
    <definedName name="___Ap1" localSheetId="13" hidden="1">{"'Sample Status'!$A$1:$J$21"}</definedName>
    <definedName name="___Ap1" localSheetId="6" hidden="1">{"'Sample Status'!$A$1:$J$21"}</definedName>
    <definedName name="___Ap1" localSheetId="10" hidden="1">{"'Sample Status'!$A$1:$J$21"}</definedName>
    <definedName name="___Ap1" localSheetId="11" hidden="1">{"'Sample Status'!$A$1:$J$21"}</definedName>
    <definedName name="___Ap1" hidden="1">{"'Sample Status'!$A$1:$J$21"}</definedName>
    <definedName name="___CBF31">#REF!</definedName>
    <definedName name="___dfr4" localSheetId="7" hidden="1">[4]A!$J$4:$U$4</definedName>
    <definedName name="___dfr4" localSheetId="8" hidden="1">[4]A!$J$4:$U$4</definedName>
    <definedName name="___dfr4" localSheetId="9" hidden="1">[4]A!$J$4:$U$4</definedName>
    <definedName name="___dfr4" localSheetId="12" hidden="1">[4]A!$J$4:$U$4</definedName>
    <definedName name="___dfr4" localSheetId="4" hidden="1">[4]A!$J$4:$U$4</definedName>
    <definedName name="___dfr4" localSheetId="2" hidden="1">[4]A!$J$4:$U$4</definedName>
    <definedName name="___dfr4" localSheetId="1" hidden="1">[4]A!$J$4:$U$4</definedName>
    <definedName name="___dfr4" localSheetId="0" hidden="1">[4]A!$J$4:$U$4</definedName>
    <definedName name="___dfr4" localSheetId="13" hidden="1">[4]A!$J$4:$U$4</definedName>
    <definedName name="___dfr4" localSheetId="6" hidden="1">[4]A!$J$4:$U$4</definedName>
    <definedName name="___dfr4" localSheetId="10" hidden="1">[4]A!$J$4:$U$4</definedName>
    <definedName name="___dfr4" localSheetId="11" hidden="1">[4]A!$J$4:$U$4</definedName>
    <definedName name="___dfr4" hidden="1">[5]A!$J$4:$U$4</definedName>
    <definedName name="___hek1">[3]!___hek1</definedName>
    <definedName name="___m1">[2]!___m1</definedName>
    <definedName name="___Pam10" localSheetId="7" hidden="1">[4]A!$J$4:$U$4</definedName>
    <definedName name="___Pam10" localSheetId="8" hidden="1">[4]A!$J$4:$U$4</definedName>
    <definedName name="___Pam10" localSheetId="9" hidden="1">[4]A!$J$4:$U$4</definedName>
    <definedName name="___Pam10" localSheetId="12" hidden="1">[4]A!$J$4:$U$4</definedName>
    <definedName name="___Pam10" localSheetId="4" hidden="1">[4]A!$J$4:$U$4</definedName>
    <definedName name="___Pam10" localSheetId="2" hidden="1">[4]A!$J$4:$U$4</definedName>
    <definedName name="___Pam10" localSheetId="1" hidden="1">[4]A!$J$4:$U$4</definedName>
    <definedName name="___Pam10" localSheetId="0" hidden="1">[4]A!$J$4:$U$4</definedName>
    <definedName name="___Pam10" localSheetId="13" hidden="1">[4]A!$J$4:$U$4</definedName>
    <definedName name="___Pam10" localSheetId="6" hidden="1">[4]A!$J$4:$U$4</definedName>
    <definedName name="___Pam10" localSheetId="10" hidden="1">[4]A!$J$4:$U$4</definedName>
    <definedName name="___Pam10" localSheetId="11" hidden="1">[4]A!$J$4:$U$4</definedName>
    <definedName name="___Pam10" hidden="1">[5]A!$J$4:$U$4</definedName>
    <definedName name="___Pam11" localSheetId="7" hidden="1">[4]A!$J$4:$U$4</definedName>
    <definedName name="___Pam11" localSheetId="8" hidden="1">[4]A!$J$4:$U$4</definedName>
    <definedName name="___Pam11" localSheetId="9" hidden="1">[4]A!$J$4:$U$4</definedName>
    <definedName name="___Pam11" localSheetId="12" hidden="1">[4]A!$J$4:$U$4</definedName>
    <definedName name="___Pam11" localSheetId="4" hidden="1">[4]A!$J$4:$U$4</definedName>
    <definedName name="___Pam11" localSheetId="2" hidden="1">[4]A!$J$4:$U$4</definedName>
    <definedName name="___Pam11" localSheetId="1" hidden="1">[4]A!$J$4:$U$4</definedName>
    <definedName name="___Pam11" localSheetId="0" hidden="1">[4]A!$J$4:$U$4</definedName>
    <definedName name="___Pam11" localSheetId="13" hidden="1">[4]A!$J$4:$U$4</definedName>
    <definedName name="___Pam11" localSheetId="6" hidden="1">[4]A!$J$4:$U$4</definedName>
    <definedName name="___Pam11" localSheetId="10" hidden="1">[4]A!$J$4:$U$4</definedName>
    <definedName name="___Pam11" localSheetId="11" hidden="1">[4]A!$J$4:$U$4</definedName>
    <definedName name="___Pam11" hidden="1">[5]A!$J$4:$U$4</definedName>
    <definedName name="___Pam12" localSheetId="7" hidden="1">[4]A!$J$4:$U$4</definedName>
    <definedName name="___Pam12" localSheetId="8" hidden="1">[4]A!$J$4:$U$4</definedName>
    <definedName name="___Pam12" localSheetId="9" hidden="1">[4]A!$J$4:$U$4</definedName>
    <definedName name="___Pam12" localSheetId="12" hidden="1">[4]A!$J$4:$U$4</definedName>
    <definedName name="___Pam12" localSheetId="4" hidden="1">[4]A!$J$4:$U$4</definedName>
    <definedName name="___Pam12" localSheetId="2" hidden="1">[4]A!$J$4:$U$4</definedName>
    <definedName name="___Pam12" localSheetId="1" hidden="1">[4]A!$J$4:$U$4</definedName>
    <definedName name="___Pam12" localSheetId="0" hidden="1">[4]A!$J$4:$U$4</definedName>
    <definedName name="___Pam12" localSheetId="13" hidden="1">[4]A!$J$4:$U$4</definedName>
    <definedName name="___Pam12" localSheetId="6" hidden="1">[4]A!$J$4:$U$4</definedName>
    <definedName name="___Pam12" localSheetId="10" hidden="1">[4]A!$J$4:$U$4</definedName>
    <definedName name="___Pam12" localSheetId="11" hidden="1">[4]A!$J$4:$U$4</definedName>
    <definedName name="___Pam12" hidden="1">[5]A!$J$4:$U$4</definedName>
    <definedName name="___Pam13" localSheetId="7" hidden="1">[4]A!$L$4:$U$4</definedName>
    <definedName name="___Pam13" localSheetId="8" hidden="1">[4]A!$L$4:$U$4</definedName>
    <definedName name="___Pam13" localSheetId="9" hidden="1">[4]A!$L$4:$U$4</definedName>
    <definedName name="___Pam13" localSheetId="12" hidden="1">[4]A!$L$4:$U$4</definedName>
    <definedName name="___Pam13" localSheetId="4" hidden="1">[4]A!$L$4:$U$4</definedName>
    <definedName name="___Pam13" localSheetId="2" hidden="1">[4]A!$L$4:$U$4</definedName>
    <definedName name="___Pam13" localSheetId="1" hidden="1">[4]A!$L$4:$U$4</definedName>
    <definedName name="___Pam13" localSheetId="0" hidden="1">[4]A!$L$4:$U$4</definedName>
    <definedName name="___Pam13" localSheetId="13" hidden="1">[4]A!$L$4:$U$4</definedName>
    <definedName name="___Pam13" localSheetId="6" hidden="1">[4]A!$L$4:$U$4</definedName>
    <definedName name="___Pam13" localSheetId="10" hidden="1">[4]A!$L$4:$U$4</definedName>
    <definedName name="___Pam13" localSheetId="11" hidden="1">[4]A!$L$4:$U$4</definedName>
    <definedName name="___Pam13" hidden="1">[5]A!$L$4:$U$4</definedName>
    <definedName name="___Pam14" localSheetId="7" hidden="1">[4]A!$J$4:$U$4</definedName>
    <definedName name="___Pam14" localSheetId="8" hidden="1">[4]A!$J$4:$U$4</definedName>
    <definedName name="___Pam14" localSheetId="9" hidden="1">[4]A!$J$4:$U$4</definedName>
    <definedName name="___Pam14" localSheetId="12" hidden="1">[4]A!$J$4:$U$4</definedName>
    <definedName name="___Pam14" localSheetId="4" hidden="1">[4]A!$J$4:$U$4</definedName>
    <definedName name="___Pam14" localSheetId="2" hidden="1">[4]A!$J$4:$U$4</definedName>
    <definedName name="___Pam14" localSheetId="1" hidden="1">[4]A!$J$4:$U$4</definedName>
    <definedName name="___Pam14" localSheetId="0" hidden="1">[4]A!$J$4:$U$4</definedName>
    <definedName name="___Pam14" localSheetId="13" hidden="1">[4]A!$J$4:$U$4</definedName>
    <definedName name="___Pam14" localSheetId="6" hidden="1">[4]A!$J$4:$U$4</definedName>
    <definedName name="___Pam14" localSheetId="10" hidden="1">[4]A!$J$4:$U$4</definedName>
    <definedName name="___Pam14" localSheetId="11" hidden="1">[4]A!$J$4:$U$4</definedName>
    <definedName name="___Pam14" hidden="1">[5]A!$J$4:$U$4</definedName>
    <definedName name="___Pam2" localSheetId="7" hidden="1">[4]A!$J$7:$U$7</definedName>
    <definedName name="___Pam2" localSheetId="8" hidden="1">[4]A!$J$7:$U$7</definedName>
    <definedName name="___Pam2" localSheetId="9" hidden="1">[4]A!$J$7:$U$7</definedName>
    <definedName name="___Pam2" localSheetId="12" hidden="1">[4]A!$J$7:$U$7</definedName>
    <definedName name="___Pam2" localSheetId="4" hidden="1">[4]A!$J$7:$U$7</definedName>
    <definedName name="___Pam2" localSheetId="2" hidden="1">[4]A!$J$7:$U$7</definedName>
    <definedName name="___Pam2" localSheetId="1" hidden="1">[4]A!$J$7:$U$7</definedName>
    <definedName name="___Pam2" localSheetId="0" hidden="1">[4]A!$J$7:$U$7</definedName>
    <definedName name="___Pam2" localSheetId="13" hidden="1">[4]A!$J$7:$U$7</definedName>
    <definedName name="___Pam2" localSheetId="6" hidden="1">[4]A!$J$7:$U$7</definedName>
    <definedName name="___Pam2" localSheetId="10" hidden="1">[4]A!$J$7:$U$7</definedName>
    <definedName name="___Pam2" localSheetId="11" hidden="1">[4]A!$J$7:$U$7</definedName>
    <definedName name="___Pam2" hidden="1">[5]A!$J$7:$U$7</definedName>
    <definedName name="___Pam3" localSheetId="7" hidden="1">[4]A!$L$128:$U$128</definedName>
    <definedName name="___Pam3" localSheetId="8" hidden="1">[4]A!$L$128:$U$128</definedName>
    <definedName name="___Pam3" localSheetId="9" hidden="1">[4]A!$L$128:$U$128</definedName>
    <definedName name="___Pam3" localSheetId="12" hidden="1">[4]A!$L$128:$U$128</definedName>
    <definedName name="___Pam3" localSheetId="4" hidden="1">[4]A!$L$128:$U$128</definedName>
    <definedName name="___Pam3" localSheetId="2" hidden="1">[4]A!$L$128:$U$128</definedName>
    <definedName name="___Pam3" localSheetId="1" hidden="1">[4]A!$L$128:$U$128</definedName>
    <definedName name="___Pam3" localSheetId="0" hidden="1">[4]A!$L$128:$U$128</definedName>
    <definedName name="___Pam3" localSheetId="13" hidden="1">[4]A!$L$128:$U$128</definedName>
    <definedName name="___Pam3" localSheetId="6" hidden="1">[4]A!$L$128:$U$128</definedName>
    <definedName name="___Pam3" localSheetId="10" hidden="1">[4]A!$L$128:$U$128</definedName>
    <definedName name="___Pam3" localSheetId="11" hidden="1">[4]A!$L$128:$U$128</definedName>
    <definedName name="___Pam3" hidden="1">[5]A!$L$128:$U$128</definedName>
    <definedName name="___Pam4" localSheetId="7" hidden="1">[4]A!$J$138:$U$138</definedName>
    <definedName name="___Pam4" localSheetId="8" hidden="1">[4]A!$J$138:$U$138</definedName>
    <definedName name="___Pam4" localSheetId="9" hidden="1">[4]A!$J$138:$U$138</definedName>
    <definedName name="___Pam4" localSheetId="12" hidden="1">[4]A!$J$138:$U$138</definedName>
    <definedName name="___Pam4" localSheetId="4" hidden="1">[4]A!$J$138:$U$138</definedName>
    <definedName name="___Pam4" localSheetId="2" hidden="1">[4]A!$J$138:$U$138</definedName>
    <definedName name="___Pam4" localSheetId="1" hidden="1">[4]A!$J$138:$U$138</definedName>
    <definedName name="___Pam4" localSheetId="0" hidden="1">[4]A!$J$138:$U$138</definedName>
    <definedName name="___Pam4" localSheetId="13" hidden="1">[4]A!$J$138:$U$138</definedName>
    <definedName name="___Pam4" localSheetId="6" hidden="1">[4]A!$J$138:$U$138</definedName>
    <definedName name="___Pam4" localSheetId="10" hidden="1">[4]A!$J$138:$U$138</definedName>
    <definedName name="___Pam4" localSheetId="11" hidden="1">[4]A!$J$138:$U$138</definedName>
    <definedName name="___Pam4" hidden="1">[5]A!$J$138:$U$138</definedName>
    <definedName name="___Pam5" localSheetId="7" hidden="1">[4]A!$J$130:$U$130</definedName>
    <definedName name="___Pam5" localSheetId="8" hidden="1">[4]A!$J$130:$U$130</definedName>
    <definedName name="___Pam5" localSheetId="9" hidden="1">[4]A!$J$130:$U$130</definedName>
    <definedName name="___Pam5" localSheetId="12" hidden="1">[4]A!$J$130:$U$130</definedName>
    <definedName name="___Pam5" localSheetId="4" hidden="1">[4]A!$J$130:$U$130</definedName>
    <definedName name="___Pam5" localSheetId="2" hidden="1">[4]A!$J$130:$U$130</definedName>
    <definedName name="___Pam5" localSheetId="1" hidden="1">[4]A!$J$130:$U$130</definedName>
    <definedName name="___Pam5" localSheetId="0" hidden="1">[4]A!$J$130:$U$130</definedName>
    <definedName name="___Pam5" localSheetId="13" hidden="1">[4]A!$J$130:$U$130</definedName>
    <definedName name="___Pam5" localSheetId="6" hidden="1">[4]A!$J$130:$U$130</definedName>
    <definedName name="___Pam5" localSheetId="10" hidden="1">[4]A!$J$130:$U$130</definedName>
    <definedName name="___Pam5" localSheetId="11" hidden="1">[4]A!$J$130:$U$130</definedName>
    <definedName name="___Pam5" hidden="1">[5]A!$J$130:$U$130</definedName>
    <definedName name="___Pam6" localSheetId="7" hidden="1">[4]A!$J$152:$U$152</definedName>
    <definedName name="___Pam6" localSheetId="8" hidden="1">[4]A!$J$152:$U$152</definedName>
    <definedName name="___Pam6" localSheetId="9" hidden="1">[4]A!$J$152:$U$152</definedName>
    <definedName name="___Pam6" localSheetId="12" hidden="1">[4]A!$J$152:$U$152</definedName>
    <definedName name="___Pam6" localSheetId="4" hidden="1">[4]A!$J$152:$U$152</definedName>
    <definedName name="___Pam6" localSheetId="2" hidden="1">[4]A!$J$152:$U$152</definedName>
    <definedName name="___Pam6" localSheetId="1" hidden="1">[4]A!$J$152:$U$152</definedName>
    <definedName name="___Pam6" localSheetId="0" hidden="1">[4]A!$J$152:$U$152</definedName>
    <definedName name="___Pam6" localSheetId="13" hidden="1">[4]A!$J$152:$U$152</definedName>
    <definedName name="___Pam6" localSheetId="6" hidden="1">[4]A!$J$152:$U$152</definedName>
    <definedName name="___Pam6" localSheetId="10" hidden="1">[4]A!$J$152:$U$152</definedName>
    <definedName name="___Pam6" localSheetId="11" hidden="1">[4]A!$J$152:$U$152</definedName>
    <definedName name="___Pam6" hidden="1">[5]A!$J$152:$U$152</definedName>
    <definedName name="___Pam7" localSheetId="7" hidden="1">[4]A!$J$4:$U$4</definedName>
    <definedName name="___Pam7" localSheetId="8" hidden="1">[4]A!$J$4:$U$4</definedName>
    <definedName name="___Pam7" localSheetId="9" hidden="1">[4]A!$J$4:$U$4</definedName>
    <definedName name="___Pam7" localSheetId="12" hidden="1">[4]A!$J$4:$U$4</definedName>
    <definedName name="___Pam7" localSheetId="4" hidden="1">[4]A!$J$4:$U$4</definedName>
    <definedName name="___Pam7" localSheetId="2" hidden="1">[4]A!$J$4:$U$4</definedName>
    <definedName name="___Pam7" localSheetId="1" hidden="1">[4]A!$J$4:$U$4</definedName>
    <definedName name="___Pam7" localSheetId="0" hidden="1">[4]A!$J$4:$U$4</definedName>
    <definedName name="___Pam7" localSheetId="13" hidden="1">[4]A!$J$4:$U$4</definedName>
    <definedName name="___Pam7" localSheetId="6" hidden="1">[4]A!$J$4:$U$4</definedName>
    <definedName name="___Pam7" localSheetId="10" hidden="1">[4]A!$J$4:$U$4</definedName>
    <definedName name="___Pam7" localSheetId="11" hidden="1">[4]A!$J$4:$U$4</definedName>
    <definedName name="___Pam7" hidden="1">[5]A!$J$4:$U$4</definedName>
    <definedName name="___Pam8" localSheetId="7" hidden="1">[4]A!$J$4:$U$4</definedName>
    <definedName name="___Pam8" localSheetId="8" hidden="1">[4]A!$J$4:$U$4</definedName>
    <definedName name="___Pam8" localSheetId="9" hidden="1">[4]A!$J$4:$U$4</definedName>
    <definedName name="___Pam8" localSheetId="12" hidden="1">[4]A!$J$4:$U$4</definedName>
    <definedName name="___Pam8" localSheetId="4" hidden="1">[4]A!$J$4:$U$4</definedName>
    <definedName name="___Pam8" localSheetId="2" hidden="1">[4]A!$J$4:$U$4</definedName>
    <definedName name="___Pam8" localSheetId="1" hidden="1">[4]A!$J$4:$U$4</definedName>
    <definedName name="___Pam8" localSheetId="0" hidden="1">[4]A!$J$4:$U$4</definedName>
    <definedName name="___Pam8" localSheetId="13" hidden="1">[4]A!$J$4:$U$4</definedName>
    <definedName name="___Pam8" localSheetId="6" hidden="1">[4]A!$J$4:$U$4</definedName>
    <definedName name="___Pam8" localSheetId="10" hidden="1">[4]A!$J$4:$U$4</definedName>
    <definedName name="___Pam8" localSheetId="11" hidden="1">[4]A!$J$4:$U$4</definedName>
    <definedName name="___Pam8" hidden="1">[5]A!$J$4:$U$4</definedName>
    <definedName name="___Pam9" localSheetId="7" hidden="1">[4]A!$J$4:$U$4</definedName>
    <definedName name="___Pam9" localSheetId="8" hidden="1">[4]A!$J$4:$U$4</definedName>
    <definedName name="___Pam9" localSheetId="9" hidden="1">[4]A!$J$4:$U$4</definedName>
    <definedName name="___Pam9" localSheetId="12" hidden="1">[4]A!$J$4:$U$4</definedName>
    <definedName name="___Pam9" localSheetId="4" hidden="1">[4]A!$J$4:$U$4</definedName>
    <definedName name="___Pam9" localSheetId="2" hidden="1">[4]A!$J$4:$U$4</definedName>
    <definedName name="___Pam9" localSheetId="1" hidden="1">[4]A!$J$4:$U$4</definedName>
    <definedName name="___Pam9" localSheetId="0" hidden="1">[4]A!$J$4:$U$4</definedName>
    <definedName name="___Pam9" localSheetId="13" hidden="1">[4]A!$J$4:$U$4</definedName>
    <definedName name="___Pam9" localSheetId="6" hidden="1">[4]A!$J$4:$U$4</definedName>
    <definedName name="___Pam9" localSheetId="10" hidden="1">[4]A!$J$4:$U$4</definedName>
    <definedName name="___Pam9" localSheetId="11" hidden="1">[4]A!$J$4:$U$4</definedName>
    <definedName name="___Pam9" hidden="1">[5]A!$J$4:$U$4</definedName>
    <definedName name="__123Graph_A" hidden="1">[6]D!$C$76:$N$76</definedName>
    <definedName name="__123Graph_AL1005" hidden="1">[6]D!$C$179:$N$179</definedName>
    <definedName name="__123Graph_AL1006" hidden="1">[6]D!$C$185:$N$185</definedName>
    <definedName name="__123Graph_AL460" hidden="1">[6]D!$C$191:$N$191</definedName>
    <definedName name="__123Graph_AL750" hidden="1">[6]D!$C$197:$N$197</definedName>
    <definedName name="__123Graph_AMIN34" hidden="1">[6]D!$C$70:$N$70</definedName>
    <definedName name="__123Graph_AMINE1" hidden="1">[6]D!$C$6:$N$6</definedName>
    <definedName name="__123Graph_AMING2" hidden="1">[6]D!$C$64:$N$64</definedName>
    <definedName name="__123Graph_AS245A" hidden="1">[6]D!$C$115:$N$115</definedName>
    <definedName name="__123Graph_AS245B" hidden="1">[6]D!$C$121:$N$121</definedName>
    <definedName name="__123Graph_AS245C" hidden="1">[6]D!$C$127:$N$127</definedName>
    <definedName name="__123Graph_AS245D" hidden="1">[6]D!$C$133:$N$133</definedName>
    <definedName name="__123Graph_AS550" hidden="1">[6]D!$C$169:$N$169</definedName>
    <definedName name="__123Graph_AS625A" hidden="1">[6]D!$C$139:$N$139</definedName>
    <definedName name="__123Graph_AS625B" hidden="1">[6]D!$C$145:$N$145</definedName>
    <definedName name="__123Graph_AS625C" hidden="1">[6]D!$C$151:$N$151</definedName>
    <definedName name="__123Graph_AS750A" hidden="1">[6]D!$C$163:$N$163</definedName>
    <definedName name="__123Graph_ASFX56A" hidden="1">[6]D!$C$81:$N$81</definedName>
    <definedName name="__123Graph_ASFX56B" hidden="1">[6]D!$C$87:$N$87</definedName>
    <definedName name="__123Graph_ASFX56C" hidden="1">[6]D!$C$93:$N$93</definedName>
    <definedName name="__123Graph_ASFX56D" hidden="1">[6]D!$C$99:$N$99</definedName>
    <definedName name="__123Graph_ASFX56E" hidden="1">[6]D!$C$105:$N$105</definedName>
    <definedName name="__123Graph_ATOTLF" hidden="1">[6]D!$C$233:$N$233</definedName>
    <definedName name="__123Graph_ATOTMIN" hidden="1">[6]D!$C$76:$N$76</definedName>
    <definedName name="__123Graph_ATOTSF" hidden="1">[6]D!$C$175:$N$175</definedName>
    <definedName name="__123Graph_ATSALT" hidden="1">[6]D!$C$237:$N$237</definedName>
    <definedName name="__123Graph_B" hidden="1">[6]D!$C$78:$N$78</definedName>
    <definedName name="__123Graph_BL1005" hidden="1">[6]D!$C$181:$N$181</definedName>
    <definedName name="__123Graph_BL1006" hidden="1">[6]D!$C$187:$N$187</definedName>
    <definedName name="__123Graph_BL460" hidden="1">[6]D!$C$193:$N$193</definedName>
    <definedName name="__123Graph_BL750" hidden="1">[6]D!$C$199:$N$199</definedName>
    <definedName name="__123Graph_BMIN34" hidden="1">[6]D!$C$72:$N$72</definedName>
    <definedName name="__123Graph_BMINE1" hidden="1">[6]D!$C$8:$N$8</definedName>
    <definedName name="__123Graph_BMING2" hidden="1">[6]D!$C$66:$N$66</definedName>
    <definedName name="__123Graph_BS245A" hidden="1">[6]D!$C$117:$N$117</definedName>
    <definedName name="__123Graph_BS245B" hidden="1">[6]D!$C$123:$N$123</definedName>
    <definedName name="__123Graph_BS245C" hidden="1">[6]D!$C$129:$N$129</definedName>
    <definedName name="__123Graph_BS245D" hidden="1">[6]D!$C$135:$N$135</definedName>
    <definedName name="__123Graph_BS550" hidden="1">[6]D!$C$171:$N$171</definedName>
    <definedName name="__123Graph_BS625A" hidden="1">[6]D!$C$141:$N$141</definedName>
    <definedName name="__123Graph_BS625B" hidden="1">[6]D!$C$147:$N$147</definedName>
    <definedName name="__123Graph_BS625C" hidden="1">[6]D!$C$153:$N$153</definedName>
    <definedName name="__123Graph_BS750A" hidden="1">[6]D!$C$165:$N$165</definedName>
    <definedName name="__123Graph_BSFX56A" hidden="1">[6]D!$C$83:$N$83</definedName>
    <definedName name="__123Graph_BSFX56B" hidden="1">[6]D!$C$89:$N$89</definedName>
    <definedName name="__123Graph_BSFX56C" hidden="1">[6]D!$C$95:$N$95</definedName>
    <definedName name="__123Graph_BSFX56D" hidden="1">[6]D!$C$101:$N$101</definedName>
    <definedName name="__123Graph_BSFX56E" hidden="1">[6]D!$C$107:$N$107</definedName>
    <definedName name="__123Graph_BTOTLF" hidden="1">[6]D!$C$235:$N$235</definedName>
    <definedName name="__123Graph_BTOTMIN" hidden="1">[6]D!$C$78:$N$78</definedName>
    <definedName name="__123Graph_BTOTSF" hidden="1">[6]D!$C$177:$N$177</definedName>
    <definedName name="__123Graph_BTSALT" hidden="1">[6]D!$C$239:$N$239</definedName>
    <definedName name="__123Graph_CL1005" hidden="1">[6]D!$C$180:$N$180</definedName>
    <definedName name="__123Graph_CL1006" hidden="1">[6]D!$C$186:$N$186</definedName>
    <definedName name="__123Graph_CL460" hidden="1">[6]D!$C$192:$N$192</definedName>
    <definedName name="__123Graph_CL750" hidden="1">[6]D!$C$198:$N$198</definedName>
    <definedName name="__123Graph_CMIN34" hidden="1">[6]D!$C$71:$N$71</definedName>
    <definedName name="__123Graph_CMING2" hidden="1">[6]D!$C$65:$N$65</definedName>
    <definedName name="__123Graph_CS245A" hidden="1">[6]D!$C$116:$N$116</definedName>
    <definedName name="__123Graph_CS245B" hidden="1">[6]D!$C$122:$N$122</definedName>
    <definedName name="__123Graph_CS245C" hidden="1">[6]D!$C$128:$N$128</definedName>
    <definedName name="__123Graph_CS245D" hidden="1">[6]D!$C$134:$N$134</definedName>
    <definedName name="__123Graph_CS550" hidden="1">[6]D!$C$170:$N$170</definedName>
    <definedName name="__123Graph_CS625A" hidden="1">[6]D!$C$140:$N$140</definedName>
    <definedName name="__123Graph_CS625B" hidden="1">[6]D!$C$146:$N$146</definedName>
    <definedName name="__123Graph_CS625C" hidden="1">[6]D!$C$152:$N$152</definedName>
    <definedName name="__123Graph_CS750A" hidden="1">[6]D!$C$164:$N$164</definedName>
    <definedName name="__123Graph_CSFX56A" hidden="1">[6]D!$C$82:$N$82</definedName>
    <definedName name="__123Graph_CSFX56B" hidden="1">[6]D!$C$88:$N$88</definedName>
    <definedName name="__123Graph_CSFX56C" hidden="1">[6]D!$C$94:$N$94</definedName>
    <definedName name="__123Graph_CSFX56D" hidden="1">[6]D!$C$100:$N$100</definedName>
    <definedName name="__123Graph_CSFX56E" hidden="1">[6]D!$C$106:$N$106</definedName>
    <definedName name="__123Graph_CTOTSF" hidden="1">[6]D!$C$176:$N$176</definedName>
    <definedName name="__123Graph_CTSALT" hidden="1">[6]D!$C$238:$N$238</definedName>
    <definedName name="__123Graph_X" hidden="1">[6]D!$C$5:$N$5</definedName>
    <definedName name="__123Graph_XL1005" hidden="1">[6]D!$C$5:$N$5</definedName>
    <definedName name="__123Graph_XL1006" hidden="1">[6]D!$C$5:$N$5</definedName>
    <definedName name="__123Graph_XL460" hidden="1">[6]D!$C$5:$N$5</definedName>
    <definedName name="__123Graph_XL750" hidden="1">[6]D!$C$5:$N$5</definedName>
    <definedName name="__123Graph_XMIN34" hidden="1">[6]D!$C$5:$N$5</definedName>
    <definedName name="__123Graph_XMINE1" hidden="1">[6]D!$C$5:$N$5</definedName>
    <definedName name="__123Graph_XMING2" hidden="1">[6]D!$C$5:$N$5</definedName>
    <definedName name="__123Graph_XS245A" hidden="1">[6]D!$C$5:$N$5</definedName>
    <definedName name="__123Graph_XS245B" hidden="1">[6]D!$C$5:$N$5</definedName>
    <definedName name="__123Graph_XS245C" hidden="1">[6]D!$C$5:$N$5</definedName>
    <definedName name="__123Graph_XS245D" hidden="1">[6]D!$C$5:$N$5</definedName>
    <definedName name="__123Graph_XS550" hidden="1">[6]D!$C$5:$N$5</definedName>
    <definedName name="__123Graph_XS625A" hidden="1">[6]D!$C$5:$N$5</definedName>
    <definedName name="__123Graph_XS625B" hidden="1">[6]D!$C$5:$N$5</definedName>
    <definedName name="__123Graph_XS625C" hidden="1">[6]D!$C$5:$N$5</definedName>
    <definedName name="__123Graph_XS750A" hidden="1">[6]D!$C$5:$N$5</definedName>
    <definedName name="__123Graph_XSFX56A" hidden="1">[6]D!$C$5:$N$5</definedName>
    <definedName name="__123Graph_XSFX56B" hidden="1">[6]D!$C$5:$N$5</definedName>
    <definedName name="__123Graph_XSFX56C" hidden="1">[6]D!$C$5:$N$5</definedName>
    <definedName name="__123Graph_XSFX56D" hidden="1">[6]D!$C$5:$N$5</definedName>
    <definedName name="__123Graph_XSFX56E" hidden="1">[6]D!$C$5:$N$5</definedName>
    <definedName name="__123Graph_XTOTLF" hidden="1">[6]D!$C$5:$N$5</definedName>
    <definedName name="__123Graph_XTOTMIN" hidden="1">[6]D!$C$5:$N$5</definedName>
    <definedName name="__123Graph_XTOTSF" hidden="1">[6]D!$C$5:$N$5</definedName>
    <definedName name="__123Graph_XTSALT" hidden="1">[6]D!$C$5:$N$5</definedName>
    <definedName name="__Ap1" localSheetId="5" hidden="1">{"'Sample Status'!$A$1:$J$21"}</definedName>
    <definedName name="__Ap1" localSheetId="7" hidden="1">{"'Sample Status'!$A$1:$J$21"}</definedName>
    <definedName name="__Ap1" localSheetId="8" hidden="1">{"'Sample Status'!$A$1:$J$21"}</definedName>
    <definedName name="__Ap1" localSheetId="9" hidden="1">{"'Sample Status'!$A$1:$J$21"}</definedName>
    <definedName name="__Ap1" localSheetId="12" hidden="1">{"'Sample Status'!$A$1:$J$21"}</definedName>
    <definedName name="__Ap1" localSheetId="4" hidden="1">{"'Sample Status'!$A$1:$J$21"}</definedName>
    <definedName name="__Ap1" localSheetId="2" hidden="1">{"'Sample Status'!$A$1:$J$21"}</definedName>
    <definedName name="__Ap1" localSheetId="1" hidden="1">{"'Sample Status'!$A$1:$J$21"}</definedName>
    <definedName name="__Ap1" localSheetId="0" hidden="1">{"'Sample Status'!$A$1:$J$21"}</definedName>
    <definedName name="__Ap1" localSheetId="13" hidden="1">{"'Sample Status'!$A$1:$J$21"}</definedName>
    <definedName name="__Ap1" localSheetId="6" hidden="1">{"'Sample Status'!$A$1:$J$21"}</definedName>
    <definedName name="__Ap1" localSheetId="10" hidden="1">{"'Sample Status'!$A$1:$J$21"}</definedName>
    <definedName name="__Ap1" localSheetId="11" hidden="1">{"'Sample Status'!$A$1:$J$21"}</definedName>
    <definedName name="__Ap1" hidden="1">{"'Sample Status'!$A$1:$J$21"}</definedName>
    <definedName name="__CBF31">#REF!</definedName>
    <definedName name="__dfr4" localSheetId="7" hidden="1">[4]A!$J$4:$U$4</definedName>
    <definedName name="__dfr4" localSheetId="8" hidden="1">[4]A!$J$4:$U$4</definedName>
    <definedName name="__dfr4" localSheetId="9" hidden="1">[4]A!$J$4:$U$4</definedName>
    <definedName name="__dfr4" localSheetId="12" hidden="1">[4]A!$J$4:$U$4</definedName>
    <definedName name="__dfr4" localSheetId="4" hidden="1">[4]A!$J$4:$U$4</definedName>
    <definedName name="__dfr4" localSheetId="2" hidden="1">[4]A!$J$4:$U$4</definedName>
    <definedName name="__dfr4" localSheetId="1" hidden="1">[4]A!$J$4:$U$4</definedName>
    <definedName name="__dfr4" localSheetId="0" hidden="1">[4]A!$J$4:$U$4</definedName>
    <definedName name="__dfr4" localSheetId="13" hidden="1">[4]A!$J$4:$U$4</definedName>
    <definedName name="__dfr4" localSheetId="6" hidden="1">[4]A!$J$4:$U$4</definedName>
    <definedName name="__dfr4" localSheetId="10" hidden="1">[4]A!$J$4:$U$4</definedName>
    <definedName name="__dfr4" localSheetId="11" hidden="1">[4]A!$J$4:$U$4</definedName>
    <definedName name="__dfr4" hidden="1">[5]A!$J$4:$U$4</definedName>
    <definedName name="__hek1">[3]!__hek1</definedName>
    <definedName name="__m1">[2]!__m1</definedName>
    <definedName name="__Pam10" localSheetId="7" hidden="1">[4]A!$J$4:$U$4</definedName>
    <definedName name="__Pam10" localSheetId="8" hidden="1">[4]A!$J$4:$U$4</definedName>
    <definedName name="__Pam10" localSheetId="9" hidden="1">[4]A!$J$4:$U$4</definedName>
    <definedName name="__Pam10" localSheetId="12" hidden="1">[4]A!$J$4:$U$4</definedName>
    <definedName name="__Pam10" localSheetId="4" hidden="1">[4]A!$J$4:$U$4</definedName>
    <definedName name="__Pam10" localSheetId="2" hidden="1">[4]A!$J$4:$U$4</definedName>
    <definedName name="__Pam10" localSheetId="1" hidden="1">[4]A!$J$4:$U$4</definedName>
    <definedName name="__Pam10" localSheetId="0" hidden="1">[4]A!$J$4:$U$4</definedName>
    <definedName name="__Pam10" localSheetId="13" hidden="1">[4]A!$J$4:$U$4</definedName>
    <definedName name="__Pam10" localSheetId="6" hidden="1">[4]A!$J$4:$U$4</definedName>
    <definedName name="__Pam10" localSheetId="10" hidden="1">[4]A!$J$4:$U$4</definedName>
    <definedName name="__Pam10" localSheetId="11" hidden="1">[4]A!$J$4:$U$4</definedName>
    <definedName name="__Pam10" hidden="1">[5]A!$J$4:$U$4</definedName>
    <definedName name="__Pam11" localSheetId="7" hidden="1">[4]A!$J$4:$U$4</definedName>
    <definedName name="__Pam11" localSheetId="8" hidden="1">[4]A!$J$4:$U$4</definedName>
    <definedName name="__Pam11" localSheetId="9" hidden="1">[4]A!$J$4:$U$4</definedName>
    <definedName name="__Pam11" localSheetId="12" hidden="1">[4]A!$J$4:$U$4</definedName>
    <definedName name="__Pam11" localSheetId="4" hidden="1">[4]A!$J$4:$U$4</definedName>
    <definedName name="__Pam11" localSheetId="2" hidden="1">[4]A!$J$4:$U$4</definedName>
    <definedName name="__Pam11" localSheetId="1" hidden="1">[4]A!$J$4:$U$4</definedName>
    <definedName name="__Pam11" localSheetId="0" hidden="1">[4]A!$J$4:$U$4</definedName>
    <definedName name="__Pam11" localSheetId="13" hidden="1">[4]A!$J$4:$U$4</definedName>
    <definedName name="__Pam11" localSheetId="6" hidden="1">[4]A!$J$4:$U$4</definedName>
    <definedName name="__Pam11" localSheetId="10" hidden="1">[4]A!$J$4:$U$4</definedName>
    <definedName name="__Pam11" localSheetId="11" hidden="1">[4]A!$J$4:$U$4</definedName>
    <definedName name="__Pam11" hidden="1">[5]A!$J$4:$U$4</definedName>
    <definedName name="__Pam12" localSheetId="7" hidden="1">[4]A!$J$4:$U$4</definedName>
    <definedName name="__Pam12" localSheetId="8" hidden="1">[4]A!$J$4:$U$4</definedName>
    <definedName name="__Pam12" localSheetId="9" hidden="1">[4]A!$J$4:$U$4</definedName>
    <definedName name="__Pam12" localSheetId="12" hidden="1">[4]A!$J$4:$U$4</definedName>
    <definedName name="__Pam12" localSheetId="4" hidden="1">[4]A!$J$4:$U$4</definedName>
    <definedName name="__Pam12" localSheetId="2" hidden="1">[4]A!$J$4:$U$4</definedName>
    <definedName name="__Pam12" localSheetId="1" hidden="1">[4]A!$J$4:$U$4</definedName>
    <definedName name="__Pam12" localSheetId="0" hidden="1">[4]A!$J$4:$U$4</definedName>
    <definedName name="__Pam12" localSheetId="13" hidden="1">[4]A!$J$4:$U$4</definedName>
    <definedName name="__Pam12" localSheetId="6" hidden="1">[4]A!$J$4:$U$4</definedName>
    <definedName name="__Pam12" localSheetId="10" hidden="1">[4]A!$J$4:$U$4</definedName>
    <definedName name="__Pam12" localSheetId="11" hidden="1">[4]A!$J$4:$U$4</definedName>
    <definedName name="__Pam12" hidden="1">[5]A!$J$4:$U$4</definedName>
    <definedName name="__Pam13" localSheetId="7" hidden="1">[4]A!$L$4:$U$4</definedName>
    <definedName name="__Pam13" localSheetId="8" hidden="1">[4]A!$L$4:$U$4</definedName>
    <definedName name="__Pam13" localSheetId="9" hidden="1">[4]A!$L$4:$U$4</definedName>
    <definedName name="__Pam13" localSheetId="12" hidden="1">[4]A!$L$4:$U$4</definedName>
    <definedName name="__Pam13" localSheetId="4" hidden="1">[4]A!$L$4:$U$4</definedName>
    <definedName name="__Pam13" localSheetId="2" hidden="1">[4]A!$L$4:$U$4</definedName>
    <definedName name="__Pam13" localSheetId="1" hidden="1">[4]A!$L$4:$U$4</definedName>
    <definedName name="__Pam13" localSheetId="0" hidden="1">[4]A!$L$4:$U$4</definedName>
    <definedName name="__Pam13" localSheetId="13" hidden="1">[4]A!$L$4:$U$4</definedName>
    <definedName name="__Pam13" localSheetId="6" hidden="1">[4]A!$L$4:$U$4</definedName>
    <definedName name="__Pam13" localSheetId="10" hidden="1">[4]A!$L$4:$U$4</definedName>
    <definedName name="__Pam13" localSheetId="11" hidden="1">[4]A!$L$4:$U$4</definedName>
    <definedName name="__Pam13" hidden="1">[5]A!$L$4:$U$4</definedName>
    <definedName name="__Pam14" localSheetId="7" hidden="1">[4]A!$J$4:$U$4</definedName>
    <definedName name="__Pam14" localSheetId="8" hidden="1">[4]A!$J$4:$U$4</definedName>
    <definedName name="__Pam14" localSheetId="9" hidden="1">[4]A!$J$4:$U$4</definedName>
    <definedName name="__Pam14" localSheetId="12" hidden="1">[4]A!$J$4:$U$4</definedName>
    <definedName name="__Pam14" localSheetId="4" hidden="1">[4]A!$J$4:$U$4</definedName>
    <definedName name="__Pam14" localSheetId="2" hidden="1">[4]A!$J$4:$U$4</definedName>
    <definedName name="__Pam14" localSheetId="1" hidden="1">[4]A!$J$4:$U$4</definedName>
    <definedName name="__Pam14" localSheetId="0" hidden="1">[4]A!$J$4:$U$4</definedName>
    <definedName name="__Pam14" localSheetId="13" hidden="1">[4]A!$J$4:$U$4</definedName>
    <definedName name="__Pam14" localSheetId="6" hidden="1">[4]A!$J$4:$U$4</definedName>
    <definedName name="__Pam14" localSheetId="10" hidden="1">[4]A!$J$4:$U$4</definedName>
    <definedName name="__Pam14" localSheetId="11" hidden="1">[4]A!$J$4:$U$4</definedName>
    <definedName name="__Pam14" hidden="1">[5]A!$J$4:$U$4</definedName>
    <definedName name="__Pam2" localSheetId="7" hidden="1">[4]A!$J$7:$U$7</definedName>
    <definedName name="__Pam2" localSheetId="8" hidden="1">[4]A!$J$7:$U$7</definedName>
    <definedName name="__Pam2" localSheetId="9" hidden="1">[4]A!$J$7:$U$7</definedName>
    <definedName name="__Pam2" localSheetId="12" hidden="1">[4]A!$J$7:$U$7</definedName>
    <definedName name="__Pam2" localSheetId="4" hidden="1">[4]A!$J$7:$U$7</definedName>
    <definedName name="__Pam2" localSheetId="2" hidden="1">[4]A!$J$7:$U$7</definedName>
    <definedName name="__Pam2" localSheetId="1" hidden="1">[4]A!$J$7:$U$7</definedName>
    <definedName name="__Pam2" localSheetId="0" hidden="1">[4]A!$J$7:$U$7</definedName>
    <definedName name="__Pam2" localSheetId="13" hidden="1">[4]A!$J$7:$U$7</definedName>
    <definedName name="__Pam2" localSheetId="6" hidden="1">[4]A!$J$7:$U$7</definedName>
    <definedName name="__Pam2" localSheetId="10" hidden="1">[4]A!$J$7:$U$7</definedName>
    <definedName name="__Pam2" localSheetId="11" hidden="1">[4]A!$J$7:$U$7</definedName>
    <definedName name="__Pam2" hidden="1">[5]A!$J$7:$U$7</definedName>
    <definedName name="__Pam3" localSheetId="7" hidden="1">[4]A!$L$128:$U$128</definedName>
    <definedName name="__Pam3" localSheetId="8" hidden="1">[4]A!$L$128:$U$128</definedName>
    <definedName name="__Pam3" localSheetId="9" hidden="1">[4]A!$L$128:$U$128</definedName>
    <definedName name="__Pam3" localSheetId="12" hidden="1">[4]A!$L$128:$U$128</definedName>
    <definedName name="__Pam3" localSheetId="4" hidden="1">[4]A!$L$128:$U$128</definedName>
    <definedName name="__Pam3" localSheetId="2" hidden="1">[4]A!$L$128:$U$128</definedName>
    <definedName name="__Pam3" localSheetId="1" hidden="1">[4]A!$L$128:$U$128</definedName>
    <definedName name="__Pam3" localSheetId="0" hidden="1">[4]A!$L$128:$U$128</definedName>
    <definedName name="__Pam3" localSheetId="13" hidden="1">[4]A!$L$128:$U$128</definedName>
    <definedName name="__Pam3" localSheetId="6" hidden="1">[4]A!$L$128:$U$128</definedName>
    <definedName name="__Pam3" localSheetId="10" hidden="1">[4]A!$L$128:$U$128</definedName>
    <definedName name="__Pam3" localSheetId="11" hidden="1">[4]A!$L$128:$U$128</definedName>
    <definedName name="__Pam3" hidden="1">[5]A!$L$128:$U$128</definedName>
    <definedName name="__Pam4" localSheetId="7" hidden="1">[4]A!$J$138:$U$138</definedName>
    <definedName name="__Pam4" localSheetId="8" hidden="1">[4]A!$J$138:$U$138</definedName>
    <definedName name="__Pam4" localSheetId="9" hidden="1">[4]A!$J$138:$U$138</definedName>
    <definedName name="__Pam4" localSheetId="12" hidden="1">[4]A!$J$138:$U$138</definedName>
    <definedName name="__Pam4" localSheetId="4" hidden="1">[4]A!$J$138:$U$138</definedName>
    <definedName name="__Pam4" localSheetId="2" hidden="1">[4]A!$J$138:$U$138</definedName>
    <definedName name="__Pam4" localSheetId="1" hidden="1">[4]A!$J$138:$U$138</definedName>
    <definedName name="__Pam4" localSheetId="0" hidden="1">[4]A!$J$138:$U$138</definedName>
    <definedName name="__Pam4" localSheetId="13" hidden="1">[4]A!$J$138:$U$138</definedName>
    <definedName name="__Pam4" localSheetId="6" hidden="1">[4]A!$J$138:$U$138</definedName>
    <definedName name="__Pam4" localSheetId="10" hidden="1">[4]A!$J$138:$U$138</definedName>
    <definedName name="__Pam4" localSheetId="11" hidden="1">[4]A!$J$138:$U$138</definedName>
    <definedName name="__Pam4" hidden="1">[5]A!$J$138:$U$138</definedName>
    <definedName name="__Pam5" localSheetId="7" hidden="1">[4]A!$J$130:$U$130</definedName>
    <definedName name="__Pam5" localSheetId="8" hidden="1">[4]A!$J$130:$U$130</definedName>
    <definedName name="__Pam5" localSheetId="9" hidden="1">[4]A!$J$130:$U$130</definedName>
    <definedName name="__Pam5" localSheetId="12" hidden="1">[4]A!$J$130:$U$130</definedName>
    <definedName name="__Pam5" localSheetId="4" hidden="1">[4]A!$J$130:$U$130</definedName>
    <definedName name="__Pam5" localSheetId="2" hidden="1">[4]A!$J$130:$U$130</definedName>
    <definedName name="__Pam5" localSheetId="1" hidden="1">[4]A!$J$130:$U$130</definedName>
    <definedName name="__Pam5" localSheetId="0" hidden="1">[4]A!$J$130:$U$130</definedName>
    <definedName name="__Pam5" localSheetId="13" hidden="1">[4]A!$J$130:$U$130</definedName>
    <definedName name="__Pam5" localSheetId="6" hidden="1">[4]A!$J$130:$U$130</definedName>
    <definedName name="__Pam5" localSheetId="10" hidden="1">[4]A!$J$130:$U$130</definedName>
    <definedName name="__Pam5" localSheetId="11" hidden="1">[4]A!$J$130:$U$130</definedName>
    <definedName name="__Pam5" hidden="1">[5]A!$J$130:$U$130</definedName>
    <definedName name="__Pam6" localSheetId="7" hidden="1">[4]A!$J$152:$U$152</definedName>
    <definedName name="__Pam6" localSheetId="8" hidden="1">[4]A!$J$152:$U$152</definedName>
    <definedName name="__Pam6" localSheetId="9" hidden="1">[4]A!$J$152:$U$152</definedName>
    <definedName name="__Pam6" localSheetId="12" hidden="1">[4]A!$J$152:$U$152</definedName>
    <definedName name="__Pam6" localSheetId="4" hidden="1">[4]A!$J$152:$U$152</definedName>
    <definedName name="__Pam6" localSheetId="2" hidden="1">[4]A!$J$152:$U$152</definedName>
    <definedName name="__Pam6" localSheetId="1" hidden="1">[4]A!$J$152:$U$152</definedName>
    <definedName name="__Pam6" localSheetId="0" hidden="1">[4]A!$J$152:$U$152</definedName>
    <definedName name="__Pam6" localSheetId="13" hidden="1">[4]A!$J$152:$U$152</definedName>
    <definedName name="__Pam6" localSheetId="6" hidden="1">[4]A!$J$152:$U$152</definedName>
    <definedName name="__Pam6" localSheetId="10" hidden="1">[4]A!$J$152:$U$152</definedName>
    <definedName name="__Pam6" localSheetId="11" hidden="1">[4]A!$J$152:$U$152</definedName>
    <definedName name="__Pam6" hidden="1">[5]A!$J$152:$U$152</definedName>
    <definedName name="__Pam7" localSheetId="7" hidden="1">[4]A!$J$4:$U$4</definedName>
    <definedName name="__Pam7" localSheetId="8" hidden="1">[4]A!$J$4:$U$4</definedName>
    <definedName name="__Pam7" localSheetId="9" hidden="1">[4]A!$J$4:$U$4</definedName>
    <definedName name="__Pam7" localSheetId="12" hidden="1">[4]A!$J$4:$U$4</definedName>
    <definedName name="__Pam7" localSheetId="4" hidden="1">[4]A!$J$4:$U$4</definedName>
    <definedName name="__Pam7" localSheetId="2" hidden="1">[4]A!$J$4:$U$4</definedName>
    <definedName name="__Pam7" localSheetId="1" hidden="1">[4]A!$J$4:$U$4</definedName>
    <definedName name="__Pam7" localSheetId="0" hidden="1">[4]A!$J$4:$U$4</definedName>
    <definedName name="__Pam7" localSheetId="13" hidden="1">[4]A!$J$4:$U$4</definedName>
    <definedName name="__Pam7" localSheetId="6" hidden="1">[4]A!$J$4:$U$4</definedName>
    <definedName name="__Pam7" localSheetId="10" hidden="1">[4]A!$J$4:$U$4</definedName>
    <definedName name="__Pam7" localSheetId="11" hidden="1">[4]A!$J$4:$U$4</definedName>
    <definedName name="__Pam7" hidden="1">[5]A!$J$4:$U$4</definedName>
    <definedName name="__Pam8" localSheetId="7" hidden="1">[4]A!$J$4:$U$4</definedName>
    <definedName name="__Pam8" localSheetId="8" hidden="1">[4]A!$J$4:$U$4</definedName>
    <definedName name="__Pam8" localSheetId="9" hidden="1">[4]A!$J$4:$U$4</definedName>
    <definedName name="__Pam8" localSheetId="12" hidden="1">[4]A!$J$4:$U$4</definedName>
    <definedName name="__Pam8" localSheetId="4" hidden="1">[4]A!$J$4:$U$4</definedName>
    <definedName name="__Pam8" localSheetId="2" hidden="1">[4]A!$J$4:$U$4</definedName>
    <definedName name="__Pam8" localSheetId="1" hidden="1">[4]A!$J$4:$U$4</definedName>
    <definedName name="__Pam8" localSheetId="0" hidden="1">[4]A!$J$4:$U$4</definedName>
    <definedName name="__Pam8" localSheetId="13" hidden="1">[4]A!$J$4:$U$4</definedName>
    <definedName name="__Pam8" localSheetId="6" hidden="1">[4]A!$J$4:$U$4</definedName>
    <definedName name="__Pam8" localSheetId="10" hidden="1">[4]A!$J$4:$U$4</definedName>
    <definedName name="__Pam8" localSheetId="11" hidden="1">[4]A!$J$4:$U$4</definedName>
    <definedName name="__Pam8" hidden="1">[5]A!$J$4:$U$4</definedName>
    <definedName name="__Pam9" localSheetId="7" hidden="1">[4]A!$J$4:$U$4</definedName>
    <definedName name="__Pam9" localSheetId="8" hidden="1">[4]A!$J$4:$U$4</definedName>
    <definedName name="__Pam9" localSheetId="9" hidden="1">[4]A!$J$4:$U$4</definedName>
    <definedName name="__Pam9" localSheetId="12" hidden="1">[4]A!$J$4:$U$4</definedName>
    <definedName name="__Pam9" localSheetId="4" hidden="1">[4]A!$J$4:$U$4</definedName>
    <definedName name="__Pam9" localSheetId="2" hidden="1">[4]A!$J$4:$U$4</definedName>
    <definedName name="__Pam9" localSheetId="1" hidden="1">[4]A!$J$4:$U$4</definedName>
    <definedName name="__Pam9" localSheetId="0" hidden="1">[4]A!$J$4:$U$4</definedName>
    <definedName name="__Pam9" localSheetId="13" hidden="1">[4]A!$J$4:$U$4</definedName>
    <definedName name="__Pam9" localSheetId="6" hidden="1">[4]A!$J$4:$U$4</definedName>
    <definedName name="__Pam9" localSheetId="10" hidden="1">[4]A!$J$4:$U$4</definedName>
    <definedName name="__Pam9" localSheetId="11" hidden="1">[4]A!$J$4:$U$4</definedName>
    <definedName name="__Pam9" hidden="1">[5]A!$J$4:$U$4</definedName>
    <definedName name="_1__123Graph_ACHART_1" localSheetId="7" hidden="1">[4]A!$J$144:$U$144</definedName>
    <definedName name="_1__123Graph_ACHART_1" localSheetId="8" hidden="1">[4]A!$J$144:$U$144</definedName>
    <definedName name="_1__123Graph_ACHART_1" localSheetId="9" hidden="1">[4]A!$J$144:$U$144</definedName>
    <definedName name="_1__123Graph_ACHART_1" localSheetId="12" hidden="1">[4]A!$J$144:$U$144</definedName>
    <definedName name="_1__123Graph_ACHART_1" localSheetId="4" hidden="1">[4]A!$J$144:$U$144</definedName>
    <definedName name="_1__123Graph_ACHART_1" localSheetId="2" hidden="1">[4]A!$J$144:$U$144</definedName>
    <definedName name="_1__123Graph_ACHART_1" localSheetId="1" hidden="1">[4]A!$J$144:$U$144</definedName>
    <definedName name="_1__123Graph_ACHART_1" localSheetId="0" hidden="1">[4]A!$J$144:$U$144</definedName>
    <definedName name="_1__123Graph_ACHART_1" localSheetId="13" hidden="1">[4]A!$J$144:$U$144</definedName>
    <definedName name="_1__123Graph_ACHART_1" localSheetId="6" hidden="1">[4]A!$J$144:$U$144</definedName>
    <definedName name="_1__123Graph_ACHART_1" localSheetId="10" hidden="1">[4]A!$J$144:$U$144</definedName>
    <definedName name="_1__123Graph_ACHART_1" localSheetId="11" hidden="1">[4]A!$J$144:$U$144</definedName>
    <definedName name="_1__123Graph_ACHART_1" hidden="1">[5]A!$J$144:$U$144</definedName>
    <definedName name="_10__123Graph_BCHART_15" localSheetId="7" hidden="1">[4]A!$J$139:$U$139</definedName>
    <definedName name="_10__123Graph_BCHART_15" localSheetId="8" hidden="1">[4]A!$J$139:$U$139</definedName>
    <definedName name="_10__123Graph_BCHART_15" localSheetId="9" hidden="1">[4]A!$J$139:$U$139</definedName>
    <definedName name="_10__123Graph_BCHART_15" localSheetId="12" hidden="1">[4]A!$J$139:$U$139</definedName>
    <definedName name="_10__123Graph_BCHART_15" localSheetId="4" hidden="1">[4]A!$J$139:$U$139</definedName>
    <definedName name="_10__123Graph_BCHART_15" localSheetId="2" hidden="1">[4]A!$J$139:$U$139</definedName>
    <definedName name="_10__123Graph_BCHART_15" localSheetId="1" hidden="1">[4]A!$J$139:$U$139</definedName>
    <definedName name="_10__123Graph_BCHART_15" localSheetId="0" hidden="1">[4]A!$J$139:$U$139</definedName>
    <definedName name="_10__123Graph_BCHART_15" localSheetId="13" hidden="1">[4]A!$J$139:$U$139</definedName>
    <definedName name="_10__123Graph_BCHART_15" localSheetId="6" hidden="1">[4]A!$J$139:$U$139</definedName>
    <definedName name="_10__123Graph_BCHART_15" localSheetId="10" hidden="1">[4]A!$J$139:$U$139</definedName>
    <definedName name="_10__123Graph_BCHART_15" localSheetId="11" hidden="1">[4]A!$J$139:$U$139</definedName>
    <definedName name="_10__123Graph_BCHART_15" hidden="1">[5]A!$J$139:$U$139</definedName>
    <definedName name="_100__123Graph_BCHART_14" hidden="1">[7]D!$C$55:$N$55</definedName>
    <definedName name="_104__123Graph_BCHART_15" hidden="1">[8]A!$J$139:$U$139</definedName>
    <definedName name="_108__123Graph_BCHART_16" hidden="1">[7]D!$C$113:$N$113</definedName>
    <definedName name="_11__123Graph_BCHART_17" localSheetId="7" hidden="1">[4]A!$J$131:$U$131</definedName>
    <definedName name="_11__123Graph_BCHART_17" localSheetId="8" hidden="1">[4]A!$J$131:$U$131</definedName>
    <definedName name="_11__123Graph_BCHART_17" localSheetId="9" hidden="1">[4]A!$J$131:$U$131</definedName>
    <definedName name="_11__123Graph_BCHART_17" localSheetId="12" hidden="1">[4]A!$J$131:$U$131</definedName>
    <definedName name="_11__123Graph_BCHART_17" localSheetId="4" hidden="1">[4]A!$J$131:$U$131</definedName>
    <definedName name="_11__123Graph_BCHART_17" localSheetId="2" hidden="1">[4]A!$J$131:$U$131</definedName>
    <definedName name="_11__123Graph_BCHART_17" localSheetId="1" hidden="1">[4]A!$J$131:$U$131</definedName>
    <definedName name="_11__123Graph_BCHART_17" localSheetId="0" hidden="1">[4]A!$J$131:$U$131</definedName>
    <definedName name="_11__123Graph_BCHART_17" localSheetId="13" hidden="1">[4]A!$J$131:$U$131</definedName>
    <definedName name="_11__123Graph_BCHART_17" localSheetId="6" hidden="1">[4]A!$J$131:$U$131</definedName>
    <definedName name="_11__123Graph_BCHART_17" localSheetId="10" hidden="1">[4]A!$J$131:$U$131</definedName>
    <definedName name="_11__123Graph_BCHART_17" localSheetId="11" hidden="1">[4]A!$J$131:$U$131</definedName>
    <definedName name="_11__123Graph_BCHART_17" hidden="1">[5]A!$J$131:$U$131</definedName>
    <definedName name="_112__123Graph_BCHART_17" hidden="1">[8]A!$J$131:$U$131</definedName>
    <definedName name="_116__123Graph_BCHART_19" hidden="1">[8]A!$J$153:$U$153</definedName>
    <definedName name="_12__123Graph_ACHART_11" hidden="1">[7]D!$C$203:$N$203</definedName>
    <definedName name="_12__123Graph_BCHART_19" localSheetId="7" hidden="1">[4]A!$J$153:$U$153</definedName>
    <definedName name="_12__123Graph_BCHART_19" localSheetId="8" hidden="1">[4]A!$J$153:$U$153</definedName>
    <definedName name="_12__123Graph_BCHART_19" localSheetId="9" hidden="1">[4]A!$J$153:$U$153</definedName>
    <definedName name="_12__123Graph_BCHART_19" localSheetId="12" hidden="1">[4]A!$J$153:$U$153</definedName>
    <definedName name="_12__123Graph_BCHART_19" localSheetId="4" hidden="1">[4]A!$J$153:$U$153</definedName>
    <definedName name="_12__123Graph_BCHART_19" localSheetId="2" hidden="1">[4]A!$J$153:$U$153</definedName>
    <definedName name="_12__123Graph_BCHART_19" localSheetId="1" hidden="1">[4]A!$J$153:$U$153</definedName>
    <definedName name="_12__123Graph_BCHART_19" localSheetId="0" hidden="1">[4]A!$J$153:$U$153</definedName>
    <definedName name="_12__123Graph_BCHART_19" localSheetId="13" hidden="1">[4]A!$J$153:$U$153</definedName>
    <definedName name="_12__123Graph_BCHART_19" localSheetId="6" hidden="1">[4]A!$J$153:$U$153</definedName>
    <definedName name="_12__123Graph_BCHART_19" localSheetId="10" hidden="1">[4]A!$J$153:$U$153</definedName>
    <definedName name="_12__123Graph_BCHART_19" localSheetId="11" hidden="1">[4]A!$J$153:$U$153</definedName>
    <definedName name="_12__123Graph_BCHART_19" hidden="1">[5]A!$J$153:$U$153</definedName>
    <definedName name="_120__123Graph_BChart_1A" hidden="1">[9]Cntmrs!$B$21:$M$21</definedName>
    <definedName name="_123" localSheetId="7" hidden="1">[4]A!$J$24:$U$24</definedName>
    <definedName name="_123" localSheetId="8" hidden="1">[4]A!$J$24:$U$24</definedName>
    <definedName name="_123" localSheetId="9" hidden="1">[4]A!$J$24:$U$24</definedName>
    <definedName name="_123" localSheetId="12" hidden="1">[4]A!$J$24:$U$24</definedName>
    <definedName name="_123" localSheetId="4" hidden="1">[4]A!$J$24:$U$24</definedName>
    <definedName name="_123" localSheetId="2" hidden="1">[4]A!$J$24:$U$24</definedName>
    <definedName name="_123" localSheetId="1" hidden="1">[4]A!$J$24:$U$24</definedName>
    <definedName name="_123" localSheetId="0" hidden="1">[4]A!$J$24:$U$24</definedName>
    <definedName name="_123" localSheetId="13" hidden="1">[4]A!$J$24:$U$24</definedName>
    <definedName name="_123" localSheetId="6" hidden="1">[4]A!$J$24:$U$24</definedName>
    <definedName name="_123" localSheetId="10" hidden="1">[4]A!$J$24:$U$24</definedName>
    <definedName name="_123" localSheetId="11" hidden="1">[4]A!$J$24:$U$24</definedName>
    <definedName name="_123" hidden="1">[5]A!$J$24:$U$24</definedName>
    <definedName name="_124__123Graph_BCHART_2" hidden="1">[8]A!$J$7:$U$7</definedName>
    <definedName name="_128__123Graph_BCHART_3" hidden="1">[7]D!$C$20:$N$20</definedName>
    <definedName name="_13__123Graph_BChart_1A" hidden="1">[10]Cntmrs!$B$21:$M$21</definedName>
    <definedName name="_132__123Graph_BCHART_4" hidden="1">[8]A!$L$128:$U$128</definedName>
    <definedName name="_136__123Graph_BCHART_5" hidden="1">[7]D!$C$26:$N$26</definedName>
    <definedName name="_14__123Graph_BCHART_2" localSheetId="7" hidden="1">[4]A!$J$7:$U$7</definedName>
    <definedName name="_14__123Graph_BCHART_2" localSheetId="8" hidden="1">[4]A!$J$7:$U$7</definedName>
    <definedName name="_14__123Graph_BCHART_2" localSheetId="9" hidden="1">[4]A!$J$7:$U$7</definedName>
    <definedName name="_14__123Graph_BCHART_2" localSheetId="12" hidden="1">[4]A!$J$7:$U$7</definedName>
    <definedName name="_14__123Graph_BCHART_2" localSheetId="4" hidden="1">[4]A!$J$7:$U$7</definedName>
    <definedName name="_14__123Graph_BCHART_2" localSheetId="2" hidden="1">[4]A!$J$7:$U$7</definedName>
    <definedName name="_14__123Graph_BCHART_2" localSheetId="1" hidden="1">[4]A!$J$7:$U$7</definedName>
    <definedName name="_14__123Graph_BCHART_2" localSheetId="0" hidden="1">[4]A!$J$7:$U$7</definedName>
    <definedName name="_14__123Graph_BCHART_2" localSheetId="13" hidden="1">[4]A!$J$7:$U$7</definedName>
    <definedName name="_14__123Graph_BCHART_2" localSheetId="6" hidden="1">[4]A!$J$7:$U$7</definedName>
    <definedName name="_14__123Graph_BCHART_2" localSheetId="10" hidden="1">[4]A!$J$7:$U$7</definedName>
    <definedName name="_14__123Graph_BCHART_2" localSheetId="11" hidden="1">[4]A!$J$7:$U$7</definedName>
    <definedName name="_14__123Graph_BCHART_2" hidden="1">[5]A!$J$7:$U$7</definedName>
    <definedName name="_140__123Graph_BCHART_6" hidden="1">[7]D!$C$43:$N$43</definedName>
    <definedName name="_144__123Graph_BCHART_7" hidden="1">[7]D!$C$37:$N$37</definedName>
    <definedName name="_145__123Graph_BCHART_8" hidden="1">'[11]2000'!$C$12:$N$12</definedName>
    <definedName name="_149__123Graph_BCHART_9" hidden="1">[7]D!$C$211:$N$211</definedName>
    <definedName name="_15__123Graph_BCHART_4" localSheetId="7" hidden="1">[4]A!$L$128:$U$128</definedName>
    <definedName name="_15__123Graph_BCHART_4" localSheetId="8" hidden="1">[4]A!$L$128:$U$128</definedName>
    <definedName name="_15__123Graph_BCHART_4" localSheetId="9" hidden="1">[4]A!$L$128:$U$128</definedName>
    <definedName name="_15__123Graph_BCHART_4" localSheetId="12" hidden="1">[4]A!$L$128:$U$128</definedName>
    <definedName name="_15__123Graph_BCHART_4" localSheetId="4" hidden="1">[4]A!$L$128:$U$128</definedName>
    <definedName name="_15__123Graph_BCHART_4" localSheetId="2" hidden="1">[4]A!$L$128:$U$128</definedName>
    <definedName name="_15__123Graph_BCHART_4" localSheetId="1" hidden="1">[4]A!$L$128:$U$128</definedName>
    <definedName name="_15__123Graph_BCHART_4" localSheetId="0" hidden="1">[4]A!$L$128:$U$128</definedName>
    <definedName name="_15__123Graph_BCHART_4" localSheetId="13" hidden="1">[4]A!$L$128:$U$128</definedName>
    <definedName name="_15__123Graph_BCHART_4" localSheetId="6" hidden="1">[4]A!$L$128:$U$128</definedName>
    <definedName name="_15__123Graph_BCHART_4" localSheetId="10" hidden="1">[4]A!$L$128:$U$128</definedName>
    <definedName name="_15__123Graph_BCHART_4" localSheetId="11" hidden="1">[4]A!$L$128:$U$128</definedName>
    <definedName name="_15__123Graph_BCHART_4" hidden="1">[5]A!$L$128:$U$128</definedName>
    <definedName name="_150__123Graph_CCHART_1" hidden="1">'[12]Cntmrs-Recruit'!$F$22:$Q$22</definedName>
    <definedName name="_154__123Graph_CCHART_10" hidden="1">[7]D!$C$222:$N$222</definedName>
    <definedName name="_158__123Graph_CCHART_11" hidden="1">[7]D!$C$204:$N$204</definedName>
    <definedName name="_16__123Graph_ACHART_12" hidden="1">[7]D!$C$6:$N$6</definedName>
    <definedName name="_16__123Graph_CCHART_1" hidden="1">'[9]Cntmrs-Recruit'!$F$22:$Q$22</definedName>
    <definedName name="_162__123Graph_CCHART_12" hidden="1">[7]D!$C$7:$N$7</definedName>
    <definedName name="_166__123Graph_CCHART_13" hidden="1">[7]D!$C$31:$N$31</definedName>
    <definedName name="_17__123Graph_CCHART_15" localSheetId="7" hidden="1">[4]A!$J$138:$U$138</definedName>
    <definedName name="_17__123Graph_CCHART_15" localSheetId="8" hidden="1">[4]A!$J$138:$U$138</definedName>
    <definedName name="_17__123Graph_CCHART_15" localSheetId="9" hidden="1">[4]A!$J$138:$U$138</definedName>
    <definedName name="_17__123Graph_CCHART_15" localSheetId="12" hidden="1">[4]A!$J$138:$U$138</definedName>
    <definedName name="_17__123Graph_CCHART_15" localSheetId="4" hidden="1">[4]A!$J$138:$U$138</definedName>
    <definedName name="_17__123Graph_CCHART_15" localSheetId="2" hidden="1">[4]A!$J$138:$U$138</definedName>
    <definedName name="_17__123Graph_CCHART_15" localSheetId="1" hidden="1">[4]A!$J$138:$U$138</definedName>
    <definedName name="_17__123Graph_CCHART_15" localSheetId="0" hidden="1">[4]A!$J$138:$U$138</definedName>
    <definedName name="_17__123Graph_CCHART_15" localSheetId="13" hidden="1">[4]A!$J$138:$U$138</definedName>
    <definedName name="_17__123Graph_CCHART_15" localSheetId="6" hidden="1">[4]A!$J$138:$U$138</definedName>
    <definedName name="_17__123Graph_CCHART_15" localSheetId="10" hidden="1">[4]A!$J$138:$U$138</definedName>
    <definedName name="_17__123Graph_CCHART_15" localSheetId="11" hidden="1">[4]A!$J$138:$U$138</definedName>
    <definedName name="_17__123Graph_CCHART_15" hidden="1">[5]A!$J$138:$U$138</definedName>
    <definedName name="_170__123Graph_CCHART_14" hidden="1">[7]D!$C$54:$N$54</definedName>
    <definedName name="_174__123Graph_CCHART_15" hidden="1">[8]A!$J$138:$U$138</definedName>
    <definedName name="_178__123Graph_CCHART_16" hidden="1">[7]D!$C$112:$N$112</definedName>
    <definedName name="_18__123Graph_CCHART_17" localSheetId="7" hidden="1">[4]A!$J$130:$U$130</definedName>
    <definedName name="_18__123Graph_CCHART_17" localSheetId="8" hidden="1">[4]A!$J$130:$U$130</definedName>
    <definedName name="_18__123Graph_CCHART_17" localSheetId="9" hidden="1">[4]A!$J$130:$U$130</definedName>
    <definedName name="_18__123Graph_CCHART_17" localSheetId="12" hidden="1">[4]A!$J$130:$U$130</definedName>
    <definedName name="_18__123Graph_CCHART_17" localSheetId="4" hidden="1">[4]A!$J$130:$U$130</definedName>
    <definedName name="_18__123Graph_CCHART_17" localSheetId="2" hidden="1">[4]A!$J$130:$U$130</definedName>
    <definedName name="_18__123Graph_CCHART_17" localSheetId="1" hidden="1">[4]A!$J$130:$U$130</definedName>
    <definedName name="_18__123Graph_CCHART_17" localSheetId="0" hidden="1">[4]A!$J$130:$U$130</definedName>
    <definedName name="_18__123Graph_CCHART_17" localSheetId="13" hidden="1">[4]A!$J$130:$U$130</definedName>
    <definedName name="_18__123Graph_CCHART_17" localSheetId="6" hidden="1">[4]A!$J$130:$U$130</definedName>
    <definedName name="_18__123Graph_CCHART_17" localSheetId="10" hidden="1">[4]A!$J$130:$U$130</definedName>
    <definedName name="_18__123Graph_CCHART_17" localSheetId="11" hidden="1">[4]A!$J$130:$U$130</definedName>
    <definedName name="_18__123Graph_CCHART_17" hidden="1">[5]A!$J$130:$U$130</definedName>
    <definedName name="_182__123Graph_CCHART_17" hidden="1">[8]A!$J$130:$U$130</definedName>
    <definedName name="_186__123Graph_CCHART_19" hidden="1">[8]A!$J$152:$U$152</definedName>
    <definedName name="_19__123Graph_CCHART_19" localSheetId="7" hidden="1">[4]A!$J$152:$U$152</definedName>
    <definedName name="_19__123Graph_CCHART_19" localSheetId="8" hidden="1">[4]A!$J$152:$U$152</definedName>
    <definedName name="_19__123Graph_CCHART_19" localSheetId="9" hidden="1">[4]A!$J$152:$U$152</definedName>
    <definedName name="_19__123Graph_CCHART_19" localSheetId="12" hidden="1">[4]A!$J$152:$U$152</definedName>
    <definedName name="_19__123Graph_CCHART_19" localSheetId="4" hidden="1">[4]A!$J$152:$U$152</definedName>
    <definedName name="_19__123Graph_CCHART_19" localSheetId="2" hidden="1">[4]A!$J$152:$U$152</definedName>
    <definedName name="_19__123Graph_CCHART_19" localSheetId="1" hidden="1">[4]A!$J$152:$U$152</definedName>
    <definedName name="_19__123Graph_CCHART_19" localSheetId="0" hidden="1">[4]A!$J$152:$U$152</definedName>
    <definedName name="_19__123Graph_CCHART_19" localSheetId="13" hidden="1">[4]A!$J$152:$U$152</definedName>
    <definedName name="_19__123Graph_CCHART_19" localSheetId="6" hidden="1">[4]A!$J$152:$U$152</definedName>
    <definedName name="_19__123Graph_CCHART_19" localSheetId="10" hidden="1">[4]A!$J$152:$U$152</definedName>
    <definedName name="_19__123Graph_CCHART_19" localSheetId="11" hidden="1">[4]A!$J$152:$U$152</definedName>
    <definedName name="_19__123Graph_CCHART_19" hidden="1">[5]A!$J$152:$U$152</definedName>
    <definedName name="_190__123Graph_CChart_1A" hidden="1">[9]Cntmrs!$B$22:$M$22</definedName>
    <definedName name="_191__123Graph_CCHART_2" hidden="1">[13]A!$L$4:$L$15</definedName>
    <definedName name="_195__123Graph_CCHART_3" hidden="1">[7]D!$C$19:$N$19</definedName>
    <definedName name="_199__123Graph_CCHART_4" hidden="1">[7]D!$C$59:$N$59</definedName>
    <definedName name="_1999_ACT">#REF!</definedName>
    <definedName name="_2" localSheetId="7" hidden="1">#REF!</definedName>
    <definedName name="_2" localSheetId="8" hidden="1">#REF!</definedName>
    <definedName name="_2" localSheetId="9" hidden="1">#REF!</definedName>
    <definedName name="_2" localSheetId="12" hidden="1">#REF!</definedName>
    <definedName name="_2" localSheetId="4" hidden="1">#REF!</definedName>
    <definedName name="_2" localSheetId="2" hidden="1">#REF!</definedName>
    <definedName name="_2" localSheetId="1" hidden="1">#REF!</definedName>
    <definedName name="_2" localSheetId="0" hidden="1">#REF!</definedName>
    <definedName name="_2" localSheetId="13" hidden="1">#REF!</definedName>
    <definedName name="_2" localSheetId="6" hidden="1">#REF!</definedName>
    <definedName name="_2" localSheetId="10" hidden="1">#REF!</definedName>
    <definedName name="_2" localSheetId="11" hidden="1">#REF!</definedName>
    <definedName name="_2" hidden="1">#REF!</definedName>
    <definedName name="_2__123Graph_ACHART_10" localSheetId="7" hidden="1">[4]A!$J$17:$U$17</definedName>
    <definedName name="_2__123Graph_ACHART_10" localSheetId="8" hidden="1">[4]A!$J$17:$U$17</definedName>
    <definedName name="_2__123Graph_ACHART_10" localSheetId="9" hidden="1">[4]A!$J$17:$U$17</definedName>
    <definedName name="_2__123Graph_ACHART_10" localSheetId="12" hidden="1">[4]A!$J$17:$U$17</definedName>
    <definedName name="_2__123Graph_ACHART_10" localSheetId="4" hidden="1">[4]A!$J$17:$U$17</definedName>
    <definedName name="_2__123Graph_ACHART_10" localSheetId="2" hidden="1">[4]A!$J$17:$U$17</definedName>
    <definedName name="_2__123Graph_ACHART_10" localSheetId="1" hidden="1">[4]A!$J$17:$U$17</definedName>
    <definedName name="_2__123Graph_ACHART_10" localSheetId="0" hidden="1">[4]A!$J$17:$U$17</definedName>
    <definedName name="_2__123Graph_ACHART_10" localSheetId="13" hidden="1">[4]A!$J$17:$U$17</definedName>
    <definedName name="_2__123Graph_ACHART_10" localSheetId="6" hidden="1">[4]A!$J$17:$U$17</definedName>
    <definedName name="_2__123Graph_ACHART_10" localSheetId="10" hidden="1">[4]A!$J$17:$U$17</definedName>
    <definedName name="_2__123Graph_ACHART_10" localSheetId="11" hidden="1">[4]A!$J$17:$U$17</definedName>
    <definedName name="_2__123Graph_ACHART_10" hidden="1">[5]A!$J$17:$U$17</definedName>
    <definedName name="_20__123Graph_ACHART_13" hidden="1">[7]D!$C$30:$N$30</definedName>
    <definedName name="_20__123Graph_CChart_1A" hidden="1">[10]Cntmrs!$B$22:$M$22</definedName>
    <definedName name="_203__123Graph_CCHART_5" hidden="1">[7]D!$C$25:$N$25</definedName>
    <definedName name="_207__123Graph_CCHART_6" hidden="1">[7]D!$C$36:$N$36</definedName>
    <definedName name="_21__123Graph_XCHART_1" localSheetId="7" hidden="1">[4]A!$J$4:$U$4</definedName>
    <definedName name="_21__123Graph_XCHART_1" localSheetId="8" hidden="1">[4]A!$J$4:$U$4</definedName>
    <definedName name="_21__123Graph_XCHART_1" localSheetId="9" hidden="1">[4]A!$J$4:$U$4</definedName>
    <definedName name="_21__123Graph_XCHART_1" localSheetId="12" hidden="1">[4]A!$J$4:$U$4</definedName>
    <definedName name="_21__123Graph_XCHART_1" localSheetId="4" hidden="1">[4]A!$J$4:$U$4</definedName>
    <definedName name="_21__123Graph_XCHART_1" localSheetId="2" hidden="1">[4]A!$J$4:$U$4</definedName>
    <definedName name="_21__123Graph_XCHART_1" localSheetId="1" hidden="1">[4]A!$J$4:$U$4</definedName>
    <definedName name="_21__123Graph_XCHART_1" localSheetId="0" hidden="1">[4]A!$J$4:$U$4</definedName>
    <definedName name="_21__123Graph_XCHART_1" localSheetId="13" hidden="1">[4]A!$J$4:$U$4</definedName>
    <definedName name="_21__123Graph_XCHART_1" localSheetId="6" hidden="1">[4]A!$J$4:$U$4</definedName>
    <definedName name="_21__123Graph_XCHART_1" localSheetId="10" hidden="1">[4]A!$J$4:$U$4</definedName>
    <definedName name="_21__123Graph_XCHART_1" localSheetId="11" hidden="1">[4]A!$J$4:$U$4</definedName>
    <definedName name="_21__123Graph_XCHART_1" hidden="1">[5]A!$J$4:$U$4</definedName>
    <definedName name="_211__123Graph_CCHART_7" hidden="1">[7]D!$C$42:$N$42</definedName>
    <definedName name="_215__123Graph_CCHART_8" hidden="1">[7]D!$C$48:$N$48</definedName>
    <definedName name="_219__123Graph_CCHART_9" hidden="1">[7]D!$C$210:$N$210</definedName>
    <definedName name="_22__123Graph_XCHART_10" localSheetId="7" hidden="1">[4]A!$J$4:$U$4</definedName>
    <definedName name="_22__123Graph_XCHART_10" localSheetId="8" hidden="1">[4]A!$J$4:$U$4</definedName>
    <definedName name="_22__123Graph_XCHART_10" localSheetId="9" hidden="1">[4]A!$J$4:$U$4</definedName>
    <definedName name="_22__123Graph_XCHART_10" localSheetId="12" hidden="1">[4]A!$J$4:$U$4</definedName>
    <definedName name="_22__123Graph_XCHART_10" localSheetId="4" hidden="1">[4]A!$J$4:$U$4</definedName>
    <definedName name="_22__123Graph_XCHART_10" localSheetId="2" hidden="1">[4]A!$J$4:$U$4</definedName>
    <definedName name="_22__123Graph_XCHART_10" localSheetId="1" hidden="1">[4]A!$J$4:$U$4</definedName>
    <definedName name="_22__123Graph_XCHART_10" localSheetId="0" hidden="1">[4]A!$J$4:$U$4</definedName>
    <definedName name="_22__123Graph_XCHART_10" localSheetId="13" hidden="1">[4]A!$J$4:$U$4</definedName>
    <definedName name="_22__123Graph_XCHART_10" localSheetId="6" hidden="1">[4]A!$J$4:$U$4</definedName>
    <definedName name="_22__123Graph_XCHART_10" localSheetId="10" hidden="1">[4]A!$J$4:$U$4</definedName>
    <definedName name="_22__123Graph_XCHART_10" localSheetId="11" hidden="1">[4]A!$J$4:$U$4</definedName>
    <definedName name="_22__123Graph_XCHART_10" hidden="1">[5]A!$J$4:$U$4</definedName>
    <definedName name="_220__123Graph_LBL_ACHART_1" hidden="1">[14]DATA!$B$4:$B$15</definedName>
    <definedName name="_221__123Graph_LBL_ACHART_2" hidden="1">[14]DATA!$F$2:$F$10</definedName>
    <definedName name="_222__123Graph_LBL_BCHART_1" hidden="1">[14]DATA!$C$4:$C$16</definedName>
    <definedName name="_223__123Graph_LBL_ECHART_1" hidden="1">[15]A!$B$90:$H$90</definedName>
    <definedName name="_227__123Graph_XCHART_1" hidden="1">[8]A!$J$4:$U$4</definedName>
    <definedName name="_23__123Graph_XCHART_15" localSheetId="7" hidden="1">[4]A!$J$4:$U$4</definedName>
    <definedName name="_23__123Graph_XCHART_15" localSheetId="8" hidden="1">[4]A!$J$4:$U$4</definedName>
    <definedName name="_23__123Graph_XCHART_15" localSheetId="9" hidden="1">[4]A!$J$4:$U$4</definedName>
    <definedName name="_23__123Graph_XCHART_15" localSheetId="12" hidden="1">[4]A!$J$4:$U$4</definedName>
    <definedName name="_23__123Graph_XCHART_15" localSheetId="4" hidden="1">[4]A!$J$4:$U$4</definedName>
    <definedName name="_23__123Graph_XCHART_15" localSheetId="2" hidden="1">[4]A!$J$4:$U$4</definedName>
    <definedName name="_23__123Graph_XCHART_15" localSheetId="1" hidden="1">[4]A!$J$4:$U$4</definedName>
    <definedName name="_23__123Graph_XCHART_15" localSheetId="0" hidden="1">[4]A!$J$4:$U$4</definedName>
    <definedName name="_23__123Graph_XCHART_15" localSheetId="13" hidden="1">[4]A!$J$4:$U$4</definedName>
    <definedName name="_23__123Graph_XCHART_15" localSheetId="6" hidden="1">[4]A!$J$4:$U$4</definedName>
    <definedName name="_23__123Graph_XCHART_15" localSheetId="10" hidden="1">[4]A!$J$4:$U$4</definedName>
    <definedName name="_23__123Graph_XCHART_15" localSheetId="11" hidden="1">[4]A!$J$4:$U$4</definedName>
    <definedName name="_23__123Graph_XCHART_15" hidden="1">[5]A!$J$4:$U$4</definedName>
    <definedName name="_231__123Graph_XCHART_10" hidden="1">[8]A!$J$4:$U$4</definedName>
    <definedName name="_235__123Graph_XCHART_11" hidden="1">[7]D!$C$5:$N$5</definedName>
    <definedName name="_239__123Graph_XCHART_12" hidden="1">[7]D!$C$5:$N$5</definedName>
    <definedName name="_24__123Graph_ACHART_14" hidden="1">[7]D!$C$53:$N$53</definedName>
    <definedName name="_24__123Graph_XCHART_17" localSheetId="7" hidden="1">[4]A!$J$4:$U$4</definedName>
    <definedName name="_24__123Graph_XCHART_17" localSheetId="8" hidden="1">[4]A!$J$4:$U$4</definedName>
    <definedName name="_24__123Graph_XCHART_17" localSheetId="9" hidden="1">[4]A!$J$4:$U$4</definedName>
    <definedName name="_24__123Graph_XCHART_17" localSheetId="12" hidden="1">[4]A!$J$4:$U$4</definedName>
    <definedName name="_24__123Graph_XCHART_17" localSheetId="4" hidden="1">[4]A!$J$4:$U$4</definedName>
    <definedName name="_24__123Graph_XCHART_17" localSheetId="2" hidden="1">[4]A!$J$4:$U$4</definedName>
    <definedName name="_24__123Graph_XCHART_17" localSheetId="1" hidden="1">[4]A!$J$4:$U$4</definedName>
    <definedName name="_24__123Graph_XCHART_17" localSheetId="0" hidden="1">[4]A!$J$4:$U$4</definedName>
    <definedName name="_24__123Graph_XCHART_17" localSheetId="13" hidden="1">[4]A!$J$4:$U$4</definedName>
    <definedName name="_24__123Graph_XCHART_17" localSheetId="6" hidden="1">[4]A!$J$4:$U$4</definedName>
    <definedName name="_24__123Graph_XCHART_17" localSheetId="10" hidden="1">[4]A!$J$4:$U$4</definedName>
    <definedName name="_24__123Graph_XCHART_17" localSheetId="11" hidden="1">[4]A!$J$4:$U$4</definedName>
    <definedName name="_24__123Graph_XCHART_17" hidden="1">[5]A!$J$4:$U$4</definedName>
    <definedName name="_243__123Graph_XCHART_13" hidden="1">[7]D!$C$5:$N$5</definedName>
    <definedName name="_247__123Graph_XCHART_14" hidden="1">[7]D!$C$5:$N$5</definedName>
    <definedName name="_25__123Graph_XCHART_19" localSheetId="7" hidden="1">[4]A!$J$4:$U$4</definedName>
    <definedName name="_25__123Graph_XCHART_19" localSheetId="8" hidden="1">[4]A!$J$4:$U$4</definedName>
    <definedName name="_25__123Graph_XCHART_19" localSheetId="9" hidden="1">[4]A!$J$4:$U$4</definedName>
    <definedName name="_25__123Graph_XCHART_19" localSheetId="12" hidden="1">[4]A!$J$4:$U$4</definedName>
    <definedName name="_25__123Graph_XCHART_19" localSheetId="4" hidden="1">[4]A!$J$4:$U$4</definedName>
    <definedName name="_25__123Graph_XCHART_19" localSheetId="2" hidden="1">[4]A!$J$4:$U$4</definedName>
    <definedName name="_25__123Graph_XCHART_19" localSheetId="1" hidden="1">[4]A!$J$4:$U$4</definedName>
    <definedName name="_25__123Graph_XCHART_19" localSheetId="0" hidden="1">[4]A!$J$4:$U$4</definedName>
    <definedName name="_25__123Graph_XCHART_19" localSheetId="13" hidden="1">[4]A!$J$4:$U$4</definedName>
    <definedName name="_25__123Graph_XCHART_19" localSheetId="6" hidden="1">[4]A!$J$4:$U$4</definedName>
    <definedName name="_25__123Graph_XCHART_19" localSheetId="10" hidden="1">[4]A!$J$4:$U$4</definedName>
    <definedName name="_25__123Graph_XCHART_19" localSheetId="11" hidden="1">[4]A!$J$4:$U$4</definedName>
    <definedName name="_25__123Graph_XCHART_19" hidden="1">[5]A!$J$4:$U$4</definedName>
    <definedName name="_251__123Graph_XCHART_15" hidden="1">[8]A!$J$4:$U$4</definedName>
    <definedName name="_255__123Graph_XCHART_16" hidden="1">[7]D!$C$5:$N$5</definedName>
    <definedName name="_259__123Graph_XCHART_17" hidden="1">[8]A!$J$4:$U$4</definedName>
    <definedName name="_26__123Graph_XChart_1A" hidden="1">[10]Cntmrs!$B$19:$M$19</definedName>
    <definedName name="_263__123Graph_XCHART_19" hidden="1">[8]A!$J$4:$U$4</definedName>
    <definedName name="_267__123Graph_XChart_1A" hidden="1">[9]Cntmrs!$B$19:$M$19</definedName>
    <definedName name="_27__123Graph_XCHART_2" localSheetId="7" hidden="1">[4]A!$J$4:$U$4</definedName>
    <definedName name="_27__123Graph_XCHART_2" localSheetId="8" hidden="1">[4]A!$J$4:$U$4</definedName>
    <definedName name="_27__123Graph_XCHART_2" localSheetId="9" hidden="1">[4]A!$J$4:$U$4</definedName>
    <definedName name="_27__123Graph_XCHART_2" localSheetId="12" hidden="1">[4]A!$J$4:$U$4</definedName>
    <definedName name="_27__123Graph_XCHART_2" localSheetId="4" hidden="1">[4]A!$J$4:$U$4</definedName>
    <definedName name="_27__123Graph_XCHART_2" localSheetId="2" hidden="1">[4]A!$J$4:$U$4</definedName>
    <definedName name="_27__123Graph_XCHART_2" localSheetId="1" hidden="1">[4]A!$J$4:$U$4</definedName>
    <definedName name="_27__123Graph_XCHART_2" localSheetId="0" hidden="1">[4]A!$J$4:$U$4</definedName>
    <definedName name="_27__123Graph_XCHART_2" localSheetId="13" hidden="1">[4]A!$J$4:$U$4</definedName>
    <definedName name="_27__123Graph_XCHART_2" localSheetId="6" hidden="1">[4]A!$J$4:$U$4</definedName>
    <definedName name="_27__123Graph_XCHART_2" localSheetId="10" hidden="1">[4]A!$J$4:$U$4</definedName>
    <definedName name="_27__123Graph_XCHART_2" localSheetId="11" hidden="1">[4]A!$J$4:$U$4</definedName>
    <definedName name="_27__123Graph_XCHART_2" hidden="1">[5]A!$J$4:$U$4</definedName>
    <definedName name="_271__123Graph_XCHART_2" hidden="1">[8]A!$J$4:$U$4</definedName>
    <definedName name="_275__123Graph_XChart_2A" hidden="1">[9]Cntmrs!$P$19:$S$19</definedName>
    <definedName name="_279__123Graph_XCHART_3" hidden="1">[7]D!$C$5:$N$5</definedName>
    <definedName name="_28__123Graph_ACHART_15" hidden="1">[7]D!$C$76:$N$76</definedName>
    <definedName name="_28__123Graph_XChart_2A" hidden="1">[10]Cntmrs!$P$19:$S$19</definedName>
    <definedName name="_283__123Graph_XCHART_4" hidden="1">[8]A!$L$4:$U$4</definedName>
    <definedName name="_287__123Graph_XCHART_5" hidden="1">[8]A!$J$4:$U$4</definedName>
    <definedName name="_29__123Graph_XCHART_4" localSheetId="7" hidden="1">[4]A!$L$4:$U$4</definedName>
    <definedName name="_29__123Graph_XCHART_4" localSheetId="8" hidden="1">[4]A!$L$4:$U$4</definedName>
    <definedName name="_29__123Graph_XCHART_4" localSheetId="9" hidden="1">[4]A!$L$4:$U$4</definedName>
    <definedName name="_29__123Graph_XCHART_4" localSheetId="12" hidden="1">[4]A!$L$4:$U$4</definedName>
    <definedName name="_29__123Graph_XCHART_4" localSheetId="4" hidden="1">[4]A!$L$4:$U$4</definedName>
    <definedName name="_29__123Graph_XCHART_4" localSheetId="2" hidden="1">[4]A!$L$4:$U$4</definedName>
    <definedName name="_29__123Graph_XCHART_4" localSheetId="1" hidden="1">[4]A!$L$4:$U$4</definedName>
    <definedName name="_29__123Graph_XCHART_4" localSheetId="0" hidden="1">[4]A!$L$4:$U$4</definedName>
    <definedName name="_29__123Graph_XCHART_4" localSheetId="13" hidden="1">[4]A!$L$4:$U$4</definedName>
    <definedName name="_29__123Graph_XCHART_4" localSheetId="6" hidden="1">[4]A!$L$4:$U$4</definedName>
    <definedName name="_29__123Graph_XCHART_4" localSheetId="10" hidden="1">[4]A!$L$4:$U$4</definedName>
    <definedName name="_29__123Graph_XCHART_4" localSheetId="11" hidden="1">[4]A!$L$4:$U$4</definedName>
    <definedName name="_29__123Graph_XCHART_4" hidden="1">[5]A!$L$4:$U$4</definedName>
    <definedName name="_291__123Graph_XCHART_6" hidden="1">[7]D!$C$5:$N$5</definedName>
    <definedName name="_295__123Graph_XCHART_7" hidden="1">[7]D!$C$5:$N$5</definedName>
    <definedName name="_299__123Graph_XCHART_8" hidden="1">[7]D!$C$5:$N$5</definedName>
    <definedName name="_3" localSheetId="7" hidden="1">#REF!</definedName>
    <definedName name="_3" localSheetId="8" hidden="1">#REF!</definedName>
    <definedName name="_3" localSheetId="9" hidden="1">#REF!</definedName>
    <definedName name="_3" localSheetId="12" hidden="1">#REF!</definedName>
    <definedName name="_3" localSheetId="4" hidden="1">#REF!</definedName>
    <definedName name="_3" localSheetId="2" hidden="1">#REF!</definedName>
    <definedName name="_3" localSheetId="1" hidden="1">#REF!</definedName>
    <definedName name="_3" localSheetId="0" hidden="1">#REF!</definedName>
    <definedName name="_3" localSheetId="13" hidden="1">#REF!</definedName>
    <definedName name="_3" localSheetId="6" hidden="1">#REF!</definedName>
    <definedName name="_3" localSheetId="10" hidden="1">#REF!</definedName>
    <definedName name="_3" localSheetId="11" hidden="1">#REF!</definedName>
    <definedName name="_3" hidden="1">#REF!</definedName>
    <definedName name="_3__123Graph_AChart_1A" hidden="1">[10]Cntmrs!$B$20:$M$20</definedName>
    <definedName name="_30__123Graph_XCHART_5" localSheetId="7" hidden="1">[4]A!$J$4:$U$4</definedName>
    <definedName name="_30__123Graph_XCHART_5" localSheetId="8" hidden="1">[4]A!$J$4:$U$4</definedName>
    <definedName name="_30__123Graph_XCHART_5" localSheetId="9" hidden="1">[4]A!$J$4:$U$4</definedName>
    <definedName name="_30__123Graph_XCHART_5" localSheetId="12" hidden="1">[4]A!$J$4:$U$4</definedName>
    <definedName name="_30__123Graph_XCHART_5" localSheetId="4" hidden="1">[4]A!$J$4:$U$4</definedName>
    <definedName name="_30__123Graph_XCHART_5" localSheetId="2" hidden="1">[4]A!$J$4:$U$4</definedName>
    <definedName name="_30__123Graph_XCHART_5" localSheetId="1" hidden="1">[4]A!$J$4:$U$4</definedName>
    <definedName name="_30__123Graph_XCHART_5" localSheetId="0" hidden="1">[4]A!$J$4:$U$4</definedName>
    <definedName name="_30__123Graph_XCHART_5" localSheetId="13" hidden="1">[4]A!$J$4:$U$4</definedName>
    <definedName name="_30__123Graph_XCHART_5" localSheetId="6" hidden="1">[4]A!$J$4:$U$4</definedName>
    <definedName name="_30__123Graph_XCHART_5" localSheetId="10" hidden="1">[4]A!$J$4:$U$4</definedName>
    <definedName name="_30__123Graph_XCHART_5" localSheetId="11" hidden="1">[4]A!$J$4:$U$4</definedName>
    <definedName name="_30__123Graph_XCHART_5" hidden="1">[5]A!$J$4:$U$4</definedName>
    <definedName name="_303__123Graph_XCHART_9" hidden="1">[7]D!$C$5:$N$5</definedName>
    <definedName name="_32__123Graph_ACHART_16" hidden="1">[7]D!$C$111:$N$111</definedName>
    <definedName name="_36__123Graph_ACHART_17" hidden="1">[7]D!$C$233:$N$233</definedName>
    <definedName name="_4__123Graph_ACHART_1" hidden="1">[8]A!$J$144:$U$144</definedName>
    <definedName name="_4__123Graph_ACHART_2" localSheetId="7" hidden="1">[4]A!$J$6:$U$6</definedName>
    <definedName name="_4__123Graph_ACHART_2" localSheetId="8" hidden="1">[4]A!$J$6:$U$6</definedName>
    <definedName name="_4__123Graph_ACHART_2" localSheetId="9" hidden="1">[4]A!$J$6:$U$6</definedName>
    <definedName name="_4__123Graph_ACHART_2" localSheetId="12" hidden="1">[4]A!$J$6:$U$6</definedName>
    <definedName name="_4__123Graph_ACHART_2" localSheetId="4" hidden="1">[4]A!$J$6:$U$6</definedName>
    <definedName name="_4__123Graph_ACHART_2" localSheetId="2" hidden="1">[4]A!$J$6:$U$6</definedName>
    <definedName name="_4__123Graph_ACHART_2" localSheetId="1" hidden="1">[4]A!$J$6:$U$6</definedName>
    <definedName name="_4__123Graph_ACHART_2" localSheetId="0" hidden="1">[4]A!$J$6:$U$6</definedName>
    <definedName name="_4__123Graph_ACHART_2" localSheetId="13" hidden="1">[4]A!$J$6:$U$6</definedName>
    <definedName name="_4__123Graph_ACHART_2" localSheetId="6" hidden="1">[4]A!$J$6:$U$6</definedName>
    <definedName name="_4__123Graph_ACHART_2" localSheetId="10" hidden="1">[4]A!$J$6:$U$6</definedName>
    <definedName name="_4__123Graph_ACHART_2" localSheetId="11" hidden="1">[4]A!$J$6:$U$6</definedName>
    <definedName name="_4__123Graph_ACHART_2" hidden="1">[5]A!$J$6:$U$6</definedName>
    <definedName name="_40__123Graph_AChart_1A" hidden="1">[9]Cntmrs!$B$20:$M$20</definedName>
    <definedName name="_44__123Graph_ACHART_2" hidden="1">[8]A!$J$6:$U$6</definedName>
    <definedName name="_48__123Graph_AChart_2A" hidden="1">[9]Cntmrs!$P$20:$S$20</definedName>
    <definedName name="_5__123Graph_AChart_2A" hidden="1">[10]Cntmrs!$P$20:$S$20</definedName>
    <definedName name="_52__123Graph_ACHART_3" hidden="1">[7]D!$C$18:$N$18</definedName>
    <definedName name="_56__123Graph_ACHART_4" hidden="1">[8]A!$L$25:$U$25</definedName>
    <definedName name="_6__123Graph_ACHART_4" localSheetId="7" hidden="1">[4]A!$L$25:$U$25</definedName>
    <definedName name="_6__123Graph_ACHART_4" localSheetId="8" hidden="1">[4]A!$L$25:$U$25</definedName>
    <definedName name="_6__123Graph_ACHART_4" localSheetId="9" hidden="1">[4]A!$L$25:$U$25</definedName>
    <definedName name="_6__123Graph_ACHART_4" localSheetId="12" hidden="1">[4]A!$L$25:$U$25</definedName>
    <definedName name="_6__123Graph_ACHART_4" localSheetId="4" hidden="1">[4]A!$L$25:$U$25</definedName>
    <definedName name="_6__123Graph_ACHART_4" localSheetId="2" hidden="1">[4]A!$L$25:$U$25</definedName>
    <definedName name="_6__123Graph_ACHART_4" localSheetId="1" hidden="1">[4]A!$L$25:$U$25</definedName>
    <definedName name="_6__123Graph_ACHART_4" localSheetId="0" hidden="1">[4]A!$L$25:$U$25</definedName>
    <definedName name="_6__123Graph_ACHART_4" localSheetId="13" hidden="1">[4]A!$L$25:$U$25</definedName>
    <definedName name="_6__123Graph_ACHART_4" localSheetId="6" hidden="1">[4]A!$L$25:$U$25</definedName>
    <definedName name="_6__123Graph_ACHART_4" localSheetId="10" hidden="1">[4]A!$L$25:$U$25</definedName>
    <definedName name="_6__123Graph_ACHART_4" localSheetId="11" hidden="1">[4]A!$L$25:$U$25</definedName>
    <definedName name="_6__123Graph_ACHART_4" hidden="1">[5]A!$L$25:$U$25</definedName>
    <definedName name="_60__123Graph_ACHART_5" hidden="1">[8]A!$J$204:$U$204</definedName>
    <definedName name="_64__123Graph_ACHART_6" hidden="1">[7]D!$C$41:$N$41</definedName>
    <definedName name="_68__123Graph_ACHART_7" hidden="1">[7]D!$C$35:$N$35</definedName>
    <definedName name="_7__123Graph_ACHART_5" localSheetId="7" hidden="1">[4]A!$J$204:$U$204</definedName>
    <definedName name="_7__123Graph_ACHART_5" localSheetId="8" hidden="1">[4]A!$J$204:$U$204</definedName>
    <definedName name="_7__123Graph_ACHART_5" localSheetId="9" hidden="1">[4]A!$J$204:$U$204</definedName>
    <definedName name="_7__123Graph_ACHART_5" localSheetId="12" hidden="1">[4]A!$J$204:$U$204</definedName>
    <definedName name="_7__123Graph_ACHART_5" localSheetId="4" hidden="1">[4]A!$J$204:$U$204</definedName>
    <definedName name="_7__123Graph_ACHART_5" localSheetId="2" hidden="1">[4]A!$J$204:$U$204</definedName>
    <definedName name="_7__123Graph_ACHART_5" localSheetId="1" hidden="1">[4]A!$J$204:$U$204</definedName>
    <definedName name="_7__123Graph_ACHART_5" localSheetId="0" hidden="1">[4]A!$J$204:$U$204</definedName>
    <definedName name="_7__123Graph_ACHART_5" localSheetId="13" hidden="1">[4]A!$J$204:$U$204</definedName>
    <definedName name="_7__123Graph_ACHART_5" localSheetId="6" hidden="1">[4]A!$J$204:$U$204</definedName>
    <definedName name="_7__123Graph_ACHART_5" localSheetId="10" hidden="1">[4]A!$J$204:$U$204</definedName>
    <definedName name="_7__123Graph_ACHART_5" localSheetId="11" hidden="1">[4]A!$J$204:$U$204</definedName>
    <definedName name="_7__123Graph_ACHART_5" hidden="1">[5]A!$J$204:$U$204</definedName>
    <definedName name="_72__123Graph_ACHART_8" hidden="1">[7]D!$C$47:$N$47</definedName>
    <definedName name="_76__123Graph_ACHART_9" hidden="1">[7]D!$C$209:$N$209</definedName>
    <definedName name="_8__123Graph_ACHART_10" hidden="1">[8]A!$J$17:$U$17</definedName>
    <definedName name="_8__123Graph_BCHART_1" localSheetId="7" hidden="1">[4]A!$J$145:$U$145</definedName>
    <definedName name="_8__123Graph_BCHART_1" localSheetId="8" hidden="1">[4]A!$J$145:$U$145</definedName>
    <definedName name="_8__123Graph_BCHART_1" localSheetId="9" hidden="1">[4]A!$J$145:$U$145</definedName>
    <definedName name="_8__123Graph_BCHART_1" localSheetId="12" hidden="1">[4]A!$J$145:$U$145</definedName>
    <definedName name="_8__123Graph_BCHART_1" localSheetId="4" hidden="1">[4]A!$J$145:$U$145</definedName>
    <definedName name="_8__123Graph_BCHART_1" localSheetId="2" hidden="1">[4]A!$J$145:$U$145</definedName>
    <definedName name="_8__123Graph_BCHART_1" localSheetId="1" hidden="1">[4]A!$J$145:$U$145</definedName>
    <definedName name="_8__123Graph_BCHART_1" localSheetId="0" hidden="1">[4]A!$J$145:$U$145</definedName>
    <definedName name="_8__123Graph_BCHART_1" localSheetId="13" hidden="1">[4]A!$J$145:$U$145</definedName>
    <definedName name="_8__123Graph_BCHART_1" localSheetId="6" hidden="1">[4]A!$J$145:$U$145</definedName>
    <definedName name="_8__123Graph_BCHART_1" localSheetId="10" hidden="1">[4]A!$J$145:$U$145</definedName>
    <definedName name="_8__123Graph_BCHART_1" localSheetId="11" hidden="1">[4]A!$J$145:$U$145</definedName>
    <definedName name="_8__123Graph_BCHART_1" hidden="1">[5]A!$J$145:$U$145</definedName>
    <definedName name="_80__123Graph_BCHART_1" hidden="1">[8]A!$J$145:$U$145</definedName>
    <definedName name="_84__123Graph_BCHART_10" hidden="1">[8]A!$J$24:$U$24</definedName>
    <definedName name="_88__123Graph_BCHART_11" hidden="1">[7]D!$C$205:$N$205</definedName>
    <definedName name="_9__123Graph_BCHART_10" localSheetId="7" hidden="1">[4]A!$J$24:$U$24</definedName>
    <definedName name="_9__123Graph_BCHART_10" localSheetId="8" hidden="1">[4]A!$J$24:$U$24</definedName>
    <definedName name="_9__123Graph_BCHART_10" localSheetId="9" hidden="1">[4]A!$J$24:$U$24</definedName>
    <definedName name="_9__123Graph_BCHART_10" localSheetId="12" hidden="1">[4]A!$J$24:$U$24</definedName>
    <definedName name="_9__123Graph_BCHART_10" localSheetId="4" hidden="1">[4]A!$J$24:$U$24</definedName>
    <definedName name="_9__123Graph_BCHART_10" localSheetId="2" hidden="1">[4]A!$J$24:$U$24</definedName>
    <definedName name="_9__123Graph_BCHART_10" localSheetId="1" hidden="1">[4]A!$J$24:$U$24</definedName>
    <definedName name="_9__123Graph_BCHART_10" localSheetId="0" hidden="1">[4]A!$J$24:$U$24</definedName>
    <definedName name="_9__123Graph_BCHART_10" localSheetId="13" hidden="1">[4]A!$J$24:$U$24</definedName>
    <definedName name="_9__123Graph_BCHART_10" localSheetId="6" hidden="1">[4]A!$J$24:$U$24</definedName>
    <definedName name="_9__123Graph_BCHART_10" localSheetId="10" hidden="1">[4]A!$J$24:$U$24</definedName>
    <definedName name="_9__123Graph_BCHART_10" localSheetId="11" hidden="1">[4]A!$J$24:$U$24</definedName>
    <definedName name="_9__123Graph_BCHART_10" hidden="1">[5]A!$J$24:$U$24</definedName>
    <definedName name="_92__123Graph_BCHART_12" hidden="1">[7]D!$C$8:$N$8</definedName>
    <definedName name="_96__123Graph_BCHART_13" hidden="1">[7]D!$C$32:$N$32</definedName>
    <definedName name="_Ap1" localSheetId="5" hidden="1">{"'Sample Status'!$A$1:$J$21"}</definedName>
    <definedName name="_Ap1" localSheetId="7" hidden="1">{"'Sample Status'!$A$1:$J$21"}</definedName>
    <definedName name="_Ap1" localSheetId="8" hidden="1">{"'Sample Status'!$A$1:$J$21"}</definedName>
    <definedName name="_Ap1" localSheetId="9" hidden="1">{"'Sample Status'!$A$1:$J$21"}</definedName>
    <definedName name="_Ap1" localSheetId="12" hidden="1">{"'Sample Status'!$A$1:$J$21"}</definedName>
    <definedName name="_Ap1" localSheetId="4" hidden="1">{"'Sample Status'!$A$1:$J$21"}</definedName>
    <definedName name="_Ap1" localSheetId="2" hidden="1">{"'Sample Status'!$A$1:$J$21"}</definedName>
    <definedName name="_Ap1" localSheetId="1" hidden="1">{"'Sample Status'!$A$1:$J$21"}</definedName>
    <definedName name="_Ap1" localSheetId="0" hidden="1">{"'Sample Status'!$A$1:$J$21"}</definedName>
    <definedName name="_Ap1" localSheetId="13" hidden="1">{"'Sample Status'!$A$1:$J$21"}</definedName>
    <definedName name="_Ap1" localSheetId="6" hidden="1">{"'Sample Status'!$A$1:$J$21"}</definedName>
    <definedName name="_Ap1" localSheetId="10" hidden="1">{"'Sample Status'!$A$1:$J$21"}</definedName>
    <definedName name="_Ap1" localSheetId="11" hidden="1">{"'Sample Status'!$A$1:$J$21"}</definedName>
    <definedName name="_Ap1" hidden="1">{"'Sample Status'!$A$1:$J$21"}</definedName>
    <definedName name="_CBF31">#REF!</definedName>
    <definedName name="_dfr4" localSheetId="7" hidden="1">[4]A!$J$4:$U$4</definedName>
    <definedName name="_dfr4" localSheetId="8" hidden="1">[4]A!$J$4:$U$4</definedName>
    <definedName name="_dfr4" localSheetId="9" hidden="1">[4]A!$J$4:$U$4</definedName>
    <definedName name="_dfr4" localSheetId="12" hidden="1">[4]A!$J$4:$U$4</definedName>
    <definedName name="_dfr4" localSheetId="4" hidden="1">[4]A!$J$4:$U$4</definedName>
    <definedName name="_dfr4" localSheetId="2" hidden="1">[4]A!$J$4:$U$4</definedName>
    <definedName name="_dfr4" localSheetId="1" hidden="1">[4]A!$J$4:$U$4</definedName>
    <definedName name="_dfr4" localSheetId="0" hidden="1">[4]A!$J$4:$U$4</definedName>
    <definedName name="_dfr4" localSheetId="13" hidden="1">[4]A!$J$4:$U$4</definedName>
    <definedName name="_dfr4" localSheetId="6" hidden="1">[4]A!$J$4:$U$4</definedName>
    <definedName name="_dfr4" localSheetId="10" hidden="1">[4]A!$J$4:$U$4</definedName>
    <definedName name="_dfr4" localSheetId="11" hidden="1">[4]A!$J$4:$U$4</definedName>
    <definedName name="_dfr4" hidden="1">[5]A!$J$4:$U$4</definedName>
    <definedName name="_Fill" localSheetId="7" hidden="1">#REF!</definedName>
    <definedName name="_Fill" localSheetId="8" hidden="1">#REF!</definedName>
    <definedName name="_Fill" localSheetId="9" hidden="1">#REF!</definedName>
    <definedName name="_Fill" localSheetId="12" hidden="1">#REF!</definedName>
    <definedName name="_Fill" localSheetId="4" hidden="1">#REF!</definedName>
    <definedName name="_Fill" localSheetId="2" hidden="1">#REF!</definedName>
    <definedName name="_Fill" localSheetId="1" hidden="1">#REF!</definedName>
    <definedName name="_Fill" localSheetId="0" hidden="1">#REF!</definedName>
    <definedName name="_Fill" localSheetId="13" hidden="1">#REF!</definedName>
    <definedName name="_Fill" localSheetId="6" hidden="1">#REF!</definedName>
    <definedName name="_Fill" localSheetId="10" hidden="1">#REF!</definedName>
    <definedName name="_Fill" localSheetId="11" hidden="1">#REF!</definedName>
    <definedName name="_Fill" hidden="1">#REF!</definedName>
    <definedName name="_xlnm._FilterDatabase" localSheetId="7" hidden="1">APAC!$B$4:$W$40</definedName>
    <definedName name="_xlnm._FilterDatabase" localSheetId="8" hidden="1">BNL!$B$4:$W$40</definedName>
    <definedName name="_xlnm._FilterDatabase" localSheetId="9" hidden="1">DACH!$B$4:$W$40</definedName>
    <definedName name="_xlnm._FilterDatabase" localSheetId="12" hidden="1">LAT!$B$4:$W$40</definedName>
    <definedName name="_xlnm._FilterDatabase" localSheetId="4" hidden="1">'Market Dashboard'!$B$3:$AA$54</definedName>
    <definedName name="_xlnm._FilterDatabase" localSheetId="2" hidden="1">'Market Dashboard_Dec 22'!$B$3:$AA$54</definedName>
    <definedName name="_xlnm._FilterDatabase" localSheetId="1" hidden="1">'Market Dashboard_Jun 23'!$A$3:$DK$57</definedName>
    <definedName name="_xlnm._FilterDatabase" localSheetId="0" hidden="1">'Market Dashboard_Sep 23 Revised'!$A$3:$DK$57</definedName>
    <definedName name="_xlnm._FilterDatabase" localSheetId="13" hidden="1">MET!$B$4:$W$40</definedName>
    <definedName name="_xlnm._FilterDatabase" localSheetId="6" hidden="1">NAM!$B$4:$W$40</definedName>
    <definedName name="_xlnm._FilterDatabase" localSheetId="10" hidden="1">NOR!$B$4:$W$40</definedName>
    <definedName name="_xlnm._FilterDatabase" localSheetId="11" hidden="1">UKI!$B$4:$W$40</definedName>
    <definedName name="_hek1">[3]!_hek1</definedName>
    <definedName name="_Key1" localSheetId="7" hidden="1">#REF!</definedName>
    <definedName name="_Key1" localSheetId="8" hidden="1">#REF!</definedName>
    <definedName name="_Key1" localSheetId="9" hidden="1">#REF!</definedName>
    <definedName name="_Key1" localSheetId="12" hidden="1">#REF!</definedName>
    <definedName name="_Key1" localSheetId="4" hidden="1">#REF!</definedName>
    <definedName name="_Key1" localSheetId="2" hidden="1">#REF!</definedName>
    <definedName name="_Key1" localSheetId="1" hidden="1">#REF!</definedName>
    <definedName name="_Key1" localSheetId="0" hidden="1">#REF!</definedName>
    <definedName name="_Key1" localSheetId="13" hidden="1">#REF!</definedName>
    <definedName name="_Key1" localSheetId="6" hidden="1">#REF!</definedName>
    <definedName name="_Key1" localSheetId="10" hidden="1">#REF!</definedName>
    <definedName name="_Key1" localSheetId="11" hidden="1">#REF!</definedName>
    <definedName name="_Key1" hidden="1">#REF!</definedName>
    <definedName name="_m1">[2]!_m1</definedName>
    <definedName name="_new2" hidden="1">'[11]Cntmrs-Recruit'!$R$20:$T$20</definedName>
    <definedName name="_Order1" hidden="1">255</definedName>
    <definedName name="_Order2" hidden="1">0</definedName>
    <definedName name="_Pam10" localSheetId="7" hidden="1">[4]A!$J$4:$U$4</definedName>
    <definedName name="_Pam10" localSheetId="8" hidden="1">[4]A!$J$4:$U$4</definedName>
    <definedName name="_Pam10" localSheetId="9" hidden="1">[4]A!$J$4:$U$4</definedName>
    <definedName name="_Pam10" localSheetId="12" hidden="1">[4]A!$J$4:$U$4</definedName>
    <definedName name="_Pam10" localSheetId="4" hidden="1">[4]A!$J$4:$U$4</definedName>
    <definedName name="_Pam10" localSheetId="2" hidden="1">[4]A!$J$4:$U$4</definedName>
    <definedName name="_Pam10" localSheetId="1" hidden="1">[4]A!$J$4:$U$4</definedName>
    <definedName name="_Pam10" localSheetId="0" hidden="1">[4]A!$J$4:$U$4</definedName>
    <definedName name="_Pam10" localSheetId="13" hidden="1">[4]A!$J$4:$U$4</definedName>
    <definedName name="_Pam10" localSheetId="6" hidden="1">[4]A!$J$4:$U$4</definedName>
    <definedName name="_Pam10" localSheetId="10" hidden="1">[4]A!$J$4:$U$4</definedName>
    <definedName name="_Pam10" localSheetId="11" hidden="1">[4]A!$J$4:$U$4</definedName>
    <definedName name="_Pam10" hidden="1">[5]A!$J$4:$U$4</definedName>
    <definedName name="_Pam11" localSheetId="7" hidden="1">[4]A!$J$4:$U$4</definedName>
    <definedName name="_Pam11" localSheetId="8" hidden="1">[4]A!$J$4:$U$4</definedName>
    <definedName name="_Pam11" localSheetId="9" hidden="1">[4]A!$J$4:$U$4</definedName>
    <definedName name="_Pam11" localSheetId="12" hidden="1">[4]A!$J$4:$U$4</definedName>
    <definedName name="_Pam11" localSheetId="4" hidden="1">[4]A!$J$4:$U$4</definedName>
    <definedName name="_Pam11" localSheetId="2" hidden="1">[4]A!$J$4:$U$4</definedName>
    <definedName name="_Pam11" localSheetId="1" hidden="1">[4]A!$J$4:$U$4</definedName>
    <definedName name="_Pam11" localSheetId="0" hidden="1">[4]A!$J$4:$U$4</definedName>
    <definedName name="_Pam11" localSheetId="13" hidden="1">[4]A!$J$4:$U$4</definedName>
    <definedName name="_Pam11" localSheetId="6" hidden="1">[4]A!$J$4:$U$4</definedName>
    <definedName name="_Pam11" localSheetId="10" hidden="1">[4]A!$J$4:$U$4</definedName>
    <definedName name="_Pam11" localSheetId="11" hidden="1">[4]A!$J$4:$U$4</definedName>
    <definedName name="_Pam11" hidden="1">[5]A!$J$4:$U$4</definedName>
    <definedName name="_Pam12" localSheetId="7" hidden="1">[4]A!$J$4:$U$4</definedName>
    <definedName name="_Pam12" localSheetId="8" hidden="1">[4]A!$J$4:$U$4</definedName>
    <definedName name="_Pam12" localSheetId="9" hidden="1">[4]A!$J$4:$U$4</definedName>
    <definedName name="_Pam12" localSheetId="12" hidden="1">[4]A!$J$4:$U$4</definedName>
    <definedName name="_Pam12" localSheetId="4" hidden="1">[4]A!$J$4:$U$4</definedName>
    <definedName name="_Pam12" localSheetId="2" hidden="1">[4]A!$J$4:$U$4</definedName>
    <definedName name="_Pam12" localSheetId="1" hidden="1">[4]A!$J$4:$U$4</definedName>
    <definedName name="_Pam12" localSheetId="0" hidden="1">[4]A!$J$4:$U$4</definedName>
    <definedName name="_Pam12" localSheetId="13" hidden="1">[4]A!$J$4:$U$4</definedName>
    <definedName name="_Pam12" localSheetId="6" hidden="1">[4]A!$J$4:$U$4</definedName>
    <definedName name="_Pam12" localSheetId="10" hidden="1">[4]A!$J$4:$U$4</definedName>
    <definedName name="_Pam12" localSheetId="11" hidden="1">[4]A!$J$4:$U$4</definedName>
    <definedName name="_Pam12" hidden="1">[5]A!$J$4:$U$4</definedName>
    <definedName name="_Pam13" localSheetId="7" hidden="1">[4]A!$L$4:$U$4</definedName>
    <definedName name="_Pam13" localSheetId="8" hidden="1">[4]A!$L$4:$U$4</definedName>
    <definedName name="_Pam13" localSheetId="9" hidden="1">[4]A!$L$4:$U$4</definedName>
    <definedName name="_Pam13" localSheetId="12" hidden="1">[4]A!$L$4:$U$4</definedName>
    <definedName name="_Pam13" localSheetId="4" hidden="1">[4]A!$L$4:$U$4</definedName>
    <definedName name="_Pam13" localSheetId="2" hidden="1">[4]A!$L$4:$U$4</definedName>
    <definedName name="_Pam13" localSheetId="1" hidden="1">[4]A!$L$4:$U$4</definedName>
    <definedName name="_Pam13" localSheetId="0" hidden="1">[4]A!$L$4:$U$4</definedName>
    <definedName name="_Pam13" localSheetId="13" hidden="1">[4]A!$L$4:$U$4</definedName>
    <definedName name="_Pam13" localSheetId="6" hidden="1">[4]A!$L$4:$U$4</definedName>
    <definedName name="_Pam13" localSheetId="10" hidden="1">[4]A!$L$4:$U$4</definedName>
    <definedName name="_Pam13" localSheetId="11" hidden="1">[4]A!$L$4:$U$4</definedName>
    <definedName name="_Pam13" hidden="1">[5]A!$L$4:$U$4</definedName>
    <definedName name="_Pam14" localSheetId="7" hidden="1">[4]A!$J$4:$U$4</definedName>
    <definedName name="_Pam14" localSheetId="8" hidden="1">[4]A!$J$4:$U$4</definedName>
    <definedName name="_Pam14" localSheetId="9" hidden="1">[4]A!$J$4:$U$4</definedName>
    <definedName name="_Pam14" localSheetId="12" hidden="1">[4]A!$J$4:$U$4</definedName>
    <definedName name="_Pam14" localSheetId="4" hidden="1">[4]A!$J$4:$U$4</definedName>
    <definedName name="_Pam14" localSheetId="2" hidden="1">[4]A!$J$4:$U$4</definedName>
    <definedName name="_Pam14" localSheetId="1" hidden="1">[4]A!$J$4:$U$4</definedName>
    <definedName name="_Pam14" localSheetId="0" hidden="1">[4]A!$J$4:$U$4</definedName>
    <definedName name="_Pam14" localSheetId="13" hidden="1">[4]A!$J$4:$U$4</definedName>
    <definedName name="_Pam14" localSheetId="6" hidden="1">[4]A!$J$4:$U$4</definedName>
    <definedName name="_Pam14" localSheetId="10" hidden="1">[4]A!$J$4:$U$4</definedName>
    <definedName name="_Pam14" localSheetId="11" hidden="1">[4]A!$J$4:$U$4</definedName>
    <definedName name="_Pam14" hidden="1">[5]A!$J$4:$U$4</definedName>
    <definedName name="_Pam2" localSheetId="7" hidden="1">[4]A!$J$7:$U$7</definedName>
    <definedName name="_Pam2" localSheetId="8" hidden="1">[4]A!$J$7:$U$7</definedName>
    <definedName name="_Pam2" localSheetId="9" hidden="1">[4]A!$J$7:$U$7</definedName>
    <definedName name="_Pam2" localSheetId="12" hidden="1">[4]A!$J$7:$U$7</definedName>
    <definedName name="_Pam2" localSheetId="4" hidden="1">[4]A!$J$7:$U$7</definedName>
    <definedName name="_Pam2" localSheetId="2" hidden="1">[4]A!$J$7:$U$7</definedName>
    <definedName name="_Pam2" localSheetId="1" hidden="1">[4]A!$J$7:$U$7</definedName>
    <definedName name="_Pam2" localSheetId="0" hidden="1">[4]A!$J$7:$U$7</definedName>
    <definedName name="_Pam2" localSheetId="13" hidden="1">[4]A!$J$7:$U$7</definedName>
    <definedName name="_Pam2" localSheetId="6" hidden="1">[4]A!$J$7:$U$7</definedName>
    <definedName name="_Pam2" localSheetId="10" hidden="1">[4]A!$J$7:$U$7</definedName>
    <definedName name="_Pam2" localSheetId="11" hidden="1">[4]A!$J$7:$U$7</definedName>
    <definedName name="_Pam2" hidden="1">[5]A!$J$7:$U$7</definedName>
    <definedName name="_Pam3" localSheetId="7" hidden="1">[4]A!$L$128:$U$128</definedName>
    <definedName name="_Pam3" localSheetId="8" hidden="1">[4]A!$L$128:$U$128</definedName>
    <definedName name="_Pam3" localSheetId="9" hidden="1">[4]A!$L$128:$U$128</definedName>
    <definedName name="_Pam3" localSheetId="12" hidden="1">[4]A!$L$128:$U$128</definedName>
    <definedName name="_Pam3" localSheetId="4" hidden="1">[4]A!$L$128:$U$128</definedName>
    <definedName name="_Pam3" localSheetId="2" hidden="1">[4]A!$L$128:$U$128</definedName>
    <definedName name="_Pam3" localSheetId="1" hidden="1">[4]A!$L$128:$U$128</definedName>
    <definedName name="_Pam3" localSheetId="0" hidden="1">[4]A!$L$128:$U$128</definedName>
    <definedName name="_Pam3" localSheetId="13" hidden="1">[4]A!$L$128:$U$128</definedName>
    <definedName name="_Pam3" localSheetId="6" hidden="1">[4]A!$L$128:$U$128</definedName>
    <definedName name="_Pam3" localSheetId="10" hidden="1">[4]A!$L$128:$U$128</definedName>
    <definedName name="_Pam3" localSheetId="11" hidden="1">[4]A!$L$128:$U$128</definedName>
    <definedName name="_Pam3" hidden="1">[5]A!$L$128:$U$128</definedName>
    <definedName name="_Pam4" localSheetId="7" hidden="1">[4]A!$J$138:$U$138</definedName>
    <definedName name="_Pam4" localSheetId="8" hidden="1">[4]A!$J$138:$U$138</definedName>
    <definedName name="_Pam4" localSheetId="9" hidden="1">[4]A!$J$138:$U$138</definedName>
    <definedName name="_Pam4" localSheetId="12" hidden="1">[4]A!$J$138:$U$138</definedName>
    <definedName name="_Pam4" localSheetId="4" hidden="1">[4]A!$J$138:$U$138</definedName>
    <definedName name="_Pam4" localSheetId="2" hidden="1">[4]A!$J$138:$U$138</definedName>
    <definedName name="_Pam4" localSheetId="1" hidden="1">[4]A!$J$138:$U$138</definedName>
    <definedName name="_Pam4" localSheetId="0" hidden="1">[4]A!$J$138:$U$138</definedName>
    <definedName name="_Pam4" localSheetId="13" hidden="1">[4]A!$J$138:$U$138</definedName>
    <definedName name="_Pam4" localSheetId="6" hidden="1">[4]A!$J$138:$U$138</definedName>
    <definedName name="_Pam4" localSheetId="10" hidden="1">[4]A!$J$138:$U$138</definedName>
    <definedName name="_Pam4" localSheetId="11" hidden="1">[4]A!$J$138:$U$138</definedName>
    <definedName name="_Pam4" hidden="1">[5]A!$J$138:$U$138</definedName>
    <definedName name="_Pam5" localSheetId="7" hidden="1">[4]A!$J$130:$U$130</definedName>
    <definedName name="_Pam5" localSheetId="8" hidden="1">[4]A!$J$130:$U$130</definedName>
    <definedName name="_Pam5" localSheetId="9" hidden="1">[4]A!$J$130:$U$130</definedName>
    <definedName name="_Pam5" localSheetId="12" hidden="1">[4]A!$J$130:$U$130</definedName>
    <definedName name="_Pam5" localSheetId="4" hidden="1">[4]A!$J$130:$U$130</definedName>
    <definedName name="_Pam5" localSheetId="2" hidden="1">[4]A!$J$130:$U$130</definedName>
    <definedName name="_Pam5" localSheetId="1" hidden="1">[4]A!$J$130:$U$130</definedName>
    <definedName name="_Pam5" localSheetId="0" hidden="1">[4]A!$J$130:$U$130</definedName>
    <definedName name="_Pam5" localSheetId="13" hidden="1">[4]A!$J$130:$U$130</definedName>
    <definedName name="_Pam5" localSheetId="6" hidden="1">[4]A!$J$130:$U$130</definedName>
    <definedName name="_Pam5" localSheetId="10" hidden="1">[4]A!$J$130:$U$130</definedName>
    <definedName name="_Pam5" localSheetId="11" hidden="1">[4]A!$J$130:$U$130</definedName>
    <definedName name="_Pam5" hidden="1">[5]A!$J$130:$U$130</definedName>
    <definedName name="_Pam6" localSheetId="7" hidden="1">[4]A!$J$152:$U$152</definedName>
    <definedName name="_Pam6" localSheetId="8" hidden="1">[4]A!$J$152:$U$152</definedName>
    <definedName name="_Pam6" localSheetId="9" hidden="1">[4]A!$J$152:$U$152</definedName>
    <definedName name="_Pam6" localSheetId="12" hidden="1">[4]A!$J$152:$U$152</definedName>
    <definedName name="_Pam6" localSheetId="4" hidden="1">[4]A!$J$152:$U$152</definedName>
    <definedName name="_Pam6" localSheetId="2" hidden="1">[4]A!$J$152:$U$152</definedName>
    <definedName name="_Pam6" localSheetId="1" hidden="1">[4]A!$J$152:$U$152</definedName>
    <definedName name="_Pam6" localSheetId="0" hidden="1">[4]A!$J$152:$U$152</definedName>
    <definedName name="_Pam6" localSheetId="13" hidden="1">[4]A!$J$152:$U$152</definedName>
    <definedName name="_Pam6" localSheetId="6" hidden="1">[4]A!$J$152:$U$152</definedName>
    <definedName name="_Pam6" localSheetId="10" hidden="1">[4]A!$J$152:$U$152</definedName>
    <definedName name="_Pam6" localSheetId="11" hidden="1">[4]A!$J$152:$U$152</definedName>
    <definedName name="_Pam6" hidden="1">[5]A!$J$152:$U$152</definedName>
    <definedName name="_Pam7" localSheetId="7" hidden="1">[4]A!$J$4:$U$4</definedName>
    <definedName name="_Pam7" localSheetId="8" hidden="1">[4]A!$J$4:$U$4</definedName>
    <definedName name="_Pam7" localSheetId="9" hidden="1">[4]A!$J$4:$U$4</definedName>
    <definedName name="_Pam7" localSheetId="12" hidden="1">[4]A!$J$4:$U$4</definedName>
    <definedName name="_Pam7" localSheetId="4" hidden="1">[4]A!$J$4:$U$4</definedName>
    <definedName name="_Pam7" localSheetId="2" hidden="1">[4]A!$J$4:$U$4</definedName>
    <definedName name="_Pam7" localSheetId="1" hidden="1">[4]A!$J$4:$U$4</definedName>
    <definedName name="_Pam7" localSheetId="0" hidden="1">[4]A!$J$4:$U$4</definedName>
    <definedName name="_Pam7" localSheetId="13" hidden="1">[4]A!$J$4:$U$4</definedName>
    <definedName name="_Pam7" localSheetId="6" hidden="1">[4]A!$J$4:$U$4</definedName>
    <definedName name="_Pam7" localSheetId="10" hidden="1">[4]A!$J$4:$U$4</definedName>
    <definedName name="_Pam7" localSheetId="11" hidden="1">[4]A!$J$4:$U$4</definedName>
    <definedName name="_Pam7" hidden="1">[5]A!$J$4:$U$4</definedName>
    <definedName name="_Pam8" localSheetId="7" hidden="1">[4]A!$J$4:$U$4</definedName>
    <definedName name="_Pam8" localSheetId="8" hidden="1">[4]A!$J$4:$U$4</definedName>
    <definedName name="_Pam8" localSheetId="9" hidden="1">[4]A!$J$4:$U$4</definedName>
    <definedName name="_Pam8" localSheetId="12" hidden="1">[4]A!$J$4:$U$4</definedName>
    <definedName name="_Pam8" localSheetId="4" hidden="1">[4]A!$J$4:$U$4</definedName>
    <definedName name="_Pam8" localSheetId="2" hidden="1">[4]A!$J$4:$U$4</definedName>
    <definedName name="_Pam8" localSheetId="1" hidden="1">[4]A!$J$4:$U$4</definedName>
    <definedName name="_Pam8" localSheetId="0" hidden="1">[4]A!$J$4:$U$4</definedName>
    <definedName name="_Pam8" localSheetId="13" hidden="1">[4]A!$J$4:$U$4</definedName>
    <definedName name="_Pam8" localSheetId="6" hidden="1">[4]A!$J$4:$U$4</definedName>
    <definedName name="_Pam8" localSheetId="10" hidden="1">[4]A!$J$4:$U$4</definedName>
    <definedName name="_Pam8" localSheetId="11" hidden="1">[4]A!$J$4:$U$4</definedName>
    <definedName name="_Pam8" hidden="1">[5]A!$J$4:$U$4</definedName>
    <definedName name="_Pam9" localSheetId="7" hidden="1">[4]A!$J$4:$U$4</definedName>
    <definedName name="_Pam9" localSheetId="8" hidden="1">[4]A!$J$4:$U$4</definedName>
    <definedName name="_Pam9" localSheetId="9" hidden="1">[4]A!$J$4:$U$4</definedName>
    <definedName name="_Pam9" localSheetId="12" hidden="1">[4]A!$J$4:$U$4</definedName>
    <definedName name="_Pam9" localSheetId="4" hidden="1">[4]A!$J$4:$U$4</definedName>
    <definedName name="_Pam9" localSheetId="2" hidden="1">[4]A!$J$4:$U$4</definedName>
    <definedName name="_Pam9" localSheetId="1" hidden="1">[4]A!$J$4:$U$4</definedName>
    <definedName name="_Pam9" localSheetId="0" hidden="1">[4]A!$J$4:$U$4</definedName>
    <definedName name="_Pam9" localSheetId="13" hidden="1">[4]A!$J$4:$U$4</definedName>
    <definedName name="_Pam9" localSheetId="6" hidden="1">[4]A!$J$4:$U$4</definedName>
    <definedName name="_Pam9" localSheetId="10" hidden="1">[4]A!$J$4:$U$4</definedName>
    <definedName name="_Pam9" localSheetId="11" hidden="1">[4]A!$J$4:$U$4</definedName>
    <definedName name="_Pam9" hidden="1">[5]A!$J$4:$U$4</definedName>
    <definedName name="_ppp">#REF!</definedName>
    <definedName name="_sga" localSheetId="7" hidden="1">#REF!</definedName>
    <definedName name="_sga" localSheetId="8" hidden="1">#REF!</definedName>
    <definedName name="_sga" localSheetId="9" hidden="1">#REF!</definedName>
    <definedName name="_sga" localSheetId="12" hidden="1">#REF!</definedName>
    <definedName name="_sga" localSheetId="4" hidden="1">#REF!</definedName>
    <definedName name="_sga" localSheetId="2" hidden="1">#REF!</definedName>
    <definedName name="_sga" localSheetId="1" hidden="1">#REF!</definedName>
    <definedName name="_sga" localSheetId="0" hidden="1">#REF!</definedName>
    <definedName name="_sga" localSheetId="13" hidden="1">#REF!</definedName>
    <definedName name="_sga" localSheetId="6" hidden="1">#REF!</definedName>
    <definedName name="_sga" localSheetId="10" hidden="1">#REF!</definedName>
    <definedName name="_sga" localSheetId="11" hidden="1">#REF!</definedName>
    <definedName name="_sga" hidden="1">#REF!</definedName>
    <definedName name="_Sort" localSheetId="7" hidden="1">#REF!</definedName>
    <definedName name="_Sort" localSheetId="8" hidden="1">#REF!</definedName>
    <definedName name="_Sort" localSheetId="9" hidden="1">#REF!</definedName>
    <definedName name="_Sort" localSheetId="12" hidden="1">#REF!</definedName>
    <definedName name="_Sort" localSheetId="4" hidden="1">#REF!</definedName>
    <definedName name="_Sort" localSheetId="2" hidden="1">#REF!</definedName>
    <definedName name="_Sort" localSheetId="1" hidden="1">#REF!</definedName>
    <definedName name="_Sort" localSheetId="0" hidden="1">#REF!</definedName>
    <definedName name="_Sort" localSheetId="13" hidden="1">#REF!</definedName>
    <definedName name="_Sort" localSheetId="6" hidden="1">#REF!</definedName>
    <definedName name="_Sort" localSheetId="10" hidden="1">#REF!</definedName>
    <definedName name="_Sort" localSheetId="11" hidden="1">#REF!</definedName>
    <definedName name="_Sort" hidden="1">#REF!</definedName>
    <definedName name="_Table1_In1" localSheetId="7" hidden="1">#REF!</definedName>
    <definedName name="_Table1_In1" localSheetId="8" hidden="1">#REF!</definedName>
    <definedName name="_Table1_In1" localSheetId="9" hidden="1">#REF!</definedName>
    <definedName name="_Table1_In1" localSheetId="12" hidden="1">#REF!</definedName>
    <definedName name="_Table1_In1" localSheetId="4" hidden="1">#REF!</definedName>
    <definedName name="_Table1_In1" localSheetId="2" hidden="1">#REF!</definedName>
    <definedName name="_Table1_In1" localSheetId="1" hidden="1">#REF!</definedName>
    <definedName name="_Table1_In1" localSheetId="0" hidden="1">#REF!</definedName>
    <definedName name="_Table1_In1" localSheetId="13" hidden="1">#REF!</definedName>
    <definedName name="_Table1_In1" localSheetId="6" hidden="1">#REF!</definedName>
    <definedName name="_Table1_In1" localSheetId="10" hidden="1">#REF!</definedName>
    <definedName name="_Table1_In1" localSheetId="11" hidden="1">#REF!</definedName>
    <definedName name="_Table1_In1" hidden="1">#REF!</definedName>
    <definedName name="_Table1_Out" localSheetId="7" hidden="1">#REF!</definedName>
    <definedName name="_Table1_Out" localSheetId="8" hidden="1">#REF!</definedName>
    <definedName name="_Table1_Out" localSheetId="9" hidden="1">#REF!</definedName>
    <definedName name="_Table1_Out" localSheetId="12" hidden="1">#REF!</definedName>
    <definedName name="_Table1_Out" localSheetId="4" hidden="1">#REF!</definedName>
    <definedName name="_Table1_Out" localSheetId="2" hidden="1">#REF!</definedName>
    <definedName name="_Table1_Out" localSheetId="1" hidden="1">#REF!</definedName>
    <definedName name="_Table1_Out" localSheetId="0" hidden="1">#REF!</definedName>
    <definedName name="_Table1_Out" localSheetId="13" hidden="1">#REF!</definedName>
    <definedName name="_Table1_Out" localSheetId="6" hidden="1">#REF!</definedName>
    <definedName name="_Table1_Out" localSheetId="10" hidden="1">#REF!</definedName>
    <definedName name="_Table1_Out" localSheetId="11" hidden="1">#REF!</definedName>
    <definedName name="_Table1_Out" hidden="1">#REF!</definedName>
    <definedName name="_Table2" localSheetId="7" hidden="1">#REF!</definedName>
    <definedName name="_Table2" localSheetId="8" hidden="1">#REF!</definedName>
    <definedName name="_Table2" localSheetId="9" hidden="1">#REF!</definedName>
    <definedName name="_Table2" localSheetId="12" hidden="1">#REF!</definedName>
    <definedName name="_Table2" localSheetId="4" hidden="1">#REF!</definedName>
    <definedName name="_Table2" localSheetId="2" hidden="1">#REF!</definedName>
    <definedName name="_Table2" localSheetId="1" hidden="1">#REF!</definedName>
    <definedName name="_Table2" localSheetId="0" hidden="1">#REF!</definedName>
    <definedName name="_Table2" localSheetId="13" hidden="1">#REF!</definedName>
    <definedName name="_Table2" localSheetId="6" hidden="1">#REF!</definedName>
    <definedName name="_Table2" localSheetId="10" hidden="1">#REF!</definedName>
    <definedName name="_Table2" localSheetId="11" hidden="1">#REF!</definedName>
    <definedName name="_Table2" hidden="1">#REF!</definedName>
    <definedName name="_wer" localSheetId="7" hidden="1">#REF!</definedName>
    <definedName name="_wer" localSheetId="8" hidden="1">#REF!</definedName>
    <definedName name="_wer" localSheetId="9" hidden="1">#REF!</definedName>
    <definedName name="_wer" localSheetId="12" hidden="1">#REF!</definedName>
    <definedName name="_wer" localSheetId="4" hidden="1">#REF!</definedName>
    <definedName name="_wer" localSheetId="2" hidden="1">#REF!</definedName>
    <definedName name="_wer" localSheetId="1" hidden="1">#REF!</definedName>
    <definedName name="_wer" localSheetId="0" hidden="1">#REF!</definedName>
    <definedName name="_wer" localSheetId="13" hidden="1">#REF!</definedName>
    <definedName name="_wer" localSheetId="6" hidden="1">#REF!</definedName>
    <definedName name="_wer" localSheetId="10" hidden="1">#REF!</definedName>
    <definedName name="_wer" localSheetId="11" hidden="1">#REF!</definedName>
    <definedName name="_wer" hidden="1">#REF!</definedName>
    <definedName name="a" hidden="1">[7]IncidentsEAP!$P$20:$S$20</definedName>
    <definedName name="aa" hidden="1">'[11]Cntmrs-Recruit'!$F$20:$Q$20</definedName>
    <definedName name="aaaa" localSheetId="5" hidden="1">{"'Sample Status'!$A$1:$J$21"}</definedName>
    <definedName name="aaaa" localSheetId="7" hidden="1">{"'Sample Status'!$A$1:$J$21"}</definedName>
    <definedName name="aaaa" localSheetId="8" hidden="1">{"'Sample Status'!$A$1:$J$21"}</definedName>
    <definedName name="aaaa" localSheetId="9" hidden="1">{"'Sample Status'!$A$1:$J$21"}</definedName>
    <definedName name="aaaa" localSheetId="12" hidden="1">{"'Sample Status'!$A$1:$J$21"}</definedName>
    <definedName name="aaaa" localSheetId="4" hidden="1">{"'Sample Status'!$A$1:$J$21"}</definedName>
    <definedName name="aaaa" localSheetId="2" hidden="1">{"'Sample Status'!$A$1:$J$21"}</definedName>
    <definedName name="aaaa" localSheetId="1" hidden="1">{"'Sample Status'!$A$1:$J$21"}</definedName>
    <definedName name="aaaa" localSheetId="0" hidden="1">{"'Sample Status'!$A$1:$J$21"}</definedName>
    <definedName name="aaaa" localSheetId="13" hidden="1">{"'Sample Status'!$A$1:$J$21"}</definedName>
    <definedName name="aaaa" localSheetId="6" hidden="1">{"'Sample Status'!$A$1:$J$21"}</definedName>
    <definedName name="aaaa" localSheetId="10" hidden="1">{"'Sample Status'!$A$1:$J$21"}</definedName>
    <definedName name="aaaa" localSheetId="11" hidden="1">{"'Sample Status'!$A$1:$J$21"}</definedName>
    <definedName name="aaaa" hidden="1">{"'Sample Status'!$A$1:$J$21"}</definedName>
    <definedName name="ääää" localSheetId="5" hidden="1">{"'Sample Status'!$A$1:$J$21"}</definedName>
    <definedName name="ääää" localSheetId="7" hidden="1">{"'Sample Status'!$A$1:$J$21"}</definedName>
    <definedName name="ääää" localSheetId="8" hidden="1">{"'Sample Status'!$A$1:$J$21"}</definedName>
    <definedName name="ääää" localSheetId="9" hidden="1">{"'Sample Status'!$A$1:$J$21"}</definedName>
    <definedName name="ääää" localSheetId="12" hidden="1">{"'Sample Status'!$A$1:$J$21"}</definedName>
    <definedName name="ääää" localSheetId="4" hidden="1">{"'Sample Status'!$A$1:$J$21"}</definedName>
    <definedName name="ääää" localSheetId="2" hidden="1">{"'Sample Status'!$A$1:$J$21"}</definedName>
    <definedName name="ääää" localSheetId="1" hidden="1">{"'Sample Status'!$A$1:$J$21"}</definedName>
    <definedName name="ääää" localSheetId="0" hidden="1">{"'Sample Status'!$A$1:$J$21"}</definedName>
    <definedName name="ääää" localSheetId="13" hidden="1">{"'Sample Status'!$A$1:$J$21"}</definedName>
    <definedName name="ääää" localSheetId="6" hidden="1">{"'Sample Status'!$A$1:$J$21"}</definedName>
    <definedName name="ääää" localSheetId="10" hidden="1">{"'Sample Status'!$A$1:$J$21"}</definedName>
    <definedName name="ääää" localSheetId="11" hidden="1">{"'Sample Status'!$A$1:$J$21"}</definedName>
    <definedName name="ääää" hidden="1">{"'Sample Status'!$A$1:$J$21"}</definedName>
    <definedName name="aaaaa" localSheetId="5" hidden="1">{"'Sample Status'!$A$1:$J$21"}</definedName>
    <definedName name="aaaaa" localSheetId="7" hidden="1">{"'Sample Status'!$A$1:$J$21"}</definedName>
    <definedName name="aaaaa" localSheetId="8" hidden="1">{"'Sample Status'!$A$1:$J$21"}</definedName>
    <definedName name="aaaaa" localSheetId="9" hidden="1">{"'Sample Status'!$A$1:$J$21"}</definedName>
    <definedName name="aaaaa" localSheetId="12" hidden="1">{"'Sample Status'!$A$1:$J$21"}</definedName>
    <definedName name="aaaaa" localSheetId="4" hidden="1">{"'Sample Status'!$A$1:$J$21"}</definedName>
    <definedName name="aaaaa" localSheetId="2" hidden="1">{"'Sample Status'!$A$1:$J$21"}</definedName>
    <definedName name="aaaaa" localSheetId="1" hidden="1">{"'Sample Status'!$A$1:$J$21"}</definedName>
    <definedName name="aaaaa" localSheetId="0" hidden="1">{"'Sample Status'!$A$1:$J$21"}</definedName>
    <definedName name="aaaaa" localSheetId="13" hidden="1">{"'Sample Status'!$A$1:$J$21"}</definedName>
    <definedName name="aaaaa" localSheetId="6" hidden="1">{"'Sample Status'!$A$1:$J$21"}</definedName>
    <definedName name="aaaaa" localSheetId="10" hidden="1">{"'Sample Status'!$A$1:$J$21"}</definedName>
    <definedName name="aaaaa" localSheetId="11" hidden="1">{"'Sample Status'!$A$1:$J$21"}</definedName>
    <definedName name="aaaaa" hidden="1">{"'Sample Status'!$A$1:$J$21"}</definedName>
    <definedName name="addgggrrrrr5" localSheetId="7" hidden="1">[4]A!$J$131:$U$131</definedName>
    <definedName name="addgggrrrrr5" localSheetId="8" hidden="1">[4]A!$J$131:$U$131</definedName>
    <definedName name="addgggrrrrr5" localSheetId="9" hidden="1">[4]A!$J$131:$U$131</definedName>
    <definedName name="addgggrrrrr5" localSheetId="12" hidden="1">[4]A!$J$131:$U$131</definedName>
    <definedName name="addgggrrrrr5" localSheetId="4" hidden="1">[4]A!$J$131:$U$131</definedName>
    <definedName name="addgggrrrrr5" localSheetId="2" hidden="1">[4]A!$J$131:$U$131</definedName>
    <definedName name="addgggrrrrr5" localSheetId="1" hidden="1">[4]A!$J$131:$U$131</definedName>
    <definedName name="addgggrrrrr5" localSheetId="0" hidden="1">[4]A!$J$131:$U$131</definedName>
    <definedName name="addgggrrrrr5" localSheetId="13" hidden="1">[4]A!$J$131:$U$131</definedName>
    <definedName name="addgggrrrrr5" localSheetId="6" hidden="1">[4]A!$J$131:$U$131</definedName>
    <definedName name="addgggrrrrr5" localSheetId="10" hidden="1">[4]A!$J$131:$U$131</definedName>
    <definedName name="addgggrrrrr5" localSheetId="11" hidden="1">[4]A!$J$131:$U$131</definedName>
    <definedName name="addgggrrrrr5" hidden="1">[5]A!$J$131:$U$131</definedName>
    <definedName name="agfgtg" localSheetId="7" hidden="1">[4]A!$J$4:$U$4</definedName>
    <definedName name="agfgtg" localSheetId="8" hidden="1">[4]A!$J$4:$U$4</definedName>
    <definedName name="agfgtg" localSheetId="9" hidden="1">[4]A!$J$4:$U$4</definedName>
    <definedName name="agfgtg" localSheetId="12" hidden="1">[4]A!$J$4:$U$4</definedName>
    <definedName name="agfgtg" localSheetId="4" hidden="1">[4]A!$J$4:$U$4</definedName>
    <definedName name="agfgtg" localSheetId="2" hidden="1">[4]A!$J$4:$U$4</definedName>
    <definedName name="agfgtg" localSheetId="1" hidden="1">[4]A!$J$4:$U$4</definedName>
    <definedName name="agfgtg" localSheetId="0" hidden="1">[4]A!$J$4:$U$4</definedName>
    <definedName name="agfgtg" localSheetId="13" hidden="1">[4]A!$J$4:$U$4</definedName>
    <definedName name="agfgtg" localSheetId="6" hidden="1">[4]A!$J$4:$U$4</definedName>
    <definedName name="agfgtg" localSheetId="10" hidden="1">[4]A!$J$4:$U$4</definedName>
    <definedName name="agfgtg" localSheetId="11" hidden="1">[4]A!$J$4:$U$4</definedName>
    <definedName name="agfgtg" hidden="1">[5]A!$J$4:$U$4</definedName>
    <definedName name="amy">[3]!amy</definedName>
    <definedName name="AP">#REF!</definedName>
    <definedName name="APP">[3]!APP</definedName>
    <definedName name="aprnstm3">#REF!</definedName>
    <definedName name="AprSun1" localSheetId="5">DATEVALUE("4/1/"&amp;#REF!)-WEEKDAY(DATEVALUE("4/1/"&amp;#REF!))+1</definedName>
    <definedName name="AprSun1" localSheetId="7">DATEVALUE("4/1/"&amp;#REF!)-WEEKDAY(DATEVALUE("4/1/"&amp;#REF!))+1</definedName>
    <definedName name="AprSun1" localSheetId="8">DATEVALUE("4/1/"&amp;#REF!)-WEEKDAY(DATEVALUE("4/1/"&amp;#REF!))+1</definedName>
    <definedName name="AprSun1" localSheetId="9">DATEVALUE("4/1/"&amp;#REF!)-WEEKDAY(DATEVALUE("4/1/"&amp;#REF!))+1</definedName>
    <definedName name="AprSun1" localSheetId="12">DATEVALUE("4/1/"&amp;#REF!)-WEEKDAY(DATEVALUE("4/1/"&amp;#REF!))+1</definedName>
    <definedName name="AprSun1" localSheetId="4">DATEVALUE("4/1/"&amp;#REF!)-WEEKDAY(DATEVALUE("4/1/"&amp;#REF!))+1</definedName>
    <definedName name="AprSun1" localSheetId="2">DATEVALUE("4/1/"&amp;#REF!)-WEEKDAY(DATEVALUE("4/1/"&amp;#REF!))+1</definedName>
    <definedName name="AprSun1" localSheetId="1">DATEVALUE("4/1/"&amp;#REF!)-WEEKDAY(DATEVALUE("4/1/"&amp;#REF!))+1</definedName>
    <definedName name="AprSun1" localSheetId="0">DATEVALUE("4/1/"&amp;#REF!)-WEEKDAY(DATEVALUE("4/1/"&amp;#REF!))+1</definedName>
    <definedName name="AprSun1" localSheetId="13">DATEVALUE("4/1/"&amp;#REF!)-WEEKDAY(DATEVALUE("4/1/"&amp;#REF!))+1</definedName>
    <definedName name="AprSun1" localSheetId="6">DATEVALUE("4/1/"&amp;#REF!)-WEEKDAY(DATEVALUE("4/1/"&amp;#REF!))+1</definedName>
    <definedName name="AprSun1" localSheetId="10">DATEVALUE("4/1/"&amp;#REF!)-WEEKDAY(DATEVALUE("4/1/"&amp;#REF!))+1</definedName>
    <definedName name="AprSun1" localSheetId="11">DATEVALUE("4/1/"&amp;#REF!)-WEEKDAY(DATEVALUE("4/1/"&amp;#REF!))+1</definedName>
    <definedName name="AprSun1">DATEVALUE("4/1/"&amp;#REF!)-WEEKDAY(DATEVALUE("4/1/"&amp;#REF!))+1</definedName>
    <definedName name="asdf">#REF!</definedName>
    <definedName name="asfd" localSheetId="5" hidden="1">{"'Sample Status'!$A$1:$J$21"}</definedName>
    <definedName name="asfd" localSheetId="7" hidden="1">{"'Sample Status'!$A$1:$J$21"}</definedName>
    <definedName name="asfd" localSheetId="8" hidden="1">{"'Sample Status'!$A$1:$J$21"}</definedName>
    <definedName name="asfd" localSheetId="9" hidden="1">{"'Sample Status'!$A$1:$J$21"}</definedName>
    <definedName name="asfd" localSheetId="12" hidden="1">{"'Sample Status'!$A$1:$J$21"}</definedName>
    <definedName name="asfd" localSheetId="4" hidden="1">{"'Sample Status'!$A$1:$J$21"}</definedName>
    <definedName name="asfd" localSheetId="2" hidden="1">{"'Sample Status'!$A$1:$J$21"}</definedName>
    <definedName name="asfd" localSheetId="1" hidden="1">{"'Sample Status'!$A$1:$J$21"}</definedName>
    <definedName name="asfd" localSheetId="0" hidden="1">{"'Sample Status'!$A$1:$J$21"}</definedName>
    <definedName name="asfd" localSheetId="13" hidden="1">{"'Sample Status'!$A$1:$J$21"}</definedName>
    <definedName name="asfd" localSheetId="6" hidden="1">{"'Sample Status'!$A$1:$J$21"}</definedName>
    <definedName name="asfd" localSheetId="10" hidden="1">{"'Sample Status'!$A$1:$J$21"}</definedName>
    <definedName name="asfd" localSheetId="11" hidden="1">{"'Sample Status'!$A$1:$J$21"}</definedName>
    <definedName name="asfd" hidden="1">{"'Sample Status'!$A$1:$J$21"}</definedName>
    <definedName name="augnstm3">#REF!</definedName>
    <definedName name="AugSun1" localSheetId="5">DATEVALUE("8/1/"&amp;#REF!)-WEEKDAY(DATEVALUE("8/1/"&amp;#REF!))+1</definedName>
    <definedName name="AugSun1" localSheetId="7">DATEVALUE("8/1/"&amp;#REF!)-WEEKDAY(DATEVALUE("8/1/"&amp;#REF!))+1</definedName>
    <definedName name="AugSun1" localSheetId="8">DATEVALUE("8/1/"&amp;#REF!)-WEEKDAY(DATEVALUE("8/1/"&amp;#REF!))+1</definedName>
    <definedName name="AugSun1" localSheetId="9">DATEVALUE("8/1/"&amp;#REF!)-WEEKDAY(DATEVALUE("8/1/"&amp;#REF!))+1</definedName>
    <definedName name="AugSun1" localSheetId="12">DATEVALUE("8/1/"&amp;#REF!)-WEEKDAY(DATEVALUE("8/1/"&amp;#REF!))+1</definedName>
    <definedName name="AugSun1" localSheetId="4">DATEVALUE("8/1/"&amp;#REF!)-WEEKDAY(DATEVALUE("8/1/"&amp;#REF!))+1</definedName>
    <definedName name="AugSun1" localSheetId="2">DATEVALUE("8/1/"&amp;#REF!)-WEEKDAY(DATEVALUE("8/1/"&amp;#REF!))+1</definedName>
    <definedName name="AugSun1" localSheetId="1">DATEVALUE("8/1/"&amp;#REF!)-WEEKDAY(DATEVALUE("8/1/"&amp;#REF!))+1</definedName>
    <definedName name="AugSun1" localSheetId="0">DATEVALUE("8/1/"&amp;#REF!)-WEEKDAY(DATEVALUE("8/1/"&amp;#REF!))+1</definedName>
    <definedName name="AugSun1" localSheetId="13">DATEVALUE("8/1/"&amp;#REF!)-WEEKDAY(DATEVALUE("8/1/"&amp;#REF!))+1</definedName>
    <definedName name="AugSun1" localSheetId="6">DATEVALUE("8/1/"&amp;#REF!)-WEEKDAY(DATEVALUE("8/1/"&amp;#REF!))+1</definedName>
    <definedName name="AugSun1" localSheetId="10">DATEVALUE("8/1/"&amp;#REF!)-WEEKDAY(DATEVALUE("8/1/"&amp;#REF!))+1</definedName>
    <definedName name="AugSun1" localSheetId="11">DATEVALUE("8/1/"&amp;#REF!)-WEEKDAY(DATEVALUE("8/1/"&amp;#REF!))+1</definedName>
    <definedName name="AugSun1">DATEVALUE("8/1/"&amp;#REF!)-WEEKDAY(DATEVALUE("8/1/"&amp;#REF!))+1</definedName>
    <definedName name="b" localSheetId="7" hidden="1">'[4]Matrix-Level 3-Gastonia'!$I$63</definedName>
    <definedName name="b" localSheetId="8" hidden="1">'[4]Matrix-Level 3-Gastonia'!$I$63</definedName>
    <definedName name="b" localSheetId="9" hidden="1">'[4]Matrix-Level 3-Gastonia'!$I$63</definedName>
    <definedName name="b" localSheetId="12" hidden="1">'[4]Matrix-Level 3-Gastonia'!$I$63</definedName>
    <definedName name="b" localSheetId="4" hidden="1">'[4]Matrix-Level 3-Gastonia'!$I$63</definedName>
    <definedName name="b" localSheetId="2" hidden="1">'[4]Matrix-Level 3-Gastonia'!$I$63</definedName>
    <definedName name="b" localSheetId="1" hidden="1">'[4]Matrix-Level 3-Gastonia'!$I$63</definedName>
    <definedName name="b" localSheetId="0" hidden="1">'[4]Matrix-Level 3-Gastonia'!$I$63</definedName>
    <definedName name="b" localSheetId="13" hidden="1">'[4]Matrix-Level 3-Gastonia'!$I$63</definedName>
    <definedName name="b" localSheetId="6" hidden="1">'[4]Matrix-Level 3-Gastonia'!$I$63</definedName>
    <definedName name="b" localSheetId="10" hidden="1">'[4]Matrix-Level 3-Gastonia'!$I$63</definedName>
    <definedName name="b" localSheetId="11" hidden="1">'[4]Matrix-Level 3-Gastonia'!$I$63</definedName>
    <definedName name="b" hidden="1">'[5]Matrix-Level 3-Gastonia'!$I$63</definedName>
    <definedName name="bbbb" localSheetId="5" hidden="1">{"'Sample Status'!$A$1:$J$21"}</definedName>
    <definedName name="bbbb" localSheetId="7" hidden="1">{"'Sample Status'!$A$1:$J$21"}</definedName>
    <definedName name="bbbb" localSheetId="8" hidden="1">{"'Sample Status'!$A$1:$J$21"}</definedName>
    <definedName name="bbbb" localSheetId="9" hidden="1">{"'Sample Status'!$A$1:$J$21"}</definedName>
    <definedName name="bbbb" localSheetId="12" hidden="1">{"'Sample Status'!$A$1:$J$21"}</definedName>
    <definedName name="bbbb" localSheetId="4" hidden="1">{"'Sample Status'!$A$1:$J$21"}</definedName>
    <definedName name="bbbb" localSheetId="2" hidden="1">{"'Sample Status'!$A$1:$J$21"}</definedName>
    <definedName name="bbbb" localSheetId="1" hidden="1">{"'Sample Status'!$A$1:$J$21"}</definedName>
    <definedName name="bbbb" localSheetId="0" hidden="1">{"'Sample Status'!$A$1:$J$21"}</definedName>
    <definedName name="bbbb" localSheetId="13" hidden="1">{"'Sample Status'!$A$1:$J$21"}</definedName>
    <definedName name="bbbb" localSheetId="6" hidden="1">{"'Sample Status'!$A$1:$J$21"}</definedName>
    <definedName name="bbbb" localSheetId="10" hidden="1">{"'Sample Status'!$A$1:$J$21"}</definedName>
    <definedName name="bbbb" localSheetId="11" hidden="1">{"'Sample Status'!$A$1:$J$21"}</definedName>
    <definedName name="bbbb" hidden="1">{"'Sample Status'!$A$1:$J$21"}</definedName>
    <definedName name="bbbbbbbb" localSheetId="7" hidden="1">[4]A!$J$145:$U$145</definedName>
    <definedName name="bbbbbbbb" localSheetId="8" hidden="1">[4]A!$J$145:$U$145</definedName>
    <definedName name="bbbbbbbb" localSheetId="9" hidden="1">[4]A!$J$145:$U$145</definedName>
    <definedName name="bbbbbbbb" localSheetId="12" hidden="1">[4]A!$J$145:$U$145</definedName>
    <definedName name="bbbbbbbb" localSheetId="4" hidden="1">[4]A!$J$145:$U$145</definedName>
    <definedName name="bbbbbbbb" localSheetId="2" hidden="1">[4]A!$J$145:$U$145</definedName>
    <definedName name="bbbbbbbb" localSheetId="1" hidden="1">[4]A!$J$145:$U$145</definedName>
    <definedName name="bbbbbbbb" localSheetId="0" hidden="1">[4]A!$J$145:$U$145</definedName>
    <definedName name="bbbbbbbb" localSheetId="13" hidden="1">[4]A!$J$145:$U$145</definedName>
    <definedName name="bbbbbbbb" localSheetId="6" hidden="1">[4]A!$J$145:$U$145</definedName>
    <definedName name="bbbbbbbb" localSheetId="10" hidden="1">[4]A!$J$145:$U$145</definedName>
    <definedName name="bbbbbbbb" localSheetId="11" hidden="1">[4]A!$J$145:$U$145</definedName>
    <definedName name="bbbbbbbb" hidden="1">[5]A!$J$145:$U$145</definedName>
    <definedName name="bbbbbbbbbbbbbbb" localSheetId="7" hidden="1">[4]A!$J$4:$U$4</definedName>
    <definedName name="bbbbbbbbbbbbbbb" localSheetId="8" hidden="1">[4]A!$J$4:$U$4</definedName>
    <definedName name="bbbbbbbbbbbbbbb" localSheetId="9" hidden="1">[4]A!$J$4:$U$4</definedName>
    <definedName name="bbbbbbbbbbbbbbb" localSheetId="12" hidden="1">[4]A!$J$4:$U$4</definedName>
    <definedName name="bbbbbbbbbbbbbbb" localSheetId="4" hidden="1">[4]A!$J$4:$U$4</definedName>
    <definedName name="bbbbbbbbbbbbbbb" localSheetId="2" hidden="1">[4]A!$J$4:$U$4</definedName>
    <definedName name="bbbbbbbbbbbbbbb" localSheetId="1" hidden="1">[4]A!$J$4:$U$4</definedName>
    <definedName name="bbbbbbbbbbbbbbb" localSheetId="0" hidden="1">[4]A!$J$4:$U$4</definedName>
    <definedName name="bbbbbbbbbbbbbbb" localSheetId="13" hidden="1">[4]A!$J$4:$U$4</definedName>
    <definedName name="bbbbbbbbbbbbbbb" localSheetId="6" hidden="1">[4]A!$J$4:$U$4</definedName>
    <definedName name="bbbbbbbbbbbbbbb" localSheetId="10" hidden="1">[4]A!$J$4:$U$4</definedName>
    <definedName name="bbbbbbbbbbbbbbb" localSheetId="11" hidden="1">[4]A!$J$4:$U$4</definedName>
    <definedName name="bbbbbbbbbbbbbbb" hidden="1">[5]A!$J$4:$U$4</definedName>
    <definedName name="bbrh55" localSheetId="7" hidden="1">[4]A!$J$4:$U$4</definedName>
    <definedName name="bbrh55" localSheetId="8" hidden="1">[4]A!$J$4:$U$4</definedName>
    <definedName name="bbrh55" localSheetId="9" hidden="1">[4]A!$J$4:$U$4</definedName>
    <definedName name="bbrh55" localSheetId="12" hidden="1">[4]A!$J$4:$U$4</definedName>
    <definedName name="bbrh55" localSheetId="4" hidden="1">[4]A!$J$4:$U$4</definedName>
    <definedName name="bbrh55" localSheetId="2" hidden="1">[4]A!$J$4:$U$4</definedName>
    <definedName name="bbrh55" localSheetId="1" hidden="1">[4]A!$J$4:$U$4</definedName>
    <definedName name="bbrh55" localSheetId="0" hidden="1">[4]A!$J$4:$U$4</definedName>
    <definedName name="bbrh55" localSheetId="13" hidden="1">[4]A!$J$4:$U$4</definedName>
    <definedName name="bbrh55" localSheetId="6" hidden="1">[4]A!$J$4:$U$4</definedName>
    <definedName name="bbrh55" localSheetId="10" hidden="1">[4]A!$J$4:$U$4</definedName>
    <definedName name="bbrh55" localSheetId="11" hidden="1">[4]A!$J$4:$U$4</definedName>
    <definedName name="bbrh55" hidden="1">[5]A!$J$4:$U$4</definedName>
    <definedName name="BCHART" hidden="1">'[4]Cntmrs-Recruit'!$F$20:$Q$20</definedName>
    <definedName name="bdfgthjy7" localSheetId="7" hidden="1">[4]A!$J$4:$U$4</definedName>
    <definedName name="bdfgthjy7" localSheetId="8" hidden="1">[4]A!$J$4:$U$4</definedName>
    <definedName name="bdfgthjy7" localSheetId="9" hidden="1">[4]A!$J$4:$U$4</definedName>
    <definedName name="bdfgthjy7" localSheetId="12" hidden="1">[4]A!$J$4:$U$4</definedName>
    <definedName name="bdfgthjy7" localSheetId="4" hidden="1">[4]A!$J$4:$U$4</definedName>
    <definedName name="bdfgthjy7" localSheetId="2" hidden="1">[4]A!$J$4:$U$4</definedName>
    <definedName name="bdfgthjy7" localSheetId="1" hidden="1">[4]A!$J$4:$U$4</definedName>
    <definedName name="bdfgthjy7" localSheetId="0" hidden="1">[4]A!$J$4:$U$4</definedName>
    <definedName name="bdfgthjy7" localSheetId="13" hidden="1">[4]A!$J$4:$U$4</definedName>
    <definedName name="bdfgthjy7" localSheetId="6" hidden="1">[4]A!$J$4:$U$4</definedName>
    <definedName name="bdfgthjy7" localSheetId="10" hidden="1">[4]A!$J$4:$U$4</definedName>
    <definedName name="bdfgthjy7" localSheetId="11" hidden="1">[4]A!$J$4:$U$4</definedName>
    <definedName name="bdfgthjy7" hidden="1">[5]A!$J$4:$U$4</definedName>
    <definedName name="bdgghdgg5" localSheetId="7" hidden="1">[4]A!$J$4:$U$4</definedName>
    <definedName name="bdgghdgg5" localSheetId="8" hidden="1">[4]A!$J$4:$U$4</definedName>
    <definedName name="bdgghdgg5" localSheetId="9" hidden="1">[4]A!$J$4:$U$4</definedName>
    <definedName name="bdgghdgg5" localSheetId="12" hidden="1">[4]A!$J$4:$U$4</definedName>
    <definedName name="bdgghdgg5" localSheetId="4" hidden="1">[4]A!$J$4:$U$4</definedName>
    <definedName name="bdgghdgg5" localSheetId="2" hidden="1">[4]A!$J$4:$U$4</definedName>
    <definedName name="bdgghdgg5" localSheetId="1" hidden="1">[4]A!$J$4:$U$4</definedName>
    <definedName name="bdgghdgg5" localSheetId="0" hidden="1">[4]A!$J$4:$U$4</definedName>
    <definedName name="bdgghdgg5" localSheetId="13" hidden="1">[4]A!$J$4:$U$4</definedName>
    <definedName name="bdgghdgg5" localSheetId="6" hidden="1">[4]A!$J$4:$U$4</definedName>
    <definedName name="bdgghdgg5" localSheetId="10" hidden="1">[4]A!$J$4:$U$4</definedName>
    <definedName name="bdgghdgg5" localSheetId="11" hidden="1">[4]A!$J$4:$U$4</definedName>
    <definedName name="bdgghdgg5" hidden="1">[5]A!$J$4:$U$4</definedName>
    <definedName name="Beowulf" hidden="1">[14]A!$J$4:$U$4</definedName>
    <definedName name="bfgb5g5e" localSheetId="7" hidden="1">[4]A!$J$144:$U$144</definedName>
    <definedName name="bfgb5g5e" localSheetId="8" hidden="1">[4]A!$J$144:$U$144</definedName>
    <definedName name="bfgb5g5e" localSheetId="9" hidden="1">[4]A!$J$144:$U$144</definedName>
    <definedName name="bfgb5g5e" localSheetId="12" hidden="1">[4]A!$J$144:$U$144</definedName>
    <definedName name="bfgb5g5e" localSheetId="4" hidden="1">[4]A!$J$144:$U$144</definedName>
    <definedName name="bfgb5g5e" localSheetId="2" hidden="1">[4]A!$J$144:$U$144</definedName>
    <definedName name="bfgb5g5e" localSheetId="1" hidden="1">[4]A!$J$144:$U$144</definedName>
    <definedName name="bfgb5g5e" localSheetId="0" hidden="1">[4]A!$J$144:$U$144</definedName>
    <definedName name="bfgb5g5e" localSheetId="13" hidden="1">[4]A!$J$144:$U$144</definedName>
    <definedName name="bfgb5g5e" localSheetId="6" hidden="1">[4]A!$J$144:$U$144</definedName>
    <definedName name="bfgb5g5e" localSheetId="10" hidden="1">[4]A!$J$144:$U$144</definedName>
    <definedName name="bfgb5g5e" localSheetId="11" hidden="1">[4]A!$J$144:$U$144</definedName>
    <definedName name="bfgb5g5e" hidden="1">[5]A!$J$144:$U$144</definedName>
    <definedName name="bgfbf5" localSheetId="7" hidden="1">[4]A!$J$130:$U$130</definedName>
    <definedName name="bgfbf5" localSheetId="8" hidden="1">[4]A!$J$130:$U$130</definedName>
    <definedName name="bgfbf5" localSheetId="9" hidden="1">[4]A!$J$130:$U$130</definedName>
    <definedName name="bgfbf5" localSheetId="12" hidden="1">[4]A!$J$130:$U$130</definedName>
    <definedName name="bgfbf5" localSheetId="4" hidden="1">[4]A!$J$130:$U$130</definedName>
    <definedName name="bgfbf5" localSheetId="2" hidden="1">[4]A!$J$130:$U$130</definedName>
    <definedName name="bgfbf5" localSheetId="1" hidden="1">[4]A!$J$130:$U$130</definedName>
    <definedName name="bgfbf5" localSheetId="0" hidden="1">[4]A!$J$130:$U$130</definedName>
    <definedName name="bgfbf5" localSheetId="13" hidden="1">[4]A!$J$130:$U$130</definedName>
    <definedName name="bgfbf5" localSheetId="6" hidden="1">[4]A!$J$130:$U$130</definedName>
    <definedName name="bgfbf5" localSheetId="10" hidden="1">[4]A!$J$130:$U$130</definedName>
    <definedName name="bgfbf5" localSheetId="11" hidden="1">[4]A!$J$130:$U$130</definedName>
    <definedName name="bgfbf5" hidden="1">[5]A!$J$130:$U$130</definedName>
    <definedName name="bggdhrth655" localSheetId="7" hidden="1">[4]A!$J$17:$U$17</definedName>
    <definedName name="bggdhrth655" localSheetId="8" hidden="1">[4]A!$J$17:$U$17</definedName>
    <definedName name="bggdhrth655" localSheetId="9" hidden="1">[4]A!$J$17:$U$17</definedName>
    <definedName name="bggdhrth655" localSheetId="12" hidden="1">[4]A!$J$17:$U$17</definedName>
    <definedName name="bggdhrth655" localSheetId="4" hidden="1">[4]A!$J$17:$U$17</definedName>
    <definedName name="bggdhrth655" localSheetId="2" hidden="1">[4]A!$J$17:$U$17</definedName>
    <definedName name="bggdhrth655" localSheetId="1" hidden="1">[4]A!$J$17:$U$17</definedName>
    <definedName name="bggdhrth655" localSheetId="0" hidden="1">[4]A!$J$17:$U$17</definedName>
    <definedName name="bggdhrth655" localSheetId="13" hidden="1">[4]A!$J$17:$U$17</definedName>
    <definedName name="bggdhrth655" localSheetId="6" hidden="1">[4]A!$J$17:$U$17</definedName>
    <definedName name="bggdhrth655" localSheetId="10" hidden="1">[4]A!$J$17:$U$17</definedName>
    <definedName name="bggdhrth655" localSheetId="11" hidden="1">[4]A!$J$17:$U$17</definedName>
    <definedName name="bggdhrth655" hidden="1">[5]A!$J$17:$U$17</definedName>
    <definedName name="bghnmh" localSheetId="7" hidden="1">[4]A!$J$152:$U$152</definedName>
    <definedName name="bghnmh" localSheetId="8" hidden="1">[4]A!$J$152:$U$152</definedName>
    <definedName name="bghnmh" localSheetId="9" hidden="1">[4]A!$J$152:$U$152</definedName>
    <definedName name="bghnmh" localSheetId="12" hidden="1">[4]A!$J$152:$U$152</definedName>
    <definedName name="bghnmh" localSheetId="4" hidden="1">[4]A!$J$152:$U$152</definedName>
    <definedName name="bghnmh" localSheetId="2" hidden="1">[4]A!$J$152:$U$152</definedName>
    <definedName name="bghnmh" localSheetId="1" hidden="1">[4]A!$J$152:$U$152</definedName>
    <definedName name="bghnmh" localSheetId="0" hidden="1">[4]A!$J$152:$U$152</definedName>
    <definedName name="bghnmh" localSheetId="13" hidden="1">[4]A!$J$152:$U$152</definedName>
    <definedName name="bghnmh" localSheetId="6" hidden="1">[4]A!$J$152:$U$152</definedName>
    <definedName name="bghnmh" localSheetId="10" hidden="1">[4]A!$J$152:$U$152</definedName>
    <definedName name="bghnmh" localSheetId="11" hidden="1">[4]A!$J$152:$U$152</definedName>
    <definedName name="bghnmh" hidden="1">[5]A!$J$152:$U$152</definedName>
    <definedName name="cc">#REF!</definedName>
    <definedName name="cccc" localSheetId="5" hidden="1">{"'Sample Status'!$A$1:$J$21"}</definedName>
    <definedName name="cccc" localSheetId="7" hidden="1">{"'Sample Status'!$A$1:$J$21"}</definedName>
    <definedName name="cccc" localSheetId="8" hidden="1">{"'Sample Status'!$A$1:$J$21"}</definedName>
    <definedName name="cccc" localSheetId="9" hidden="1">{"'Sample Status'!$A$1:$J$21"}</definedName>
    <definedName name="cccc" localSheetId="12" hidden="1">{"'Sample Status'!$A$1:$J$21"}</definedName>
    <definedName name="cccc" localSheetId="4" hidden="1">{"'Sample Status'!$A$1:$J$21"}</definedName>
    <definedName name="cccc" localSheetId="2" hidden="1">{"'Sample Status'!$A$1:$J$21"}</definedName>
    <definedName name="cccc" localSheetId="1" hidden="1">{"'Sample Status'!$A$1:$J$21"}</definedName>
    <definedName name="cccc" localSheetId="0" hidden="1">{"'Sample Status'!$A$1:$J$21"}</definedName>
    <definedName name="cccc" localSheetId="13" hidden="1">{"'Sample Status'!$A$1:$J$21"}</definedName>
    <definedName name="cccc" localSheetId="6" hidden="1">{"'Sample Status'!$A$1:$J$21"}</definedName>
    <definedName name="cccc" localSheetId="10" hidden="1">{"'Sample Status'!$A$1:$J$21"}</definedName>
    <definedName name="cccc" localSheetId="11" hidden="1">{"'Sample Status'!$A$1:$J$21"}</definedName>
    <definedName name="cccc" hidden="1">{"'Sample Status'!$A$1:$J$21"}</definedName>
    <definedName name="ccccc" localSheetId="5" hidden="1">{"'Sample Status'!$A$1:$J$21"}</definedName>
    <definedName name="ccccc" localSheetId="7" hidden="1">{"'Sample Status'!$A$1:$J$21"}</definedName>
    <definedName name="ccccc" localSheetId="8" hidden="1">{"'Sample Status'!$A$1:$J$21"}</definedName>
    <definedName name="ccccc" localSheetId="9" hidden="1">{"'Sample Status'!$A$1:$J$21"}</definedName>
    <definedName name="ccccc" localSheetId="12" hidden="1">{"'Sample Status'!$A$1:$J$21"}</definedName>
    <definedName name="ccccc" localSheetId="4" hidden="1">{"'Sample Status'!$A$1:$J$21"}</definedName>
    <definedName name="ccccc" localSheetId="2" hidden="1">{"'Sample Status'!$A$1:$J$21"}</definedName>
    <definedName name="ccccc" localSheetId="1" hidden="1">{"'Sample Status'!$A$1:$J$21"}</definedName>
    <definedName name="ccccc" localSheetId="0" hidden="1">{"'Sample Status'!$A$1:$J$21"}</definedName>
    <definedName name="ccccc" localSheetId="13" hidden="1">{"'Sample Status'!$A$1:$J$21"}</definedName>
    <definedName name="ccccc" localSheetId="6" hidden="1">{"'Sample Status'!$A$1:$J$21"}</definedName>
    <definedName name="ccccc" localSheetId="10" hidden="1">{"'Sample Status'!$A$1:$J$21"}</definedName>
    <definedName name="ccccc" localSheetId="11" hidden="1">{"'Sample Status'!$A$1:$J$21"}</definedName>
    <definedName name="ccccc" hidden="1">{"'Sample Status'!$A$1:$J$21"}</definedName>
    <definedName name="ccccc6" localSheetId="7" hidden="1">[4]A!$J$7:$U$7</definedName>
    <definedName name="ccccc6" localSheetId="8" hidden="1">[4]A!$J$7:$U$7</definedName>
    <definedName name="ccccc6" localSheetId="9" hidden="1">[4]A!$J$7:$U$7</definedName>
    <definedName name="ccccc6" localSheetId="12" hidden="1">[4]A!$J$7:$U$7</definedName>
    <definedName name="ccccc6" localSheetId="4" hidden="1">[4]A!$J$7:$U$7</definedName>
    <definedName name="ccccc6" localSheetId="2" hidden="1">[4]A!$J$7:$U$7</definedName>
    <definedName name="ccccc6" localSheetId="1" hidden="1">[4]A!$J$7:$U$7</definedName>
    <definedName name="ccccc6" localSheetId="0" hidden="1">[4]A!$J$7:$U$7</definedName>
    <definedName name="ccccc6" localSheetId="13" hidden="1">[4]A!$J$7:$U$7</definedName>
    <definedName name="ccccc6" localSheetId="6" hidden="1">[4]A!$J$7:$U$7</definedName>
    <definedName name="ccccc6" localSheetId="10" hidden="1">[4]A!$J$7:$U$7</definedName>
    <definedName name="ccccc6" localSheetId="11" hidden="1">[4]A!$J$7:$U$7</definedName>
    <definedName name="ccccc6" hidden="1">[5]A!$J$7:$U$7</definedName>
    <definedName name="cfvrsr" localSheetId="7" hidden="1">[4]A!$J$4:$U$4</definedName>
    <definedName name="cfvrsr" localSheetId="8" hidden="1">[4]A!$J$4:$U$4</definedName>
    <definedName name="cfvrsr" localSheetId="9" hidden="1">[4]A!$J$4:$U$4</definedName>
    <definedName name="cfvrsr" localSheetId="12" hidden="1">[4]A!$J$4:$U$4</definedName>
    <definedName name="cfvrsr" localSheetId="4" hidden="1">[4]A!$J$4:$U$4</definedName>
    <definedName name="cfvrsr" localSheetId="2" hidden="1">[4]A!$J$4:$U$4</definedName>
    <definedName name="cfvrsr" localSheetId="1" hidden="1">[4]A!$J$4:$U$4</definedName>
    <definedName name="cfvrsr" localSheetId="0" hidden="1">[4]A!$J$4:$U$4</definedName>
    <definedName name="cfvrsr" localSheetId="13" hidden="1">[4]A!$J$4:$U$4</definedName>
    <definedName name="cfvrsr" localSheetId="6" hidden="1">[4]A!$J$4:$U$4</definedName>
    <definedName name="cfvrsr" localSheetId="10" hidden="1">[4]A!$J$4:$U$4</definedName>
    <definedName name="cfvrsr" localSheetId="11" hidden="1">[4]A!$J$4:$U$4</definedName>
    <definedName name="cfvrsr" hidden="1">[5]A!$J$4:$U$4</definedName>
    <definedName name="CHARTS">#REF!</definedName>
    <definedName name="CM">[3]!CM</definedName>
    <definedName name="CMMI" localSheetId="5" hidden="1">{"'Sample Status'!$A$1:$J$21"}</definedName>
    <definedName name="CMMI" localSheetId="7" hidden="1">{"'Sample Status'!$A$1:$J$21"}</definedName>
    <definedName name="CMMI" localSheetId="8" hidden="1">{"'Sample Status'!$A$1:$J$21"}</definedName>
    <definedName name="CMMI" localSheetId="9" hidden="1">{"'Sample Status'!$A$1:$J$21"}</definedName>
    <definedName name="CMMI" localSheetId="12" hidden="1">{"'Sample Status'!$A$1:$J$21"}</definedName>
    <definedName name="CMMI" localSheetId="4" hidden="1">{"'Sample Status'!$A$1:$J$21"}</definedName>
    <definedName name="CMMI" localSheetId="2" hidden="1">{"'Sample Status'!$A$1:$J$21"}</definedName>
    <definedName name="CMMI" localSheetId="1" hidden="1">{"'Sample Status'!$A$1:$J$21"}</definedName>
    <definedName name="CMMI" localSheetId="0" hidden="1">{"'Sample Status'!$A$1:$J$21"}</definedName>
    <definedName name="CMMI" localSheetId="13" hidden="1">{"'Sample Status'!$A$1:$J$21"}</definedName>
    <definedName name="CMMI" localSheetId="6" hidden="1">{"'Sample Status'!$A$1:$J$21"}</definedName>
    <definedName name="CMMI" localSheetId="10" hidden="1">{"'Sample Status'!$A$1:$J$21"}</definedName>
    <definedName name="CMMI" localSheetId="11" hidden="1">{"'Sample Status'!$A$1:$J$21"}</definedName>
    <definedName name="CMMI" hidden="1">{"'Sample Status'!$A$1:$J$21"}</definedName>
    <definedName name="COMPETENCY">#REF!</definedName>
    <definedName name="copqcm3lpd" localSheetId="7" hidden="1">#REF!</definedName>
    <definedName name="copqcm3lpd" localSheetId="8" hidden="1">#REF!</definedName>
    <definedName name="copqcm3lpd" localSheetId="9" hidden="1">#REF!</definedName>
    <definedName name="copqcm3lpd" localSheetId="12" hidden="1">#REF!</definedName>
    <definedName name="copqcm3lpd" localSheetId="4" hidden="1">#REF!</definedName>
    <definedName name="copqcm3lpd" localSheetId="2" hidden="1">#REF!</definedName>
    <definedName name="copqcm3lpd" localSheetId="1" hidden="1">#REF!</definedName>
    <definedName name="copqcm3lpd" localSheetId="0" hidden="1">#REF!</definedName>
    <definedName name="copqcm3lpd" localSheetId="13" hidden="1">#REF!</definedName>
    <definedName name="copqcm3lpd" localSheetId="6" hidden="1">#REF!</definedName>
    <definedName name="copqcm3lpd" localSheetId="10" hidden="1">#REF!</definedName>
    <definedName name="copqcm3lpd" localSheetId="11" hidden="1">#REF!</definedName>
    <definedName name="copqcm3lpd" hidden="1">#REF!</definedName>
    <definedName name="Countermeasures">[3]!Countermeasures</definedName>
    <definedName name="CRF2a_COS">#REF!</definedName>
    <definedName name="CRF2a_NS">#REF!</definedName>
    <definedName name="CRF2a_OEI">#REF!</definedName>
    <definedName name="CRF2a_SE">#REF!</definedName>
    <definedName name="CRF3.0">#REF!</definedName>
    <definedName name="CRF3.01">#REF!</definedName>
    <definedName name="CRF3.1">#REF!</definedName>
    <definedName name="csdffg45" localSheetId="7" hidden="1">[4]A!$J$4:$U$4</definedName>
    <definedName name="csdffg45" localSheetId="8" hidden="1">[4]A!$J$4:$U$4</definedName>
    <definedName name="csdffg45" localSheetId="9" hidden="1">[4]A!$J$4:$U$4</definedName>
    <definedName name="csdffg45" localSheetId="12" hidden="1">[4]A!$J$4:$U$4</definedName>
    <definedName name="csdffg45" localSheetId="4" hidden="1">[4]A!$J$4:$U$4</definedName>
    <definedName name="csdffg45" localSheetId="2" hidden="1">[4]A!$J$4:$U$4</definedName>
    <definedName name="csdffg45" localSheetId="1" hidden="1">[4]A!$J$4:$U$4</definedName>
    <definedName name="csdffg45" localSheetId="0" hidden="1">[4]A!$J$4:$U$4</definedName>
    <definedName name="csdffg45" localSheetId="13" hidden="1">[4]A!$J$4:$U$4</definedName>
    <definedName name="csdffg45" localSheetId="6" hidden="1">[4]A!$J$4:$U$4</definedName>
    <definedName name="csdffg45" localSheetId="10" hidden="1">[4]A!$J$4:$U$4</definedName>
    <definedName name="csdffg45" localSheetId="11" hidden="1">[4]A!$J$4:$U$4</definedName>
    <definedName name="csdffg45" hidden="1">[5]A!$J$4:$U$4</definedName>
    <definedName name="CV_method">[16]InputWACC!$D$21</definedName>
    <definedName name="DATA" localSheetId="2">#REF!</definedName>
    <definedName name="DATA">#REF!</definedName>
    <definedName name="DB" localSheetId="2" hidden="1">#REF!</definedName>
    <definedName name="DB" hidden="1">#REF!</definedName>
    <definedName name="ddddddd" localSheetId="7" hidden="1">[4]A!$J$144:$U$144</definedName>
    <definedName name="ddddddd" localSheetId="8" hidden="1">[4]A!$J$144:$U$144</definedName>
    <definedName name="ddddddd" localSheetId="9" hidden="1">[4]A!$J$144:$U$144</definedName>
    <definedName name="ddddddd" localSheetId="12" hidden="1">[4]A!$J$144:$U$144</definedName>
    <definedName name="ddddddd" localSheetId="4" hidden="1">[4]A!$J$144:$U$144</definedName>
    <definedName name="ddddddd" localSheetId="2" hidden="1">[4]A!$J$144:$U$144</definedName>
    <definedName name="ddddddd" localSheetId="1" hidden="1">[4]A!$J$144:$U$144</definedName>
    <definedName name="ddddddd" localSheetId="0" hidden="1">[4]A!$J$144:$U$144</definedName>
    <definedName name="ddddddd" localSheetId="13" hidden="1">[4]A!$J$144:$U$144</definedName>
    <definedName name="ddddddd" localSheetId="6" hidden="1">[4]A!$J$144:$U$144</definedName>
    <definedName name="ddddddd" localSheetId="10" hidden="1">[4]A!$J$144:$U$144</definedName>
    <definedName name="ddddddd" localSheetId="11" hidden="1">[4]A!$J$144:$U$144</definedName>
    <definedName name="ddddddd" hidden="1">[5]A!$J$144:$U$144</definedName>
    <definedName name="ddddddddddd">#REF!</definedName>
    <definedName name="ddddddddddddd" localSheetId="7" hidden="1">[4]A!$J$138:$U$138</definedName>
    <definedName name="ddddddddddddd" localSheetId="8" hidden="1">[4]A!$J$138:$U$138</definedName>
    <definedName name="ddddddddddddd" localSheetId="9" hidden="1">[4]A!$J$138:$U$138</definedName>
    <definedName name="ddddddddddddd" localSheetId="12" hidden="1">[4]A!$J$138:$U$138</definedName>
    <definedName name="ddddddddddddd" localSheetId="4" hidden="1">[4]A!$J$138:$U$138</definedName>
    <definedName name="ddddddddddddd" localSheetId="2" hidden="1">[4]A!$J$138:$U$138</definedName>
    <definedName name="ddddddddddddd" localSheetId="1" hidden="1">[4]A!$J$138:$U$138</definedName>
    <definedName name="ddddddddddddd" localSheetId="0" hidden="1">[4]A!$J$138:$U$138</definedName>
    <definedName name="ddddddddddddd" localSheetId="13" hidden="1">[4]A!$J$138:$U$138</definedName>
    <definedName name="ddddddddddddd" localSheetId="6" hidden="1">[4]A!$J$138:$U$138</definedName>
    <definedName name="ddddddddddddd" localSheetId="10" hidden="1">[4]A!$J$138:$U$138</definedName>
    <definedName name="ddddddddddddd" localSheetId="11" hidden="1">[4]A!$J$138:$U$138</definedName>
    <definedName name="ddddddddddddd" hidden="1">[5]A!$J$138:$U$138</definedName>
    <definedName name="dddddddddddddd" localSheetId="7" hidden="1">[4]A!$J$4:$U$4</definedName>
    <definedName name="dddddddddddddd" localSheetId="8" hidden="1">[4]A!$J$4:$U$4</definedName>
    <definedName name="dddddddddddddd" localSheetId="9" hidden="1">[4]A!$J$4:$U$4</definedName>
    <definedName name="dddddddddddddd" localSheetId="12" hidden="1">[4]A!$J$4:$U$4</definedName>
    <definedName name="dddddddddddddd" localSheetId="4" hidden="1">[4]A!$J$4:$U$4</definedName>
    <definedName name="dddddddddddddd" localSheetId="2" hidden="1">[4]A!$J$4:$U$4</definedName>
    <definedName name="dddddddddddddd" localSheetId="1" hidden="1">[4]A!$J$4:$U$4</definedName>
    <definedName name="dddddddddddddd" localSheetId="0" hidden="1">[4]A!$J$4:$U$4</definedName>
    <definedName name="dddddddddddddd" localSheetId="13" hidden="1">[4]A!$J$4:$U$4</definedName>
    <definedName name="dddddddddddddd" localSheetId="6" hidden="1">[4]A!$J$4:$U$4</definedName>
    <definedName name="dddddddddddddd" localSheetId="10" hidden="1">[4]A!$J$4:$U$4</definedName>
    <definedName name="dddddddddddddd" localSheetId="11" hidden="1">[4]A!$J$4:$U$4</definedName>
    <definedName name="dddddddddddddd" hidden="1">[5]A!$J$4:$U$4</definedName>
    <definedName name="decnstm3">#REF!</definedName>
    <definedName name="DecSun1" localSheetId="5">DATEVALUE("12/1/"&amp;#REF!)-WEEKDAY(DATEVALUE("12/1/"&amp;#REF!))+1</definedName>
    <definedName name="DecSun1" localSheetId="7">DATEVALUE("12/1/"&amp;#REF!)-WEEKDAY(DATEVALUE("12/1/"&amp;#REF!))+1</definedName>
    <definedName name="DecSun1" localSheetId="8">DATEVALUE("12/1/"&amp;#REF!)-WEEKDAY(DATEVALUE("12/1/"&amp;#REF!))+1</definedName>
    <definedName name="DecSun1" localSheetId="9">DATEVALUE("12/1/"&amp;#REF!)-WEEKDAY(DATEVALUE("12/1/"&amp;#REF!))+1</definedName>
    <definedName name="DecSun1" localSheetId="12">DATEVALUE("12/1/"&amp;#REF!)-WEEKDAY(DATEVALUE("12/1/"&amp;#REF!))+1</definedName>
    <definedName name="DecSun1" localSheetId="4">DATEVALUE("12/1/"&amp;#REF!)-WEEKDAY(DATEVALUE("12/1/"&amp;#REF!))+1</definedName>
    <definedName name="DecSun1" localSheetId="2">DATEVALUE("12/1/"&amp;#REF!)-WEEKDAY(DATEVALUE("12/1/"&amp;#REF!))+1</definedName>
    <definedName name="DecSun1" localSheetId="1">DATEVALUE("12/1/"&amp;#REF!)-WEEKDAY(DATEVALUE("12/1/"&amp;#REF!))+1</definedName>
    <definedName name="DecSun1" localSheetId="0">DATEVALUE("12/1/"&amp;#REF!)-WEEKDAY(DATEVALUE("12/1/"&amp;#REF!))+1</definedName>
    <definedName name="DecSun1" localSheetId="13">DATEVALUE("12/1/"&amp;#REF!)-WEEKDAY(DATEVALUE("12/1/"&amp;#REF!))+1</definedName>
    <definedName name="DecSun1" localSheetId="6">DATEVALUE("12/1/"&amp;#REF!)-WEEKDAY(DATEVALUE("12/1/"&amp;#REF!))+1</definedName>
    <definedName name="DecSun1" localSheetId="10">DATEVALUE("12/1/"&amp;#REF!)-WEEKDAY(DATEVALUE("12/1/"&amp;#REF!))+1</definedName>
    <definedName name="DecSun1" localSheetId="11">DATEVALUE("12/1/"&amp;#REF!)-WEEKDAY(DATEVALUE("12/1/"&amp;#REF!))+1</definedName>
    <definedName name="DecSun1">DATEVALUE("12/1/"&amp;#REF!)-WEEKDAY(DATEVALUE("12/1/"&amp;#REF!))+1</definedName>
    <definedName name="delaneyrae">[3]!delaneyrae</definedName>
    <definedName name="df" localSheetId="7" hidden="1">'[4]Matrix-Level 3-Gastonia'!$I$63:$U$69</definedName>
    <definedName name="df" localSheetId="8" hidden="1">'[4]Matrix-Level 3-Gastonia'!$I$63:$U$69</definedName>
    <definedName name="df" localSheetId="9" hidden="1">'[4]Matrix-Level 3-Gastonia'!$I$63:$U$69</definedName>
    <definedName name="df" localSheetId="12" hidden="1">'[4]Matrix-Level 3-Gastonia'!$I$63:$U$69</definedName>
    <definedName name="df" localSheetId="4" hidden="1">'[4]Matrix-Level 3-Gastonia'!$I$63:$U$69</definedName>
    <definedName name="df" localSheetId="2" hidden="1">'[4]Matrix-Level 3-Gastonia'!$I$63:$U$69</definedName>
    <definedName name="df" localSheetId="1" hidden="1">'[4]Matrix-Level 3-Gastonia'!$I$63:$U$69</definedName>
    <definedName name="df" localSheetId="0" hidden="1">'[4]Matrix-Level 3-Gastonia'!$I$63:$U$69</definedName>
    <definedName name="df" localSheetId="13" hidden="1">'[4]Matrix-Level 3-Gastonia'!$I$63:$U$69</definedName>
    <definedName name="df" localSheetId="6" hidden="1">'[4]Matrix-Level 3-Gastonia'!$I$63:$U$69</definedName>
    <definedName name="df" localSheetId="10" hidden="1">'[4]Matrix-Level 3-Gastonia'!$I$63:$U$69</definedName>
    <definedName name="df" localSheetId="11" hidden="1">'[4]Matrix-Level 3-Gastonia'!$I$63:$U$69</definedName>
    <definedName name="df" hidden="1">'[5]Matrix-Level 3-Gastonia'!$I$63:$U$69</definedName>
    <definedName name="dfdsffgfg4">[17]Sheet6!$A$1:$B$13</definedName>
    <definedName name="dfg" localSheetId="2">#REF!</definedName>
    <definedName name="dfg">#REF!</definedName>
    <definedName name="dfggggg54" localSheetId="7" hidden="1">[4]A!$J$24:$U$24</definedName>
    <definedName name="dfggggg54" localSheetId="8" hidden="1">[4]A!$J$24:$U$24</definedName>
    <definedName name="dfggggg54" localSheetId="9" hidden="1">[4]A!$J$24:$U$24</definedName>
    <definedName name="dfggggg54" localSheetId="12" hidden="1">[4]A!$J$24:$U$24</definedName>
    <definedName name="dfggggg54" localSheetId="4" hidden="1">[4]A!$J$24:$U$24</definedName>
    <definedName name="dfggggg54" localSheetId="2" hidden="1">[4]A!$J$24:$U$24</definedName>
    <definedName name="dfggggg54" localSheetId="1" hidden="1">[4]A!$J$24:$U$24</definedName>
    <definedName name="dfggggg54" localSheetId="0" hidden="1">[4]A!$J$24:$U$24</definedName>
    <definedName name="dfggggg54" localSheetId="13" hidden="1">[4]A!$J$24:$U$24</definedName>
    <definedName name="dfggggg54" localSheetId="6" hidden="1">[4]A!$J$24:$U$24</definedName>
    <definedName name="dfggggg54" localSheetId="10" hidden="1">[4]A!$J$24:$U$24</definedName>
    <definedName name="dfggggg54" localSheetId="11" hidden="1">[4]A!$J$24:$U$24</definedName>
    <definedName name="dfggggg54" hidden="1">[5]A!$J$24:$U$24</definedName>
    <definedName name="dfsdfe" localSheetId="7" hidden="1">[4]A!$J$6:$U$6</definedName>
    <definedName name="dfsdfe" localSheetId="8" hidden="1">[4]A!$J$6:$U$6</definedName>
    <definedName name="dfsdfe" localSheetId="9" hidden="1">[4]A!$J$6:$U$6</definedName>
    <definedName name="dfsdfe" localSheetId="12" hidden="1">[4]A!$J$6:$U$6</definedName>
    <definedName name="dfsdfe" localSheetId="4" hidden="1">[4]A!$J$6:$U$6</definedName>
    <definedName name="dfsdfe" localSheetId="2" hidden="1">[4]A!$J$6:$U$6</definedName>
    <definedName name="dfsdfe" localSheetId="1" hidden="1">[4]A!$J$6:$U$6</definedName>
    <definedName name="dfsdfe" localSheetId="0" hidden="1">[4]A!$J$6:$U$6</definedName>
    <definedName name="dfsdfe" localSheetId="13" hidden="1">[4]A!$J$6:$U$6</definedName>
    <definedName name="dfsdfe" localSheetId="6" hidden="1">[4]A!$J$6:$U$6</definedName>
    <definedName name="dfsdfe" localSheetId="10" hidden="1">[4]A!$J$6:$U$6</definedName>
    <definedName name="dfsdfe" localSheetId="11" hidden="1">[4]A!$J$6:$U$6</definedName>
    <definedName name="dfsdfe" hidden="1">[5]A!$J$6:$U$6</definedName>
    <definedName name="dfsdfsdf" localSheetId="7" hidden="1">[4]A!$J$144:$U$144</definedName>
    <definedName name="dfsdfsdf" localSheetId="8" hidden="1">[4]A!$J$144:$U$144</definedName>
    <definedName name="dfsdfsdf" localSheetId="9" hidden="1">[4]A!$J$144:$U$144</definedName>
    <definedName name="dfsdfsdf" localSheetId="12" hidden="1">[4]A!$J$144:$U$144</definedName>
    <definedName name="dfsdfsdf" localSheetId="4" hidden="1">[4]A!$J$144:$U$144</definedName>
    <definedName name="dfsdfsdf" localSheetId="2" hidden="1">[4]A!$J$144:$U$144</definedName>
    <definedName name="dfsdfsdf" localSheetId="1" hidden="1">[4]A!$J$144:$U$144</definedName>
    <definedName name="dfsdfsdf" localSheetId="0" hidden="1">[4]A!$J$144:$U$144</definedName>
    <definedName name="dfsdfsdf" localSheetId="13" hidden="1">[4]A!$J$144:$U$144</definedName>
    <definedName name="dfsdfsdf" localSheetId="6" hidden="1">[4]A!$J$144:$U$144</definedName>
    <definedName name="dfsdfsdf" localSheetId="10" hidden="1">[4]A!$J$144:$U$144</definedName>
    <definedName name="dfsdfsdf" localSheetId="11" hidden="1">[4]A!$J$144:$U$144</definedName>
    <definedName name="dfsdfsdf" hidden="1">[5]A!$J$144:$U$144</definedName>
    <definedName name="dfserfgt4" localSheetId="7" hidden="1">[4]A!$J$204:$U$204</definedName>
    <definedName name="dfserfgt4" localSheetId="8" hidden="1">[4]A!$J$204:$U$204</definedName>
    <definedName name="dfserfgt4" localSheetId="9" hidden="1">[4]A!$J$204:$U$204</definedName>
    <definedName name="dfserfgt4" localSheetId="12" hidden="1">[4]A!$J$204:$U$204</definedName>
    <definedName name="dfserfgt4" localSheetId="4" hidden="1">[4]A!$J$204:$U$204</definedName>
    <definedName name="dfserfgt4" localSheetId="2" hidden="1">[4]A!$J$204:$U$204</definedName>
    <definedName name="dfserfgt4" localSheetId="1" hidden="1">[4]A!$J$204:$U$204</definedName>
    <definedName name="dfserfgt4" localSheetId="0" hidden="1">[4]A!$J$204:$U$204</definedName>
    <definedName name="dfserfgt4" localSheetId="13" hidden="1">[4]A!$J$204:$U$204</definedName>
    <definedName name="dfserfgt4" localSheetId="6" hidden="1">[4]A!$J$204:$U$204</definedName>
    <definedName name="dfserfgt4" localSheetId="10" hidden="1">[4]A!$J$204:$U$204</definedName>
    <definedName name="dfserfgt4" localSheetId="11" hidden="1">[4]A!$J$204:$U$204</definedName>
    <definedName name="dfserfgt4" hidden="1">[5]A!$J$204:$U$204</definedName>
    <definedName name="dfsfdgsgf4" localSheetId="7" hidden="1">[4]A!$L$4:$U$4</definedName>
    <definedName name="dfsfdgsgf4" localSheetId="8" hidden="1">[4]A!$L$4:$U$4</definedName>
    <definedName name="dfsfdgsgf4" localSheetId="9" hidden="1">[4]A!$L$4:$U$4</definedName>
    <definedName name="dfsfdgsgf4" localSheetId="12" hidden="1">[4]A!$L$4:$U$4</definedName>
    <definedName name="dfsfdgsgf4" localSheetId="4" hidden="1">[4]A!$L$4:$U$4</definedName>
    <definedName name="dfsfdgsgf4" localSheetId="2" hidden="1">[4]A!$L$4:$U$4</definedName>
    <definedName name="dfsfdgsgf4" localSheetId="1" hidden="1">[4]A!$L$4:$U$4</definedName>
    <definedName name="dfsfdgsgf4" localSheetId="0" hidden="1">[4]A!$L$4:$U$4</definedName>
    <definedName name="dfsfdgsgf4" localSheetId="13" hidden="1">[4]A!$L$4:$U$4</definedName>
    <definedName name="dfsfdgsgf4" localSheetId="6" hidden="1">[4]A!$L$4:$U$4</definedName>
    <definedName name="dfsfdgsgf4" localSheetId="10" hidden="1">[4]A!$L$4:$U$4</definedName>
    <definedName name="dfsfdgsgf4" localSheetId="11" hidden="1">[4]A!$L$4:$U$4</definedName>
    <definedName name="dfsfdgsgf4" hidden="1">[5]A!$L$4:$U$4</definedName>
    <definedName name="dgdsfge5" localSheetId="7" hidden="1">[4]A!$L$4:$U$4</definedName>
    <definedName name="dgdsfge5" localSheetId="8" hidden="1">[4]A!$L$4:$U$4</definedName>
    <definedName name="dgdsfge5" localSheetId="9" hidden="1">[4]A!$L$4:$U$4</definedName>
    <definedName name="dgdsfge5" localSheetId="12" hidden="1">[4]A!$L$4:$U$4</definedName>
    <definedName name="dgdsfge5" localSheetId="4" hidden="1">[4]A!$L$4:$U$4</definedName>
    <definedName name="dgdsfge5" localSheetId="2" hidden="1">[4]A!$L$4:$U$4</definedName>
    <definedName name="dgdsfge5" localSheetId="1" hidden="1">[4]A!$L$4:$U$4</definedName>
    <definedName name="dgdsfge5" localSheetId="0" hidden="1">[4]A!$L$4:$U$4</definedName>
    <definedName name="dgdsfge5" localSheetId="13" hidden="1">[4]A!$L$4:$U$4</definedName>
    <definedName name="dgdsfge5" localSheetId="6" hidden="1">[4]A!$L$4:$U$4</definedName>
    <definedName name="dgdsfge5" localSheetId="10" hidden="1">[4]A!$L$4:$U$4</definedName>
    <definedName name="dgdsfge5" localSheetId="11" hidden="1">[4]A!$L$4:$U$4</definedName>
    <definedName name="dgdsfge5" hidden="1">[5]A!$L$4:$U$4</definedName>
    <definedName name="dgfgdfhg5" localSheetId="7" hidden="1">[4]A!$J$153:$U$153</definedName>
    <definedName name="dgfgdfhg5" localSheetId="8" hidden="1">[4]A!$J$153:$U$153</definedName>
    <definedName name="dgfgdfhg5" localSheetId="9" hidden="1">[4]A!$J$153:$U$153</definedName>
    <definedName name="dgfgdfhg5" localSheetId="12" hidden="1">[4]A!$J$153:$U$153</definedName>
    <definedName name="dgfgdfhg5" localSheetId="4" hidden="1">[4]A!$J$153:$U$153</definedName>
    <definedName name="dgfgdfhg5" localSheetId="2" hidden="1">[4]A!$J$153:$U$153</definedName>
    <definedName name="dgfgdfhg5" localSheetId="1" hidden="1">[4]A!$J$153:$U$153</definedName>
    <definedName name="dgfgdfhg5" localSheetId="0" hidden="1">[4]A!$J$153:$U$153</definedName>
    <definedName name="dgfgdfhg5" localSheetId="13" hidden="1">[4]A!$J$153:$U$153</definedName>
    <definedName name="dgfgdfhg5" localSheetId="6" hidden="1">[4]A!$J$153:$U$153</definedName>
    <definedName name="dgfgdfhg5" localSheetId="10" hidden="1">[4]A!$J$153:$U$153</definedName>
    <definedName name="dgfgdfhg5" localSheetId="11" hidden="1">[4]A!$J$153:$U$153</definedName>
    <definedName name="dgfgdfhg5" hidden="1">[5]A!$J$153:$U$153</definedName>
    <definedName name="dhngntt" localSheetId="7" hidden="1">[4]A!$J$204:$U$204</definedName>
    <definedName name="dhngntt" localSheetId="8" hidden="1">[4]A!$J$204:$U$204</definedName>
    <definedName name="dhngntt" localSheetId="9" hidden="1">[4]A!$J$204:$U$204</definedName>
    <definedName name="dhngntt" localSheetId="12" hidden="1">[4]A!$J$204:$U$204</definedName>
    <definedName name="dhngntt" localSheetId="4" hidden="1">[4]A!$J$204:$U$204</definedName>
    <definedName name="dhngntt" localSheetId="2" hidden="1">[4]A!$J$204:$U$204</definedName>
    <definedName name="dhngntt" localSheetId="1" hidden="1">[4]A!$J$204:$U$204</definedName>
    <definedName name="dhngntt" localSheetId="0" hidden="1">[4]A!$J$204:$U$204</definedName>
    <definedName name="dhngntt" localSheetId="13" hidden="1">[4]A!$J$204:$U$204</definedName>
    <definedName name="dhngntt" localSheetId="6" hidden="1">[4]A!$J$204:$U$204</definedName>
    <definedName name="dhngntt" localSheetId="10" hidden="1">[4]A!$J$204:$U$204</definedName>
    <definedName name="dhngntt" localSheetId="11" hidden="1">[4]A!$J$204:$U$204</definedName>
    <definedName name="dhngntt" hidden="1">[5]A!$J$204:$U$204</definedName>
    <definedName name="Differenz_zu_Lieferantenumsatz">#REF!</definedName>
    <definedName name="DigitalHS" localSheetId="7" hidden="1">#REF!</definedName>
    <definedName name="DigitalHS" localSheetId="8" hidden="1">#REF!</definedName>
    <definedName name="DigitalHS" localSheetId="9" hidden="1">#REF!</definedName>
    <definedName name="DigitalHS" localSheetId="12" hidden="1">#REF!</definedName>
    <definedName name="DigitalHS" localSheetId="4" hidden="1">#REF!</definedName>
    <definedName name="DigitalHS" localSheetId="2" hidden="1">#REF!</definedName>
    <definedName name="DigitalHS" localSheetId="1" hidden="1">#REF!</definedName>
    <definedName name="DigitalHS" localSheetId="0" hidden="1">#REF!</definedName>
    <definedName name="DigitalHS" localSheetId="13" hidden="1">#REF!</definedName>
    <definedName name="DigitalHS" localSheetId="6" hidden="1">#REF!</definedName>
    <definedName name="DigitalHS" localSheetId="10" hidden="1">#REF!</definedName>
    <definedName name="DigitalHS" localSheetId="11" hidden="1">#REF!</definedName>
    <definedName name="DigitalHS" hidden="1">#REF!</definedName>
    <definedName name="DM_Board" localSheetId="7">#REF!</definedName>
    <definedName name="DM_Board" localSheetId="8">#REF!</definedName>
    <definedName name="DM_Board" localSheetId="9">#REF!</definedName>
    <definedName name="DM_Board" localSheetId="12">#REF!</definedName>
    <definedName name="DM_Board" localSheetId="4">#REF!</definedName>
    <definedName name="DM_Board" localSheetId="2">#REF!</definedName>
    <definedName name="DM_Board" localSheetId="1">#REF!</definedName>
    <definedName name="DM_Board" localSheetId="0">#REF!</definedName>
    <definedName name="DM_Board" localSheetId="13">#REF!</definedName>
    <definedName name="DM_Board" localSheetId="6">#REF!</definedName>
    <definedName name="DM_Board" localSheetId="10">#REF!</definedName>
    <definedName name="DM_Board" localSheetId="11">#REF!</definedName>
    <definedName name="DM_Board">#REF!</definedName>
    <definedName name="DMB">#REF!</definedName>
    <definedName name="dsaffeesf34" localSheetId="7" hidden="1">[4]A!$J$4:$U$4</definedName>
    <definedName name="dsaffeesf34" localSheetId="8" hidden="1">[4]A!$J$4:$U$4</definedName>
    <definedName name="dsaffeesf34" localSheetId="9" hidden="1">[4]A!$J$4:$U$4</definedName>
    <definedName name="dsaffeesf34" localSheetId="12" hidden="1">[4]A!$J$4:$U$4</definedName>
    <definedName name="dsaffeesf34" localSheetId="4" hidden="1">[4]A!$J$4:$U$4</definedName>
    <definedName name="dsaffeesf34" localSheetId="2" hidden="1">[4]A!$J$4:$U$4</definedName>
    <definedName name="dsaffeesf34" localSheetId="1" hidden="1">[4]A!$J$4:$U$4</definedName>
    <definedName name="dsaffeesf34" localSheetId="0" hidden="1">[4]A!$J$4:$U$4</definedName>
    <definedName name="dsaffeesf34" localSheetId="13" hidden="1">[4]A!$J$4:$U$4</definedName>
    <definedName name="dsaffeesf34" localSheetId="6" hidden="1">[4]A!$J$4:$U$4</definedName>
    <definedName name="dsaffeesf34" localSheetId="10" hidden="1">[4]A!$J$4:$U$4</definedName>
    <definedName name="dsaffeesf34" localSheetId="11" hidden="1">[4]A!$J$4:$U$4</definedName>
    <definedName name="dsaffeesf34" hidden="1">[5]A!$J$4:$U$4</definedName>
    <definedName name="dsfgdfhgter43" localSheetId="7" hidden="1">[4]A!$J$138:$U$138</definedName>
    <definedName name="dsfgdfhgter43" localSheetId="8" hidden="1">[4]A!$J$138:$U$138</definedName>
    <definedName name="dsfgdfhgter43" localSheetId="9" hidden="1">[4]A!$J$138:$U$138</definedName>
    <definedName name="dsfgdfhgter43" localSheetId="12" hidden="1">[4]A!$J$138:$U$138</definedName>
    <definedName name="dsfgdfhgter43" localSheetId="4" hidden="1">[4]A!$J$138:$U$138</definedName>
    <definedName name="dsfgdfhgter43" localSheetId="2" hidden="1">[4]A!$J$138:$U$138</definedName>
    <definedName name="dsfgdfhgter43" localSheetId="1" hidden="1">[4]A!$J$138:$U$138</definedName>
    <definedName name="dsfgdfhgter43" localSheetId="0" hidden="1">[4]A!$J$138:$U$138</definedName>
    <definedName name="dsfgdfhgter43" localSheetId="13" hidden="1">[4]A!$J$138:$U$138</definedName>
    <definedName name="dsfgdfhgter43" localSheetId="6" hidden="1">[4]A!$J$138:$U$138</definedName>
    <definedName name="dsfgdfhgter43" localSheetId="10" hidden="1">[4]A!$J$138:$U$138</definedName>
    <definedName name="dsfgdfhgter43" localSheetId="11" hidden="1">[4]A!$J$138:$U$138</definedName>
    <definedName name="dsfgdfhgter43" hidden="1">[5]A!$J$138:$U$138</definedName>
    <definedName name="dsfsf4w" localSheetId="7" hidden="1">[4]A!$L$4:$U$4</definedName>
    <definedName name="dsfsf4w" localSheetId="8" hidden="1">[4]A!$L$4:$U$4</definedName>
    <definedName name="dsfsf4w" localSheetId="9" hidden="1">[4]A!$L$4:$U$4</definedName>
    <definedName name="dsfsf4w" localSheetId="12" hidden="1">[4]A!$L$4:$U$4</definedName>
    <definedName name="dsfsf4w" localSheetId="4" hidden="1">[4]A!$L$4:$U$4</definedName>
    <definedName name="dsfsf4w" localSheetId="2" hidden="1">[4]A!$L$4:$U$4</definedName>
    <definedName name="dsfsf4w" localSheetId="1" hidden="1">[4]A!$L$4:$U$4</definedName>
    <definedName name="dsfsf4w" localSheetId="0" hidden="1">[4]A!$L$4:$U$4</definedName>
    <definedName name="dsfsf4w" localSheetId="13" hidden="1">[4]A!$L$4:$U$4</definedName>
    <definedName name="dsfsf4w" localSheetId="6" hidden="1">[4]A!$L$4:$U$4</definedName>
    <definedName name="dsfsf4w" localSheetId="10" hidden="1">[4]A!$L$4:$U$4</definedName>
    <definedName name="dsfsf4w" localSheetId="11" hidden="1">[4]A!$L$4:$U$4</definedName>
    <definedName name="dsfsf4w" hidden="1">[5]A!$L$4:$U$4</definedName>
    <definedName name="dsfsgfdg54" localSheetId="7" hidden="1">[4]A!$J$138:$U$138</definedName>
    <definedName name="dsfsgfdg54" localSheetId="8" hidden="1">[4]A!$J$138:$U$138</definedName>
    <definedName name="dsfsgfdg54" localSheetId="9" hidden="1">[4]A!$J$138:$U$138</definedName>
    <definedName name="dsfsgfdg54" localSheetId="12" hidden="1">[4]A!$J$138:$U$138</definedName>
    <definedName name="dsfsgfdg54" localSheetId="4" hidden="1">[4]A!$J$138:$U$138</definedName>
    <definedName name="dsfsgfdg54" localSheetId="2" hidden="1">[4]A!$J$138:$U$138</definedName>
    <definedName name="dsfsgfdg54" localSheetId="1" hidden="1">[4]A!$J$138:$U$138</definedName>
    <definedName name="dsfsgfdg54" localSheetId="0" hidden="1">[4]A!$J$138:$U$138</definedName>
    <definedName name="dsfsgfdg54" localSheetId="13" hidden="1">[4]A!$J$138:$U$138</definedName>
    <definedName name="dsfsgfdg54" localSheetId="6" hidden="1">[4]A!$J$138:$U$138</definedName>
    <definedName name="dsfsgfdg54" localSheetId="10" hidden="1">[4]A!$J$138:$U$138</definedName>
    <definedName name="dsfsgfdg54" localSheetId="11" hidden="1">[4]A!$J$138:$U$138</definedName>
    <definedName name="dsfsgfdg54" hidden="1">[5]A!$J$138:$U$138</definedName>
    <definedName name="dsfsrga54" localSheetId="7" hidden="1">[4]A!$J$24:$U$24</definedName>
    <definedName name="dsfsrga54" localSheetId="8" hidden="1">[4]A!$J$24:$U$24</definedName>
    <definedName name="dsfsrga54" localSheetId="9" hidden="1">[4]A!$J$24:$U$24</definedName>
    <definedName name="dsfsrga54" localSheetId="12" hidden="1">[4]A!$J$24:$U$24</definedName>
    <definedName name="dsfsrga54" localSheetId="4" hidden="1">[4]A!$J$24:$U$24</definedName>
    <definedName name="dsfsrga54" localSheetId="2" hidden="1">[4]A!$J$24:$U$24</definedName>
    <definedName name="dsfsrga54" localSheetId="1" hidden="1">[4]A!$J$24:$U$24</definedName>
    <definedName name="dsfsrga54" localSheetId="0" hidden="1">[4]A!$J$24:$U$24</definedName>
    <definedName name="dsfsrga54" localSheetId="13" hidden="1">[4]A!$J$24:$U$24</definedName>
    <definedName name="dsfsrga54" localSheetId="6" hidden="1">[4]A!$J$24:$U$24</definedName>
    <definedName name="dsfsrga54" localSheetId="10" hidden="1">[4]A!$J$24:$U$24</definedName>
    <definedName name="dsfsrga54" localSheetId="11" hidden="1">[4]A!$J$24:$U$24</definedName>
    <definedName name="dsfsrga54" hidden="1">[5]A!$J$24:$U$24</definedName>
    <definedName name="dsra4wrt4" localSheetId="7" hidden="1">[4]A!$J$131:$U$131</definedName>
    <definedName name="dsra4wrt4" localSheetId="8" hidden="1">[4]A!$J$131:$U$131</definedName>
    <definedName name="dsra4wrt4" localSheetId="9" hidden="1">[4]A!$J$131:$U$131</definedName>
    <definedName name="dsra4wrt4" localSheetId="12" hidden="1">[4]A!$J$131:$U$131</definedName>
    <definedName name="dsra4wrt4" localSheetId="4" hidden="1">[4]A!$J$131:$U$131</definedName>
    <definedName name="dsra4wrt4" localSheetId="2" hidden="1">[4]A!$J$131:$U$131</definedName>
    <definedName name="dsra4wrt4" localSheetId="1" hidden="1">[4]A!$J$131:$U$131</definedName>
    <definedName name="dsra4wrt4" localSheetId="0" hidden="1">[4]A!$J$131:$U$131</definedName>
    <definedName name="dsra4wrt4" localSheetId="13" hidden="1">[4]A!$J$131:$U$131</definedName>
    <definedName name="dsra4wrt4" localSheetId="6" hidden="1">[4]A!$J$131:$U$131</definedName>
    <definedName name="dsra4wrt4" localSheetId="10" hidden="1">[4]A!$J$131:$U$131</definedName>
    <definedName name="dsra4wrt4" localSheetId="11" hidden="1">[4]A!$J$131:$U$131</definedName>
    <definedName name="dsra4wrt4" hidden="1">[5]A!$J$131:$U$131</definedName>
    <definedName name="DV">#REF!</definedName>
    <definedName name="eeeeeee" localSheetId="7" hidden="1">[4]A!$J$6:$U$6</definedName>
    <definedName name="eeeeeee" localSheetId="8" hidden="1">[4]A!$J$6:$U$6</definedName>
    <definedName name="eeeeeee" localSheetId="9" hidden="1">[4]A!$J$6:$U$6</definedName>
    <definedName name="eeeeeee" localSheetId="12" hidden="1">[4]A!$J$6:$U$6</definedName>
    <definedName name="eeeeeee" localSheetId="4" hidden="1">[4]A!$J$6:$U$6</definedName>
    <definedName name="eeeeeee" localSheetId="2" hidden="1">[4]A!$J$6:$U$6</definedName>
    <definedName name="eeeeeee" localSheetId="1" hidden="1">[4]A!$J$6:$U$6</definedName>
    <definedName name="eeeeeee" localSheetId="0" hidden="1">[4]A!$J$6:$U$6</definedName>
    <definedName name="eeeeeee" localSheetId="13" hidden="1">[4]A!$J$6:$U$6</definedName>
    <definedName name="eeeeeee" localSheetId="6" hidden="1">[4]A!$J$6:$U$6</definedName>
    <definedName name="eeeeeee" localSheetId="10" hidden="1">[4]A!$J$6:$U$6</definedName>
    <definedName name="eeeeeee" localSheetId="11" hidden="1">[4]A!$J$6:$U$6</definedName>
    <definedName name="eeeeeee" hidden="1">[5]A!$J$6:$U$6</definedName>
    <definedName name="eeeeeeeee" localSheetId="7" hidden="1">[4]A!$J$7:$U$7</definedName>
    <definedName name="eeeeeeeee" localSheetId="8" hidden="1">[4]A!$J$7:$U$7</definedName>
    <definedName name="eeeeeeeee" localSheetId="9" hidden="1">[4]A!$J$7:$U$7</definedName>
    <definedName name="eeeeeeeee" localSheetId="12" hidden="1">[4]A!$J$7:$U$7</definedName>
    <definedName name="eeeeeeeee" localSheetId="4" hidden="1">[4]A!$J$7:$U$7</definedName>
    <definedName name="eeeeeeeee" localSheetId="2" hidden="1">[4]A!$J$7:$U$7</definedName>
    <definedName name="eeeeeeeee" localSheetId="1" hidden="1">[4]A!$J$7:$U$7</definedName>
    <definedName name="eeeeeeeee" localSheetId="0" hidden="1">[4]A!$J$7:$U$7</definedName>
    <definedName name="eeeeeeeee" localSheetId="13" hidden="1">[4]A!$J$7:$U$7</definedName>
    <definedName name="eeeeeeeee" localSheetId="6" hidden="1">[4]A!$J$7:$U$7</definedName>
    <definedName name="eeeeeeeee" localSheetId="10" hidden="1">[4]A!$J$7:$U$7</definedName>
    <definedName name="eeeeeeeee" localSheetId="11" hidden="1">[4]A!$J$7:$U$7</definedName>
    <definedName name="eeeeeeeee" hidden="1">[5]A!$J$7:$U$7</definedName>
    <definedName name="eeeeeeeeeeeeee">#REF!</definedName>
    <definedName name="er45gg" localSheetId="7" hidden="1">[4]A!$J$204:$U$204</definedName>
    <definedName name="er45gg" localSheetId="8" hidden="1">[4]A!$J$204:$U$204</definedName>
    <definedName name="er45gg" localSheetId="9" hidden="1">[4]A!$J$204:$U$204</definedName>
    <definedName name="er45gg" localSheetId="12" hidden="1">[4]A!$J$204:$U$204</definedName>
    <definedName name="er45gg" localSheetId="4" hidden="1">[4]A!$J$204:$U$204</definedName>
    <definedName name="er45gg" localSheetId="2" hidden="1">[4]A!$J$204:$U$204</definedName>
    <definedName name="er45gg" localSheetId="1" hidden="1">[4]A!$J$204:$U$204</definedName>
    <definedName name="er45gg" localSheetId="0" hidden="1">[4]A!$J$204:$U$204</definedName>
    <definedName name="er45gg" localSheetId="13" hidden="1">[4]A!$J$204:$U$204</definedName>
    <definedName name="er45gg" localSheetId="6" hidden="1">[4]A!$J$204:$U$204</definedName>
    <definedName name="er45gg" localSheetId="10" hidden="1">[4]A!$J$204:$U$204</definedName>
    <definedName name="er45gg" localSheetId="11" hidden="1">[4]A!$J$204:$U$204</definedName>
    <definedName name="er45gg" hidden="1">[5]A!$J$204:$U$204</definedName>
    <definedName name="ExternalQuality">[2]!ExternalQuality</definedName>
    <definedName name="f">[3]!f</definedName>
    <definedName name="fbgbbbb4" localSheetId="7" hidden="1">[4]A!$J$139:$U$139</definedName>
    <definedName name="fbgbbbb4" localSheetId="8" hidden="1">[4]A!$J$139:$U$139</definedName>
    <definedName name="fbgbbbb4" localSheetId="9" hidden="1">[4]A!$J$139:$U$139</definedName>
    <definedName name="fbgbbbb4" localSheetId="12" hidden="1">[4]A!$J$139:$U$139</definedName>
    <definedName name="fbgbbbb4" localSheetId="4" hidden="1">[4]A!$J$139:$U$139</definedName>
    <definedName name="fbgbbbb4" localSheetId="2" hidden="1">[4]A!$J$139:$U$139</definedName>
    <definedName name="fbgbbbb4" localSheetId="1" hidden="1">[4]A!$J$139:$U$139</definedName>
    <definedName name="fbgbbbb4" localSheetId="0" hidden="1">[4]A!$J$139:$U$139</definedName>
    <definedName name="fbgbbbb4" localSheetId="13" hidden="1">[4]A!$J$139:$U$139</definedName>
    <definedName name="fbgbbbb4" localSheetId="6" hidden="1">[4]A!$J$139:$U$139</definedName>
    <definedName name="fbgbbbb4" localSheetId="10" hidden="1">[4]A!$J$139:$U$139</definedName>
    <definedName name="fbgbbbb4" localSheetId="11" hidden="1">[4]A!$J$139:$U$139</definedName>
    <definedName name="fbgbbbb4" hidden="1">[5]A!$J$139:$U$139</definedName>
    <definedName name="fbgjkkk" localSheetId="7" hidden="1">[4]A!$L$128:$U$128</definedName>
    <definedName name="fbgjkkk" localSheetId="8" hidden="1">[4]A!$L$128:$U$128</definedName>
    <definedName name="fbgjkkk" localSheetId="9" hidden="1">[4]A!$L$128:$U$128</definedName>
    <definedName name="fbgjkkk" localSheetId="12" hidden="1">[4]A!$L$128:$U$128</definedName>
    <definedName name="fbgjkkk" localSheetId="4" hidden="1">[4]A!$L$128:$U$128</definedName>
    <definedName name="fbgjkkk" localSheetId="2" hidden="1">[4]A!$L$128:$U$128</definedName>
    <definedName name="fbgjkkk" localSheetId="1" hidden="1">[4]A!$L$128:$U$128</definedName>
    <definedName name="fbgjkkk" localSheetId="0" hidden="1">[4]A!$L$128:$U$128</definedName>
    <definedName name="fbgjkkk" localSheetId="13" hidden="1">[4]A!$L$128:$U$128</definedName>
    <definedName name="fbgjkkk" localSheetId="6" hidden="1">[4]A!$L$128:$U$128</definedName>
    <definedName name="fbgjkkk" localSheetId="10" hidden="1">[4]A!$L$128:$U$128</definedName>
    <definedName name="fbgjkkk" localSheetId="11" hidden="1">[4]A!$L$128:$U$128</definedName>
    <definedName name="fbgjkkk" hidden="1">[5]A!$L$128:$U$128</definedName>
    <definedName name="fdsfgfhgdht" localSheetId="7" hidden="1">[4]A!$L$25:$U$25</definedName>
    <definedName name="fdsfgfhgdht" localSheetId="8" hidden="1">[4]A!$L$25:$U$25</definedName>
    <definedName name="fdsfgfhgdht" localSheetId="9" hidden="1">[4]A!$L$25:$U$25</definedName>
    <definedName name="fdsfgfhgdht" localSheetId="12" hidden="1">[4]A!$L$25:$U$25</definedName>
    <definedName name="fdsfgfhgdht" localSheetId="4" hidden="1">[4]A!$L$25:$U$25</definedName>
    <definedName name="fdsfgfhgdht" localSheetId="2" hidden="1">[4]A!$L$25:$U$25</definedName>
    <definedName name="fdsfgfhgdht" localSheetId="1" hidden="1">[4]A!$L$25:$U$25</definedName>
    <definedName name="fdsfgfhgdht" localSheetId="0" hidden="1">[4]A!$L$25:$U$25</definedName>
    <definedName name="fdsfgfhgdht" localSheetId="13" hidden="1">[4]A!$L$25:$U$25</definedName>
    <definedName name="fdsfgfhgdht" localSheetId="6" hidden="1">[4]A!$L$25:$U$25</definedName>
    <definedName name="fdsfgfhgdht" localSheetId="10" hidden="1">[4]A!$L$25:$U$25</definedName>
    <definedName name="fdsfgfhgdht" localSheetId="11" hidden="1">[4]A!$L$25:$U$25</definedName>
    <definedName name="fdsfgfhgdht" hidden="1">[5]A!$L$25:$U$25</definedName>
    <definedName name="febnstm3">#REF!</definedName>
    <definedName name="FebSun1">DATEVALUE("2/1/"&amp;#REF!)-WEEKDAY(DATEVALUE("2/1/"&amp;#REF!))+1</definedName>
    <definedName name="feffdfbgbd" localSheetId="7" hidden="1">[4]A!$J$130:$U$130</definedName>
    <definedName name="feffdfbgbd" localSheetId="8" hidden="1">[4]A!$J$130:$U$130</definedName>
    <definedName name="feffdfbgbd" localSheetId="9" hidden="1">[4]A!$J$130:$U$130</definedName>
    <definedName name="feffdfbgbd" localSheetId="12" hidden="1">[4]A!$J$130:$U$130</definedName>
    <definedName name="feffdfbgbd" localSheetId="4" hidden="1">[4]A!$J$130:$U$130</definedName>
    <definedName name="feffdfbgbd" localSheetId="2" hidden="1">[4]A!$J$130:$U$130</definedName>
    <definedName name="feffdfbgbd" localSheetId="1" hidden="1">[4]A!$J$130:$U$130</definedName>
    <definedName name="feffdfbgbd" localSheetId="0" hidden="1">[4]A!$J$130:$U$130</definedName>
    <definedName name="feffdfbgbd" localSheetId="13" hidden="1">[4]A!$J$130:$U$130</definedName>
    <definedName name="feffdfbgbd" localSheetId="6" hidden="1">[4]A!$J$130:$U$130</definedName>
    <definedName name="feffdfbgbd" localSheetId="10" hidden="1">[4]A!$J$130:$U$130</definedName>
    <definedName name="feffdfbgbd" localSheetId="11" hidden="1">[4]A!$J$130:$U$130</definedName>
    <definedName name="feffdfbgbd" hidden="1">[5]A!$J$130:$U$130</definedName>
    <definedName name="ffghnbbb5" localSheetId="7" hidden="1">[4]A!$J$145:$U$145</definedName>
    <definedName name="ffghnbbb5" localSheetId="8" hidden="1">[4]A!$J$145:$U$145</definedName>
    <definedName name="ffghnbbb5" localSheetId="9" hidden="1">[4]A!$J$145:$U$145</definedName>
    <definedName name="ffghnbbb5" localSheetId="12" hidden="1">[4]A!$J$145:$U$145</definedName>
    <definedName name="ffghnbbb5" localSheetId="4" hidden="1">[4]A!$J$145:$U$145</definedName>
    <definedName name="ffghnbbb5" localSheetId="2" hidden="1">[4]A!$J$145:$U$145</definedName>
    <definedName name="ffghnbbb5" localSheetId="1" hidden="1">[4]A!$J$145:$U$145</definedName>
    <definedName name="ffghnbbb5" localSheetId="0" hidden="1">[4]A!$J$145:$U$145</definedName>
    <definedName name="ffghnbbb5" localSheetId="13" hidden="1">[4]A!$J$145:$U$145</definedName>
    <definedName name="ffghnbbb5" localSheetId="6" hidden="1">[4]A!$J$145:$U$145</definedName>
    <definedName name="ffghnbbb5" localSheetId="10" hidden="1">[4]A!$J$145:$U$145</definedName>
    <definedName name="ffghnbbb5" localSheetId="11" hidden="1">[4]A!$J$145:$U$145</definedName>
    <definedName name="ffghnbbb5" hidden="1">[5]A!$J$145:$U$145</definedName>
    <definedName name="fgbtrt5" localSheetId="7" hidden="1">[4]A!$J$152:$U$152</definedName>
    <definedName name="fgbtrt5" localSheetId="8" hidden="1">[4]A!$J$152:$U$152</definedName>
    <definedName name="fgbtrt5" localSheetId="9" hidden="1">[4]A!$J$152:$U$152</definedName>
    <definedName name="fgbtrt5" localSheetId="12" hidden="1">[4]A!$J$152:$U$152</definedName>
    <definedName name="fgbtrt5" localSheetId="4" hidden="1">[4]A!$J$152:$U$152</definedName>
    <definedName name="fgbtrt5" localSheetId="2" hidden="1">[4]A!$J$152:$U$152</definedName>
    <definedName name="fgbtrt5" localSheetId="1" hidden="1">[4]A!$J$152:$U$152</definedName>
    <definedName name="fgbtrt5" localSheetId="0" hidden="1">[4]A!$J$152:$U$152</definedName>
    <definedName name="fgbtrt5" localSheetId="13" hidden="1">[4]A!$J$152:$U$152</definedName>
    <definedName name="fgbtrt5" localSheetId="6" hidden="1">[4]A!$J$152:$U$152</definedName>
    <definedName name="fgbtrt5" localSheetId="10" hidden="1">[4]A!$J$152:$U$152</definedName>
    <definedName name="fgbtrt5" localSheetId="11" hidden="1">[4]A!$J$152:$U$152</definedName>
    <definedName name="fgbtrt5" hidden="1">[5]A!$J$152:$U$152</definedName>
    <definedName name="fgbvbgfs4" localSheetId="7" hidden="1">[4]A!$J$144:$U$144</definedName>
    <definedName name="fgbvbgfs4" localSheetId="8" hidden="1">[4]A!$J$144:$U$144</definedName>
    <definedName name="fgbvbgfs4" localSheetId="9" hidden="1">[4]A!$J$144:$U$144</definedName>
    <definedName name="fgbvbgfs4" localSheetId="12" hidden="1">[4]A!$J$144:$U$144</definedName>
    <definedName name="fgbvbgfs4" localSheetId="4" hidden="1">[4]A!$J$144:$U$144</definedName>
    <definedName name="fgbvbgfs4" localSheetId="2" hidden="1">[4]A!$J$144:$U$144</definedName>
    <definedName name="fgbvbgfs4" localSheetId="1" hidden="1">[4]A!$J$144:$U$144</definedName>
    <definedName name="fgbvbgfs4" localSheetId="0" hidden="1">[4]A!$J$144:$U$144</definedName>
    <definedName name="fgbvbgfs4" localSheetId="13" hidden="1">[4]A!$J$144:$U$144</definedName>
    <definedName name="fgbvbgfs4" localSheetId="6" hidden="1">[4]A!$J$144:$U$144</definedName>
    <definedName name="fgbvbgfs4" localSheetId="10" hidden="1">[4]A!$J$144:$U$144</definedName>
    <definedName name="fgbvbgfs4" localSheetId="11" hidden="1">[4]A!$J$144:$U$144</definedName>
    <definedName name="fgbvbgfs4" hidden="1">[5]A!$J$144:$U$144</definedName>
    <definedName name="fgdfg5" localSheetId="7" hidden="1">[4]A!$J$4:$U$4</definedName>
    <definedName name="fgdfg5" localSheetId="8" hidden="1">[4]A!$J$4:$U$4</definedName>
    <definedName name="fgdfg5" localSheetId="9" hidden="1">[4]A!$J$4:$U$4</definedName>
    <definedName name="fgdfg5" localSheetId="12" hidden="1">[4]A!$J$4:$U$4</definedName>
    <definedName name="fgdfg5" localSheetId="4" hidden="1">[4]A!$J$4:$U$4</definedName>
    <definedName name="fgdfg5" localSheetId="2" hidden="1">[4]A!$J$4:$U$4</definedName>
    <definedName name="fgdfg5" localSheetId="1" hidden="1">[4]A!$J$4:$U$4</definedName>
    <definedName name="fgdfg5" localSheetId="0" hidden="1">[4]A!$J$4:$U$4</definedName>
    <definedName name="fgdfg5" localSheetId="13" hidden="1">[4]A!$J$4:$U$4</definedName>
    <definedName name="fgdfg5" localSheetId="6" hidden="1">[4]A!$J$4:$U$4</definedName>
    <definedName name="fgdfg5" localSheetId="10" hidden="1">[4]A!$J$4:$U$4</definedName>
    <definedName name="fgdfg5" localSheetId="11" hidden="1">[4]A!$J$4:$U$4</definedName>
    <definedName name="fgdfg5" hidden="1">[5]A!$J$4:$U$4</definedName>
    <definedName name="fgdfghtrh5" localSheetId="7" hidden="1">[4]A!$J$4:$U$4</definedName>
    <definedName name="fgdfghtrh5" localSheetId="8" hidden="1">[4]A!$J$4:$U$4</definedName>
    <definedName name="fgdfghtrh5" localSheetId="9" hidden="1">[4]A!$J$4:$U$4</definedName>
    <definedName name="fgdfghtrh5" localSheetId="12" hidden="1">[4]A!$J$4:$U$4</definedName>
    <definedName name="fgdfghtrh5" localSheetId="4" hidden="1">[4]A!$J$4:$U$4</definedName>
    <definedName name="fgdfghtrh5" localSheetId="2" hidden="1">[4]A!$J$4:$U$4</definedName>
    <definedName name="fgdfghtrh5" localSheetId="1" hidden="1">[4]A!$J$4:$U$4</definedName>
    <definedName name="fgdfghtrh5" localSheetId="0" hidden="1">[4]A!$J$4:$U$4</definedName>
    <definedName name="fgdfghtrh5" localSheetId="13" hidden="1">[4]A!$J$4:$U$4</definedName>
    <definedName name="fgdfghtrh5" localSheetId="6" hidden="1">[4]A!$J$4:$U$4</definedName>
    <definedName name="fgdfghtrh5" localSheetId="10" hidden="1">[4]A!$J$4:$U$4</definedName>
    <definedName name="fgdfghtrh5" localSheetId="11" hidden="1">[4]A!$J$4:$U$4</definedName>
    <definedName name="fgdfghtrh5" hidden="1">[5]A!$J$4:$U$4</definedName>
    <definedName name="fgdfgrdfg45" localSheetId="7" hidden="1">[4]A!$L$4:$U$4</definedName>
    <definedName name="fgdfgrdfg45" localSheetId="8" hidden="1">[4]A!$L$4:$U$4</definedName>
    <definedName name="fgdfgrdfg45" localSheetId="9" hidden="1">[4]A!$L$4:$U$4</definedName>
    <definedName name="fgdfgrdfg45" localSheetId="12" hidden="1">[4]A!$L$4:$U$4</definedName>
    <definedName name="fgdfgrdfg45" localSheetId="4" hidden="1">[4]A!$L$4:$U$4</definedName>
    <definedName name="fgdfgrdfg45" localSheetId="2" hidden="1">[4]A!$L$4:$U$4</definedName>
    <definedName name="fgdfgrdfg45" localSheetId="1" hidden="1">[4]A!$L$4:$U$4</definedName>
    <definedName name="fgdfgrdfg45" localSheetId="0" hidden="1">[4]A!$L$4:$U$4</definedName>
    <definedName name="fgdfgrdfg45" localSheetId="13" hidden="1">[4]A!$L$4:$U$4</definedName>
    <definedName name="fgdfgrdfg45" localSheetId="6" hidden="1">[4]A!$L$4:$U$4</definedName>
    <definedName name="fgdfgrdfg45" localSheetId="10" hidden="1">[4]A!$L$4:$U$4</definedName>
    <definedName name="fgdfgrdfg45" localSheetId="11" hidden="1">[4]A!$L$4:$U$4</definedName>
    <definedName name="fgdfgrdfg45" hidden="1">[5]A!$L$4:$U$4</definedName>
    <definedName name="fgdhgt5e">[17]Sheet6!$A$1:$B$13</definedName>
    <definedName name="fgdhnnbb5" localSheetId="7" hidden="1">[4]A!$L$128:$U$128</definedName>
    <definedName name="fgdhnnbb5" localSheetId="8" hidden="1">[4]A!$L$128:$U$128</definedName>
    <definedName name="fgdhnnbb5" localSheetId="9" hidden="1">[4]A!$L$128:$U$128</definedName>
    <definedName name="fgdhnnbb5" localSheetId="12" hidden="1">[4]A!$L$128:$U$128</definedName>
    <definedName name="fgdhnnbb5" localSheetId="4" hidden="1">[4]A!$L$128:$U$128</definedName>
    <definedName name="fgdhnnbb5" localSheetId="2" hidden="1">[4]A!$L$128:$U$128</definedName>
    <definedName name="fgdhnnbb5" localSheetId="1" hidden="1">[4]A!$L$128:$U$128</definedName>
    <definedName name="fgdhnnbb5" localSheetId="0" hidden="1">[4]A!$L$128:$U$128</definedName>
    <definedName name="fgdhnnbb5" localSheetId="13" hidden="1">[4]A!$L$128:$U$128</definedName>
    <definedName name="fgdhnnbb5" localSheetId="6" hidden="1">[4]A!$L$128:$U$128</definedName>
    <definedName name="fgdhnnbb5" localSheetId="10" hidden="1">[4]A!$L$128:$U$128</definedName>
    <definedName name="fgdhnnbb5" localSheetId="11" hidden="1">[4]A!$L$128:$U$128</definedName>
    <definedName name="fgdhnnbb5" hidden="1">[5]A!$L$128:$U$128</definedName>
    <definedName name="fgfagdfg54" localSheetId="7" hidden="1">[4]A!$J$4:$U$4</definedName>
    <definedName name="fgfagdfg54" localSheetId="8" hidden="1">[4]A!$J$4:$U$4</definedName>
    <definedName name="fgfagdfg54" localSheetId="9" hidden="1">[4]A!$J$4:$U$4</definedName>
    <definedName name="fgfagdfg54" localSheetId="12" hidden="1">[4]A!$J$4:$U$4</definedName>
    <definedName name="fgfagdfg54" localSheetId="4" hidden="1">[4]A!$J$4:$U$4</definedName>
    <definedName name="fgfagdfg54" localSheetId="2" hidden="1">[4]A!$J$4:$U$4</definedName>
    <definedName name="fgfagdfg54" localSheetId="1" hidden="1">[4]A!$J$4:$U$4</definedName>
    <definedName name="fgfagdfg54" localSheetId="0" hidden="1">[4]A!$J$4:$U$4</definedName>
    <definedName name="fgfagdfg54" localSheetId="13" hidden="1">[4]A!$J$4:$U$4</definedName>
    <definedName name="fgfagdfg54" localSheetId="6" hidden="1">[4]A!$J$4:$U$4</definedName>
    <definedName name="fgfagdfg54" localSheetId="10" hidden="1">[4]A!$J$4:$U$4</definedName>
    <definedName name="fgfagdfg54" localSheetId="11" hidden="1">[4]A!$J$4:$U$4</definedName>
    <definedName name="fgfagdfg54" hidden="1">[5]A!$J$4:$U$4</definedName>
    <definedName name="fgfdgdfh54" localSheetId="7" hidden="1">[4]A!$J$4:$U$4</definedName>
    <definedName name="fgfdgdfh54" localSheetId="8" hidden="1">[4]A!$J$4:$U$4</definedName>
    <definedName name="fgfdgdfh54" localSheetId="9" hidden="1">[4]A!$J$4:$U$4</definedName>
    <definedName name="fgfdgdfh54" localSheetId="12" hidden="1">[4]A!$J$4:$U$4</definedName>
    <definedName name="fgfdgdfh54" localSheetId="4" hidden="1">[4]A!$J$4:$U$4</definedName>
    <definedName name="fgfdgdfh54" localSheetId="2" hidden="1">[4]A!$J$4:$U$4</definedName>
    <definedName name="fgfdgdfh54" localSheetId="1" hidden="1">[4]A!$J$4:$U$4</definedName>
    <definedName name="fgfdgdfh54" localSheetId="0" hidden="1">[4]A!$J$4:$U$4</definedName>
    <definedName name="fgfdgdfh54" localSheetId="13" hidden="1">[4]A!$J$4:$U$4</definedName>
    <definedName name="fgfdgdfh54" localSheetId="6" hidden="1">[4]A!$J$4:$U$4</definedName>
    <definedName name="fgfdgdfh54" localSheetId="10" hidden="1">[4]A!$J$4:$U$4</definedName>
    <definedName name="fgfdgdfh54" localSheetId="11" hidden="1">[4]A!$J$4:$U$4</definedName>
    <definedName name="fgfdgdfh54" hidden="1">[5]A!$J$4:$U$4</definedName>
    <definedName name="fgfdggghhhh" localSheetId="7" hidden="1">[4]A!$J$153:$U$153</definedName>
    <definedName name="fgfdggghhhh" localSheetId="8" hidden="1">[4]A!$J$153:$U$153</definedName>
    <definedName name="fgfdggghhhh" localSheetId="9" hidden="1">[4]A!$J$153:$U$153</definedName>
    <definedName name="fgfdggghhhh" localSheetId="12" hidden="1">[4]A!$J$153:$U$153</definedName>
    <definedName name="fgfdggghhhh" localSheetId="4" hidden="1">[4]A!$J$153:$U$153</definedName>
    <definedName name="fgfdggghhhh" localSheetId="2" hidden="1">[4]A!$J$153:$U$153</definedName>
    <definedName name="fgfdggghhhh" localSheetId="1" hidden="1">[4]A!$J$153:$U$153</definedName>
    <definedName name="fgfdggghhhh" localSheetId="0" hidden="1">[4]A!$J$153:$U$153</definedName>
    <definedName name="fgfdggghhhh" localSheetId="13" hidden="1">[4]A!$J$153:$U$153</definedName>
    <definedName name="fgfdggghhhh" localSheetId="6" hidden="1">[4]A!$J$153:$U$153</definedName>
    <definedName name="fgfdggghhhh" localSheetId="10" hidden="1">[4]A!$J$153:$U$153</definedName>
    <definedName name="fgfdggghhhh" localSheetId="11" hidden="1">[4]A!$J$153:$U$153</definedName>
    <definedName name="fgfdggghhhh" hidden="1">[5]A!$J$153:$U$153</definedName>
    <definedName name="fgfdgtg4" localSheetId="7" hidden="1">[4]A!$J$4:$U$4</definedName>
    <definedName name="fgfdgtg4" localSheetId="8" hidden="1">[4]A!$J$4:$U$4</definedName>
    <definedName name="fgfdgtg4" localSheetId="9" hidden="1">[4]A!$J$4:$U$4</definedName>
    <definedName name="fgfdgtg4" localSheetId="12" hidden="1">[4]A!$J$4:$U$4</definedName>
    <definedName name="fgfdgtg4" localSheetId="4" hidden="1">[4]A!$J$4:$U$4</definedName>
    <definedName name="fgfdgtg4" localSheetId="2" hidden="1">[4]A!$J$4:$U$4</definedName>
    <definedName name="fgfdgtg4" localSheetId="1" hidden="1">[4]A!$J$4:$U$4</definedName>
    <definedName name="fgfdgtg4" localSheetId="0" hidden="1">[4]A!$J$4:$U$4</definedName>
    <definedName name="fgfdgtg4" localSheetId="13" hidden="1">[4]A!$J$4:$U$4</definedName>
    <definedName name="fgfdgtg4" localSheetId="6" hidden="1">[4]A!$J$4:$U$4</definedName>
    <definedName name="fgfdgtg4" localSheetId="10" hidden="1">[4]A!$J$4:$U$4</definedName>
    <definedName name="fgfdgtg4" localSheetId="11" hidden="1">[4]A!$J$4:$U$4</definedName>
    <definedName name="fgfdgtg4" hidden="1">[5]A!$J$4:$U$4</definedName>
    <definedName name="fgfgfg4" localSheetId="7" hidden="1">[4]A!$J$152:$U$152</definedName>
    <definedName name="fgfgfg4" localSheetId="8" hidden="1">[4]A!$J$152:$U$152</definedName>
    <definedName name="fgfgfg4" localSheetId="9" hidden="1">[4]A!$J$152:$U$152</definedName>
    <definedName name="fgfgfg4" localSheetId="12" hidden="1">[4]A!$J$152:$U$152</definedName>
    <definedName name="fgfgfg4" localSheetId="4" hidden="1">[4]A!$J$152:$U$152</definedName>
    <definedName name="fgfgfg4" localSheetId="2" hidden="1">[4]A!$J$152:$U$152</definedName>
    <definedName name="fgfgfg4" localSheetId="1" hidden="1">[4]A!$J$152:$U$152</definedName>
    <definedName name="fgfgfg4" localSheetId="0" hidden="1">[4]A!$J$152:$U$152</definedName>
    <definedName name="fgfgfg4" localSheetId="13" hidden="1">[4]A!$J$152:$U$152</definedName>
    <definedName name="fgfgfg4" localSheetId="6" hidden="1">[4]A!$J$152:$U$152</definedName>
    <definedName name="fgfgfg4" localSheetId="10" hidden="1">[4]A!$J$152:$U$152</definedName>
    <definedName name="fgfgfg4" localSheetId="11" hidden="1">[4]A!$J$152:$U$152</definedName>
    <definedName name="fgfgfg4" hidden="1">[5]A!$J$152:$U$152</definedName>
    <definedName name="fgfgrg554" localSheetId="7" hidden="1">[4]A!$J$152:$U$152</definedName>
    <definedName name="fgfgrg554" localSheetId="8" hidden="1">[4]A!$J$152:$U$152</definedName>
    <definedName name="fgfgrg554" localSheetId="9" hidden="1">[4]A!$J$152:$U$152</definedName>
    <definedName name="fgfgrg554" localSheetId="12" hidden="1">[4]A!$J$152:$U$152</definedName>
    <definedName name="fgfgrg554" localSheetId="4" hidden="1">[4]A!$J$152:$U$152</definedName>
    <definedName name="fgfgrg554" localSheetId="2" hidden="1">[4]A!$J$152:$U$152</definedName>
    <definedName name="fgfgrg554" localSheetId="1" hidden="1">[4]A!$J$152:$U$152</definedName>
    <definedName name="fgfgrg554" localSheetId="0" hidden="1">[4]A!$J$152:$U$152</definedName>
    <definedName name="fgfgrg554" localSheetId="13" hidden="1">[4]A!$J$152:$U$152</definedName>
    <definedName name="fgfgrg554" localSheetId="6" hidden="1">[4]A!$J$152:$U$152</definedName>
    <definedName name="fgfgrg554" localSheetId="10" hidden="1">[4]A!$J$152:$U$152</definedName>
    <definedName name="fgfgrg554" localSheetId="11" hidden="1">[4]A!$J$152:$U$152</definedName>
    <definedName name="fgfgrg554" hidden="1">[5]A!$J$152:$U$152</definedName>
    <definedName name="fgfhgfjhj7" localSheetId="7" hidden="1">[4]A!$J$4:$U$4</definedName>
    <definedName name="fgfhgfjhj7" localSheetId="8" hidden="1">[4]A!$J$4:$U$4</definedName>
    <definedName name="fgfhgfjhj7" localSheetId="9" hidden="1">[4]A!$J$4:$U$4</definedName>
    <definedName name="fgfhgfjhj7" localSheetId="12" hidden="1">[4]A!$J$4:$U$4</definedName>
    <definedName name="fgfhgfjhj7" localSheetId="4" hidden="1">[4]A!$J$4:$U$4</definedName>
    <definedName name="fgfhgfjhj7" localSheetId="2" hidden="1">[4]A!$J$4:$U$4</definedName>
    <definedName name="fgfhgfjhj7" localSheetId="1" hidden="1">[4]A!$J$4:$U$4</definedName>
    <definedName name="fgfhgfjhj7" localSheetId="0" hidden="1">[4]A!$J$4:$U$4</definedName>
    <definedName name="fgfhgfjhj7" localSheetId="13" hidden="1">[4]A!$J$4:$U$4</definedName>
    <definedName name="fgfhgfjhj7" localSheetId="6" hidden="1">[4]A!$J$4:$U$4</definedName>
    <definedName name="fgfhgfjhj7" localSheetId="10" hidden="1">[4]A!$J$4:$U$4</definedName>
    <definedName name="fgfhgfjhj7" localSheetId="11" hidden="1">[4]A!$J$4:$U$4</definedName>
    <definedName name="fgfhgfjhj7" hidden="1">[5]A!$J$4:$U$4</definedName>
    <definedName name="fghggger" localSheetId="7" hidden="1">[4]A!$J$17:$U$17</definedName>
    <definedName name="fghggger" localSheetId="8" hidden="1">[4]A!$J$17:$U$17</definedName>
    <definedName name="fghggger" localSheetId="9" hidden="1">[4]A!$J$17:$U$17</definedName>
    <definedName name="fghggger" localSheetId="12" hidden="1">[4]A!$J$17:$U$17</definedName>
    <definedName name="fghggger" localSheetId="4" hidden="1">[4]A!$J$17:$U$17</definedName>
    <definedName name="fghggger" localSheetId="2" hidden="1">[4]A!$J$17:$U$17</definedName>
    <definedName name="fghggger" localSheetId="1" hidden="1">[4]A!$J$17:$U$17</definedName>
    <definedName name="fghggger" localSheetId="0" hidden="1">[4]A!$J$17:$U$17</definedName>
    <definedName name="fghggger" localSheetId="13" hidden="1">[4]A!$J$17:$U$17</definedName>
    <definedName name="fghggger" localSheetId="6" hidden="1">[4]A!$J$17:$U$17</definedName>
    <definedName name="fghggger" localSheetId="10" hidden="1">[4]A!$J$17:$U$17</definedName>
    <definedName name="fghggger" localSheetId="11" hidden="1">[4]A!$J$17:$U$17</definedName>
    <definedName name="fghggger" hidden="1">[5]A!$J$17:$U$17</definedName>
    <definedName name="fghgh6" localSheetId="7" hidden="1">[4]A!$J$4:$U$4</definedName>
    <definedName name="fghgh6" localSheetId="8" hidden="1">[4]A!$J$4:$U$4</definedName>
    <definedName name="fghgh6" localSheetId="9" hidden="1">[4]A!$J$4:$U$4</definedName>
    <definedName name="fghgh6" localSheetId="12" hidden="1">[4]A!$J$4:$U$4</definedName>
    <definedName name="fghgh6" localSheetId="4" hidden="1">[4]A!$J$4:$U$4</definedName>
    <definedName name="fghgh6" localSheetId="2" hidden="1">[4]A!$J$4:$U$4</definedName>
    <definedName name="fghgh6" localSheetId="1" hidden="1">[4]A!$J$4:$U$4</definedName>
    <definedName name="fghgh6" localSheetId="0" hidden="1">[4]A!$J$4:$U$4</definedName>
    <definedName name="fghgh6" localSheetId="13" hidden="1">[4]A!$J$4:$U$4</definedName>
    <definedName name="fghgh6" localSheetId="6" hidden="1">[4]A!$J$4:$U$4</definedName>
    <definedName name="fghgh6" localSheetId="10" hidden="1">[4]A!$J$4:$U$4</definedName>
    <definedName name="fghgh6" localSheetId="11" hidden="1">[4]A!$J$4:$U$4</definedName>
    <definedName name="fghgh6" hidden="1">[5]A!$J$4:$U$4</definedName>
    <definedName name="fgrdtgdt" localSheetId="7" hidden="1">[4]A!$J$17:$U$17</definedName>
    <definedName name="fgrdtgdt" localSheetId="8" hidden="1">[4]A!$J$17:$U$17</definedName>
    <definedName name="fgrdtgdt" localSheetId="9" hidden="1">[4]A!$J$17:$U$17</definedName>
    <definedName name="fgrdtgdt" localSheetId="12" hidden="1">[4]A!$J$17:$U$17</definedName>
    <definedName name="fgrdtgdt" localSheetId="4" hidden="1">[4]A!$J$17:$U$17</definedName>
    <definedName name="fgrdtgdt" localSheetId="2" hidden="1">[4]A!$J$17:$U$17</definedName>
    <definedName name="fgrdtgdt" localSheetId="1" hidden="1">[4]A!$J$17:$U$17</definedName>
    <definedName name="fgrdtgdt" localSheetId="0" hidden="1">[4]A!$J$17:$U$17</definedName>
    <definedName name="fgrdtgdt" localSheetId="13" hidden="1">[4]A!$J$17:$U$17</definedName>
    <definedName name="fgrdtgdt" localSheetId="6" hidden="1">[4]A!$J$17:$U$17</definedName>
    <definedName name="fgrdtgdt" localSheetId="10" hidden="1">[4]A!$J$17:$U$17</definedName>
    <definedName name="fgrdtgdt" localSheetId="11" hidden="1">[4]A!$J$17:$U$17</definedName>
    <definedName name="fgrdtgdt" hidden="1">[5]A!$J$17:$U$17</definedName>
    <definedName name="fgrertet" localSheetId="7" hidden="1">[4]A!$J$139:$U$139</definedName>
    <definedName name="fgrertet" localSheetId="8" hidden="1">[4]A!$J$139:$U$139</definedName>
    <definedName name="fgrertet" localSheetId="9" hidden="1">[4]A!$J$139:$U$139</definedName>
    <definedName name="fgrertet" localSheetId="12" hidden="1">[4]A!$J$139:$U$139</definedName>
    <definedName name="fgrertet" localSheetId="4" hidden="1">[4]A!$J$139:$U$139</definedName>
    <definedName name="fgrertet" localSheetId="2" hidden="1">[4]A!$J$139:$U$139</definedName>
    <definedName name="fgrertet" localSheetId="1" hidden="1">[4]A!$J$139:$U$139</definedName>
    <definedName name="fgrertet" localSheetId="0" hidden="1">[4]A!$J$139:$U$139</definedName>
    <definedName name="fgrertet" localSheetId="13" hidden="1">[4]A!$J$139:$U$139</definedName>
    <definedName name="fgrertet" localSheetId="6" hidden="1">[4]A!$J$139:$U$139</definedName>
    <definedName name="fgrertet" localSheetId="10" hidden="1">[4]A!$J$139:$U$139</definedName>
    <definedName name="fgrertet" localSheetId="11" hidden="1">[4]A!$J$139:$U$139</definedName>
    <definedName name="fgrertet" hidden="1">[5]A!$J$139:$U$139</definedName>
    <definedName name="fgsrete4" localSheetId="7" hidden="1">[4]A!$J$4:$U$4</definedName>
    <definedName name="fgsrete4" localSheetId="8" hidden="1">[4]A!$J$4:$U$4</definedName>
    <definedName name="fgsrete4" localSheetId="9" hidden="1">[4]A!$J$4:$U$4</definedName>
    <definedName name="fgsrete4" localSheetId="12" hidden="1">[4]A!$J$4:$U$4</definedName>
    <definedName name="fgsrete4" localSheetId="4" hidden="1">[4]A!$J$4:$U$4</definedName>
    <definedName name="fgsrete4" localSheetId="2" hidden="1">[4]A!$J$4:$U$4</definedName>
    <definedName name="fgsrete4" localSheetId="1" hidden="1">[4]A!$J$4:$U$4</definedName>
    <definedName name="fgsrete4" localSheetId="0" hidden="1">[4]A!$J$4:$U$4</definedName>
    <definedName name="fgsrete4" localSheetId="13" hidden="1">[4]A!$J$4:$U$4</definedName>
    <definedName name="fgsrete4" localSheetId="6" hidden="1">[4]A!$J$4:$U$4</definedName>
    <definedName name="fgsrete4" localSheetId="10" hidden="1">[4]A!$J$4:$U$4</definedName>
    <definedName name="fgsrete4" localSheetId="11" hidden="1">[4]A!$J$4:$U$4</definedName>
    <definedName name="fgsrete4" hidden="1">[5]A!$J$4:$U$4</definedName>
    <definedName name="Fin_CounterGraphJuly02" hidden="1">'[11]Cntmrs-Recruit'!$F$21:$Q$21</definedName>
    <definedName name="fog">[3]!fog</definedName>
    <definedName name="foggybottom">[3]!foggybottom</definedName>
    <definedName name="foggymountain">[3]!foggymountain</definedName>
    <definedName name="fortcollins">[3]!fortcollins</definedName>
    <definedName name="fsgfgd45" localSheetId="7" hidden="1">[4]A!$J$130:$U$130</definedName>
    <definedName name="fsgfgd45" localSheetId="8" hidden="1">[4]A!$J$130:$U$130</definedName>
    <definedName name="fsgfgd45" localSheetId="9" hidden="1">[4]A!$J$130:$U$130</definedName>
    <definedName name="fsgfgd45" localSheetId="12" hidden="1">[4]A!$J$130:$U$130</definedName>
    <definedName name="fsgfgd45" localSheetId="4" hidden="1">[4]A!$J$130:$U$130</definedName>
    <definedName name="fsgfgd45" localSheetId="2" hidden="1">[4]A!$J$130:$U$130</definedName>
    <definedName name="fsgfgd45" localSheetId="1" hidden="1">[4]A!$J$130:$U$130</definedName>
    <definedName name="fsgfgd45" localSheetId="0" hidden="1">[4]A!$J$130:$U$130</definedName>
    <definedName name="fsgfgd45" localSheetId="13" hidden="1">[4]A!$J$130:$U$130</definedName>
    <definedName name="fsgfgd45" localSheetId="6" hidden="1">[4]A!$J$130:$U$130</definedName>
    <definedName name="fsgfgd45" localSheetId="10" hidden="1">[4]A!$J$130:$U$130</definedName>
    <definedName name="fsgfgd45" localSheetId="11" hidden="1">[4]A!$J$130:$U$130</definedName>
    <definedName name="fsgfgd45" hidden="1">[5]A!$J$130:$U$130</definedName>
    <definedName name="fsvfsvree4" localSheetId="7" hidden="1">[4]A!$L$128:$U$128</definedName>
    <definedName name="fsvfsvree4" localSheetId="8" hidden="1">[4]A!$L$128:$U$128</definedName>
    <definedName name="fsvfsvree4" localSheetId="9" hidden="1">[4]A!$L$128:$U$128</definedName>
    <definedName name="fsvfsvree4" localSheetId="12" hidden="1">[4]A!$L$128:$U$128</definedName>
    <definedName name="fsvfsvree4" localSheetId="4" hidden="1">[4]A!$L$128:$U$128</definedName>
    <definedName name="fsvfsvree4" localSheetId="2" hidden="1">[4]A!$L$128:$U$128</definedName>
    <definedName name="fsvfsvree4" localSheetId="1" hidden="1">[4]A!$L$128:$U$128</definedName>
    <definedName name="fsvfsvree4" localSheetId="0" hidden="1">[4]A!$L$128:$U$128</definedName>
    <definedName name="fsvfsvree4" localSheetId="13" hidden="1">[4]A!$L$128:$U$128</definedName>
    <definedName name="fsvfsvree4" localSheetId="6" hidden="1">[4]A!$L$128:$U$128</definedName>
    <definedName name="fsvfsvree4" localSheetId="10" hidden="1">[4]A!$L$128:$U$128</definedName>
    <definedName name="fsvfsvree4" localSheetId="11" hidden="1">[4]A!$L$128:$U$128</definedName>
    <definedName name="fsvfsvree4" hidden="1">[5]A!$L$128:$U$128</definedName>
    <definedName name="gDataRange">[17]Sheet6!$A$1:$B$13</definedName>
    <definedName name="gdfg" localSheetId="7" hidden="1">[4]A!$J$144:$U$144</definedName>
    <definedName name="gdfg" localSheetId="8" hidden="1">[4]A!$J$144:$U$144</definedName>
    <definedName name="gdfg" localSheetId="9" hidden="1">[4]A!$J$144:$U$144</definedName>
    <definedName name="gdfg" localSheetId="12" hidden="1">[4]A!$J$144:$U$144</definedName>
    <definedName name="gdfg" localSheetId="4" hidden="1">[4]A!$J$144:$U$144</definedName>
    <definedName name="gdfg" localSheetId="2" hidden="1">[4]A!$J$144:$U$144</definedName>
    <definedName name="gdfg" localSheetId="1" hidden="1">[4]A!$J$144:$U$144</definedName>
    <definedName name="gdfg" localSheetId="0" hidden="1">[4]A!$J$144:$U$144</definedName>
    <definedName name="gdfg" localSheetId="13" hidden="1">[4]A!$J$144:$U$144</definedName>
    <definedName name="gdfg" localSheetId="6" hidden="1">[4]A!$J$144:$U$144</definedName>
    <definedName name="gdfg" localSheetId="10" hidden="1">[4]A!$J$144:$U$144</definedName>
    <definedName name="gdfg" localSheetId="11" hidden="1">[4]A!$J$144:$U$144</definedName>
    <definedName name="gdfg" hidden="1">[5]A!$J$144:$U$144</definedName>
    <definedName name="gdfg5e4" localSheetId="7" hidden="1">[4]A!$J$4:$U$4</definedName>
    <definedName name="gdfg5e4" localSheetId="8" hidden="1">[4]A!$J$4:$U$4</definedName>
    <definedName name="gdfg5e4" localSheetId="9" hidden="1">[4]A!$J$4:$U$4</definedName>
    <definedName name="gdfg5e4" localSheetId="12" hidden="1">[4]A!$J$4:$U$4</definedName>
    <definedName name="gdfg5e4" localSheetId="4" hidden="1">[4]A!$J$4:$U$4</definedName>
    <definedName name="gdfg5e4" localSheetId="2" hidden="1">[4]A!$J$4:$U$4</definedName>
    <definedName name="gdfg5e4" localSheetId="1" hidden="1">[4]A!$J$4:$U$4</definedName>
    <definedName name="gdfg5e4" localSheetId="0" hidden="1">[4]A!$J$4:$U$4</definedName>
    <definedName name="gdfg5e4" localSheetId="13" hidden="1">[4]A!$J$4:$U$4</definedName>
    <definedName name="gdfg5e4" localSheetId="6" hidden="1">[4]A!$J$4:$U$4</definedName>
    <definedName name="gdfg5e4" localSheetId="10" hidden="1">[4]A!$J$4:$U$4</definedName>
    <definedName name="gdfg5e4" localSheetId="11" hidden="1">[4]A!$J$4:$U$4</definedName>
    <definedName name="gdfg5e4" hidden="1">[5]A!$J$4:$U$4</definedName>
    <definedName name="gdfgdfg4" localSheetId="7" hidden="1">[4]A!$J$144:$U$144</definedName>
    <definedName name="gdfgdfg4" localSheetId="8" hidden="1">[4]A!$J$144:$U$144</definedName>
    <definedName name="gdfgdfg4" localSheetId="9" hidden="1">[4]A!$J$144:$U$144</definedName>
    <definedName name="gdfgdfg4" localSheetId="12" hidden="1">[4]A!$J$144:$U$144</definedName>
    <definedName name="gdfgdfg4" localSheetId="4" hidden="1">[4]A!$J$144:$U$144</definedName>
    <definedName name="gdfgdfg4" localSheetId="2" hidden="1">[4]A!$J$144:$U$144</definedName>
    <definedName name="gdfgdfg4" localSheetId="1" hidden="1">[4]A!$J$144:$U$144</definedName>
    <definedName name="gdfgdfg4" localSheetId="0" hidden="1">[4]A!$J$144:$U$144</definedName>
    <definedName name="gdfgdfg4" localSheetId="13" hidden="1">[4]A!$J$144:$U$144</definedName>
    <definedName name="gdfgdfg4" localSheetId="6" hidden="1">[4]A!$J$144:$U$144</definedName>
    <definedName name="gdfgdfg4" localSheetId="10" hidden="1">[4]A!$J$144:$U$144</definedName>
    <definedName name="gdfgdfg4" localSheetId="11" hidden="1">[4]A!$J$144:$U$144</definedName>
    <definedName name="gdfgdfg4" hidden="1">[5]A!$J$144:$U$144</definedName>
    <definedName name="gethjkkii" localSheetId="7" hidden="1">[4]A!$L$25:$U$25</definedName>
    <definedName name="gethjkkii" localSheetId="8" hidden="1">[4]A!$L$25:$U$25</definedName>
    <definedName name="gethjkkii" localSheetId="9" hidden="1">[4]A!$L$25:$U$25</definedName>
    <definedName name="gethjkkii" localSheetId="12" hidden="1">[4]A!$L$25:$U$25</definedName>
    <definedName name="gethjkkii" localSheetId="4" hidden="1">[4]A!$L$25:$U$25</definedName>
    <definedName name="gethjkkii" localSheetId="2" hidden="1">[4]A!$L$25:$U$25</definedName>
    <definedName name="gethjkkii" localSheetId="1" hidden="1">[4]A!$L$25:$U$25</definedName>
    <definedName name="gethjkkii" localSheetId="0" hidden="1">[4]A!$L$25:$U$25</definedName>
    <definedName name="gethjkkii" localSheetId="13" hidden="1">[4]A!$L$25:$U$25</definedName>
    <definedName name="gethjkkii" localSheetId="6" hidden="1">[4]A!$L$25:$U$25</definedName>
    <definedName name="gethjkkii" localSheetId="10" hidden="1">[4]A!$L$25:$U$25</definedName>
    <definedName name="gethjkkii" localSheetId="11" hidden="1">[4]A!$L$25:$U$25</definedName>
    <definedName name="gethjkkii" hidden="1">[5]A!$L$25:$U$25</definedName>
    <definedName name="gfdbbbbb54" localSheetId="7" hidden="1">[4]A!$J$4:$U$4</definedName>
    <definedName name="gfdbbbbb54" localSheetId="8" hidden="1">[4]A!$J$4:$U$4</definedName>
    <definedName name="gfdbbbbb54" localSheetId="9" hidden="1">[4]A!$J$4:$U$4</definedName>
    <definedName name="gfdbbbbb54" localSheetId="12" hidden="1">[4]A!$J$4:$U$4</definedName>
    <definedName name="gfdbbbbb54" localSheetId="4" hidden="1">[4]A!$J$4:$U$4</definedName>
    <definedName name="gfdbbbbb54" localSheetId="2" hidden="1">[4]A!$J$4:$U$4</definedName>
    <definedName name="gfdbbbbb54" localSheetId="1" hidden="1">[4]A!$J$4:$U$4</definedName>
    <definedName name="gfdbbbbb54" localSheetId="0" hidden="1">[4]A!$J$4:$U$4</definedName>
    <definedName name="gfdbbbbb54" localSheetId="13" hidden="1">[4]A!$J$4:$U$4</definedName>
    <definedName name="gfdbbbbb54" localSheetId="6" hidden="1">[4]A!$J$4:$U$4</definedName>
    <definedName name="gfdbbbbb54" localSheetId="10" hidden="1">[4]A!$J$4:$U$4</definedName>
    <definedName name="gfdbbbbb54" localSheetId="11" hidden="1">[4]A!$J$4:$U$4</definedName>
    <definedName name="gfdbbbbb54" hidden="1">[5]A!$J$4:$U$4</definedName>
    <definedName name="gffghht5" localSheetId="7" hidden="1">[4]A!$J$131:$U$131</definedName>
    <definedName name="gffghht5" localSheetId="8" hidden="1">[4]A!$J$131:$U$131</definedName>
    <definedName name="gffghht5" localSheetId="9" hidden="1">[4]A!$J$131:$U$131</definedName>
    <definedName name="gffghht5" localSheetId="12" hidden="1">[4]A!$J$131:$U$131</definedName>
    <definedName name="gffghht5" localSheetId="4" hidden="1">[4]A!$J$131:$U$131</definedName>
    <definedName name="gffghht5" localSheetId="2" hidden="1">[4]A!$J$131:$U$131</definedName>
    <definedName name="gffghht5" localSheetId="1" hidden="1">[4]A!$J$131:$U$131</definedName>
    <definedName name="gffghht5" localSheetId="0" hidden="1">[4]A!$J$131:$U$131</definedName>
    <definedName name="gffghht5" localSheetId="13" hidden="1">[4]A!$J$131:$U$131</definedName>
    <definedName name="gffghht5" localSheetId="6" hidden="1">[4]A!$J$131:$U$131</definedName>
    <definedName name="gffghht5" localSheetId="10" hidden="1">[4]A!$J$131:$U$131</definedName>
    <definedName name="gffghht5" localSheetId="11" hidden="1">[4]A!$J$131:$U$131</definedName>
    <definedName name="gffghht5" hidden="1">[5]A!$J$131:$U$131</definedName>
    <definedName name="gfgdfgklo9" localSheetId="7" hidden="1">[4]A!$J$139:$U$139</definedName>
    <definedName name="gfgdfgklo9" localSheetId="8" hidden="1">[4]A!$J$139:$U$139</definedName>
    <definedName name="gfgdfgklo9" localSheetId="9" hidden="1">[4]A!$J$139:$U$139</definedName>
    <definedName name="gfgdfgklo9" localSheetId="12" hidden="1">[4]A!$J$139:$U$139</definedName>
    <definedName name="gfgdfgklo9" localSheetId="4" hidden="1">[4]A!$J$139:$U$139</definedName>
    <definedName name="gfgdfgklo9" localSheetId="2" hidden="1">[4]A!$J$139:$U$139</definedName>
    <definedName name="gfgdfgklo9" localSheetId="1" hidden="1">[4]A!$J$139:$U$139</definedName>
    <definedName name="gfgdfgklo9" localSheetId="0" hidden="1">[4]A!$J$139:$U$139</definedName>
    <definedName name="gfgdfgklo9" localSheetId="13" hidden="1">[4]A!$J$139:$U$139</definedName>
    <definedName name="gfgdfgklo9" localSheetId="6" hidden="1">[4]A!$J$139:$U$139</definedName>
    <definedName name="gfgdfgklo9" localSheetId="10" hidden="1">[4]A!$J$139:$U$139</definedName>
    <definedName name="gfgdfgklo9" localSheetId="11" hidden="1">[4]A!$J$139:$U$139</definedName>
    <definedName name="gfgdfgklo9" hidden="1">[5]A!$J$139:$U$139</definedName>
    <definedName name="gfgdh5" localSheetId="7" hidden="1">[4]A!$J$4:$U$4</definedName>
    <definedName name="gfgdh5" localSheetId="8" hidden="1">[4]A!$J$4:$U$4</definedName>
    <definedName name="gfgdh5" localSheetId="9" hidden="1">[4]A!$J$4:$U$4</definedName>
    <definedName name="gfgdh5" localSheetId="12" hidden="1">[4]A!$J$4:$U$4</definedName>
    <definedName name="gfgdh5" localSheetId="4" hidden="1">[4]A!$J$4:$U$4</definedName>
    <definedName name="gfgdh5" localSheetId="2" hidden="1">[4]A!$J$4:$U$4</definedName>
    <definedName name="gfgdh5" localSheetId="1" hidden="1">[4]A!$J$4:$U$4</definedName>
    <definedName name="gfgdh5" localSheetId="0" hidden="1">[4]A!$J$4:$U$4</definedName>
    <definedName name="gfgdh5" localSheetId="13" hidden="1">[4]A!$J$4:$U$4</definedName>
    <definedName name="gfgdh5" localSheetId="6" hidden="1">[4]A!$J$4:$U$4</definedName>
    <definedName name="gfgdh5" localSheetId="10" hidden="1">[4]A!$J$4:$U$4</definedName>
    <definedName name="gfgdh5" localSheetId="11" hidden="1">[4]A!$J$4:$U$4</definedName>
    <definedName name="gfgdh5" hidden="1">[5]A!$J$4:$U$4</definedName>
    <definedName name="gfgdhgh5" localSheetId="7" hidden="1">[4]A!$J$139:$U$139</definedName>
    <definedName name="gfgdhgh5" localSheetId="8" hidden="1">[4]A!$J$139:$U$139</definedName>
    <definedName name="gfgdhgh5" localSheetId="9" hidden="1">[4]A!$J$139:$U$139</definedName>
    <definedName name="gfgdhgh5" localSheetId="12" hidden="1">[4]A!$J$139:$U$139</definedName>
    <definedName name="gfgdhgh5" localSheetId="4" hidden="1">[4]A!$J$139:$U$139</definedName>
    <definedName name="gfgdhgh5" localSheetId="2" hidden="1">[4]A!$J$139:$U$139</definedName>
    <definedName name="gfgdhgh5" localSheetId="1" hidden="1">[4]A!$J$139:$U$139</definedName>
    <definedName name="gfgdhgh5" localSheetId="0" hidden="1">[4]A!$J$139:$U$139</definedName>
    <definedName name="gfgdhgh5" localSheetId="13" hidden="1">[4]A!$J$139:$U$139</definedName>
    <definedName name="gfgdhgh5" localSheetId="6" hidden="1">[4]A!$J$139:$U$139</definedName>
    <definedName name="gfgdhgh5" localSheetId="10" hidden="1">[4]A!$J$139:$U$139</definedName>
    <definedName name="gfgdhgh5" localSheetId="11" hidden="1">[4]A!$J$139:$U$139</definedName>
    <definedName name="gfgdhgh5" hidden="1">[5]A!$J$139:$U$139</definedName>
    <definedName name="gfgdrgre45" localSheetId="7" hidden="1">[4]A!$L$25:$U$25</definedName>
    <definedName name="gfgdrgre45" localSheetId="8" hidden="1">[4]A!$L$25:$U$25</definedName>
    <definedName name="gfgdrgre45" localSheetId="9" hidden="1">[4]A!$L$25:$U$25</definedName>
    <definedName name="gfgdrgre45" localSheetId="12" hidden="1">[4]A!$L$25:$U$25</definedName>
    <definedName name="gfgdrgre45" localSheetId="4" hidden="1">[4]A!$L$25:$U$25</definedName>
    <definedName name="gfgdrgre45" localSheetId="2" hidden="1">[4]A!$L$25:$U$25</definedName>
    <definedName name="gfgdrgre45" localSheetId="1" hidden="1">[4]A!$L$25:$U$25</definedName>
    <definedName name="gfgdrgre45" localSheetId="0" hidden="1">[4]A!$L$25:$U$25</definedName>
    <definedName name="gfgdrgre45" localSheetId="13" hidden="1">[4]A!$L$25:$U$25</definedName>
    <definedName name="gfgdrgre45" localSheetId="6" hidden="1">[4]A!$L$25:$U$25</definedName>
    <definedName name="gfgdrgre45" localSheetId="10" hidden="1">[4]A!$L$25:$U$25</definedName>
    <definedName name="gfgdrgre45" localSheetId="11" hidden="1">[4]A!$L$25:$U$25</definedName>
    <definedName name="gfgdrgre45" hidden="1">[5]A!$L$25:$U$25</definedName>
    <definedName name="gfgfgtgh5" localSheetId="7" hidden="1">[4]A!$J$138:$U$138</definedName>
    <definedName name="gfgfgtgh5" localSheetId="8" hidden="1">[4]A!$J$138:$U$138</definedName>
    <definedName name="gfgfgtgh5" localSheetId="9" hidden="1">[4]A!$J$138:$U$138</definedName>
    <definedName name="gfgfgtgh5" localSheetId="12" hidden="1">[4]A!$J$138:$U$138</definedName>
    <definedName name="gfgfgtgh5" localSheetId="4" hidden="1">[4]A!$J$138:$U$138</definedName>
    <definedName name="gfgfgtgh5" localSheetId="2" hidden="1">[4]A!$J$138:$U$138</definedName>
    <definedName name="gfgfgtgh5" localSheetId="1" hidden="1">[4]A!$J$138:$U$138</definedName>
    <definedName name="gfgfgtgh5" localSheetId="0" hidden="1">[4]A!$J$138:$U$138</definedName>
    <definedName name="gfgfgtgh5" localSheetId="13" hidden="1">[4]A!$J$138:$U$138</definedName>
    <definedName name="gfgfgtgh5" localSheetId="6" hidden="1">[4]A!$J$138:$U$138</definedName>
    <definedName name="gfgfgtgh5" localSheetId="10" hidden="1">[4]A!$J$138:$U$138</definedName>
    <definedName name="gfgfgtgh5" localSheetId="11" hidden="1">[4]A!$J$138:$U$138</definedName>
    <definedName name="gfgfgtgh5" hidden="1">[5]A!$J$138:$U$138</definedName>
    <definedName name="gfsdfgsfgdfg4" localSheetId="7" hidden="1">[4]A!$J$145:$U$145</definedName>
    <definedName name="gfsdfgsfgdfg4" localSheetId="8" hidden="1">[4]A!$J$145:$U$145</definedName>
    <definedName name="gfsdfgsfgdfg4" localSheetId="9" hidden="1">[4]A!$J$145:$U$145</definedName>
    <definedName name="gfsdfgsfgdfg4" localSheetId="12" hidden="1">[4]A!$J$145:$U$145</definedName>
    <definedName name="gfsdfgsfgdfg4" localSheetId="4" hidden="1">[4]A!$J$145:$U$145</definedName>
    <definedName name="gfsdfgsfgdfg4" localSheetId="2" hidden="1">[4]A!$J$145:$U$145</definedName>
    <definedName name="gfsdfgsfgdfg4" localSheetId="1" hidden="1">[4]A!$J$145:$U$145</definedName>
    <definedName name="gfsdfgsfgdfg4" localSheetId="0" hidden="1">[4]A!$J$145:$U$145</definedName>
    <definedName name="gfsdfgsfgdfg4" localSheetId="13" hidden="1">[4]A!$J$145:$U$145</definedName>
    <definedName name="gfsdfgsfgdfg4" localSheetId="6" hidden="1">[4]A!$J$145:$U$145</definedName>
    <definedName name="gfsdfgsfgdfg4" localSheetId="10" hidden="1">[4]A!$J$145:$U$145</definedName>
    <definedName name="gfsdfgsfgdfg4" localSheetId="11" hidden="1">[4]A!$J$145:$U$145</definedName>
    <definedName name="gfsdfgsfgdfg4" hidden="1">[5]A!$J$145:$U$145</definedName>
    <definedName name="gfsf4t43trtn" localSheetId="7" hidden="1">[4]A!$J$7:$U$7</definedName>
    <definedName name="gfsf4t43trtn" localSheetId="8" hidden="1">[4]A!$J$7:$U$7</definedName>
    <definedName name="gfsf4t43trtn" localSheetId="9" hidden="1">[4]A!$J$7:$U$7</definedName>
    <definedName name="gfsf4t43trtn" localSheetId="12" hidden="1">[4]A!$J$7:$U$7</definedName>
    <definedName name="gfsf4t43trtn" localSheetId="4" hidden="1">[4]A!$J$7:$U$7</definedName>
    <definedName name="gfsf4t43trtn" localSheetId="2" hidden="1">[4]A!$J$7:$U$7</definedName>
    <definedName name="gfsf4t43trtn" localSheetId="1" hidden="1">[4]A!$J$7:$U$7</definedName>
    <definedName name="gfsf4t43trtn" localSheetId="0" hidden="1">[4]A!$J$7:$U$7</definedName>
    <definedName name="gfsf4t43trtn" localSheetId="13" hidden="1">[4]A!$J$7:$U$7</definedName>
    <definedName name="gfsf4t43trtn" localSheetId="6" hidden="1">[4]A!$J$7:$U$7</definedName>
    <definedName name="gfsf4t43trtn" localSheetId="10" hidden="1">[4]A!$J$7:$U$7</definedName>
    <definedName name="gfsf4t43trtn" localSheetId="11" hidden="1">[4]A!$J$7:$U$7</definedName>
    <definedName name="gfsf4t43trtn" hidden="1">[5]A!$J$7:$U$7</definedName>
    <definedName name="gggggggg" localSheetId="7" hidden="1">[4]A!$J$204:$U$204</definedName>
    <definedName name="gggggggg" localSheetId="8" hidden="1">[4]A!$J$204:$U$204</definedName>
    <definedName name="gggggggg" localSheetId="9" hidden="1">[4]A!$J$204:$U$204</definedName>
    <definedName name="gggggggg" localSheetId="12" hidden="1">[4]A!$J$204:$U$204</definedName>
    <definedName name="gggggggg" localSheetId="4" hidden="1">[4]A!$J$204:$U$204</definedName>
    <definedName name="gggggggg" localSheetId="2" hidden="1">[4]A!$J$204:$U$204</definedName>
    <definedName name="gggggggg" localSheetId="1" hidden="1">[4]A!$J$204:$U$204</definedName>
    <definedName name="gggggggg" localSheetId="0" hidden="1">[4]A!$J$204:$U$204</definedName>
    <definedName name="gggggggg" localSheetId="13" hidden="1">[4]A!$J$204:$U$204</definedName>
    <definedName name="gggggggg" localSheetId="6" hidden="1">[4]A!$J$204:$U$204</definedName>
    <definedName name="gggggggg" localSheetId="10" hidden="1">[4]A!$J$204:$U$204</definedName>
    <definedName name="gggggggg" localSheetId="11" hidden="1">[4]A!$J$204:$U$204</definedName>
    <definedName name="gggggggg" hidden="1">[5]A!$J$204:$U$204</definedName>
    <definedName name="gggggggggggggg" localSheetId="7" hidden="1">[4]A!$J$4:$U$4</definedName>
    <definedName name="gggggggggggggg" localSheetId="8" hidden="1">[4]A!$J$4:$U$4</definedName>
    <definedName name="gggggggggggggg" localSheetId="9" hidden="1">[4]A!$J$4:$U$4</definedName>
    <definedName name="gggggggggggggg" localSheetId="12" hidden="1">[4]A!$J$4:$U$4</definedName>
    <definedName name="gggggggggggggg" localSheetId="4" hidden="1">[4]A!$J$4:$U$4</definedName>
    <definedName name="gggggggggggggg" localSheetId="2" hidden="1">[4]A!$J$4:$U$4</definedName>
    <definedName name="gggggggggggggg" localSheetId="1" hidden="1">[4]A!$J$4:$U$4</definedName>
    <definedName name="gggggggggggggg" localSheetId="0" hidden="1">[4]A!$J$4:$U$4</definedName>
    <definedName name="gggggggggggggg" localSheetId="13" hidden="1">[4]A!$J$4:$U$4</definedName>
    <definedName name="gggggggggggggg" localSheetId="6" hidden="1">[4]A!$J$4:$U$4</definedName>
    <definedName name="gggggggggggggg" localSheetId="10" hidden="1">[4]A!$J$4:$U$4</definedName>
    <definedName name="gggggggggggggg" localSheetId="11" hidden="1">[4]A!$J$4:$U$4</definedName>
    <definedName name="gggggggggggggg" hidden="1">[5]A!$J$4:$U$4</definedName>
    <definedName name="ggggggggggggggg" localSheetId="7" hidden="1">[4]A!$J$4:$U$4</definedName>
    <definedName name="ggggggggggggggg" localSheetId="8" hidden="1">[4]A!$J$4:$U$4</definedName>
    <definedName name="ggggggggggggggg" localSheetId="9" hidden="1">[4]A!$J$4:$U$4</definedName>
    <definedName name="ggggggggggggggg" localSheetId="12" hidden="1">[4]A!$J$4:$U$4</definedName>
    <definedName name="ggggggggggggggg" localSheetId="4" hidden="1">[4]A!$J$4:$U$4</definedName>
    <definedName name="ggggggggggggggg" localSheetId="2" hidden="1">[4]A!$J$4:$U$4</definedName>
    <definedName name="ggggggggggggggg" localSheetId="1" hidden="1">[4]A!$J$4:$U$4</definedName>
    <definedName name="ggggggggggggggg" localSheetId="0" hidden="1">[4]A!$J$4:$U$4</definedName>
    <definedName name="ggggggggggggggg" localSheetId="13" hidden="1">[4]A!$J$4:$U$4</definedName>
    <definedName name="ggggggggggggggg" localSheetId="6" hidden="1">[4]A!$J$4:$U$4</definedName>
    <definedName name="ggggggggggggggg" localSheetId="10" hidden="1">[4]A!$J$4:$U$4</definedName>
    <definedName name="ggggggggggggggg" localSheetId="11" hidden="1">[4]A!$J$4:$U$4</definedName>
    <definedName name="ggggggggggggggg" hidden="1">[5]A!$J$4:$U$4</definedName>
    <definedName name="gghhjy56" localSheetId="7" hidden="1">[4]A!$J$204:$U$204</definedName>
    <definedName name="gghhjy56" localSheetId="8" hidden="1">[4]A!$J$204:$U$204</definedName>
    <definedName name="gghhjy56" localSheetId="9" hidden="1">[4]A!$J$204:$U$204</definedName>
    <definedName name="gghhjy56" localSheetId="12" hidden="1">[4]A!$J$204:$U$204</definedName>
    <definedName name="gghhjy56" localSheetId="4" hidden="1">[4]A!$J$204:$U$204</definedName>
    <definedName name="gghhjy56" localSheetId="2" hidden="1">[4]A!$J$204:$U$204</definedName>
    <definedName name="gghhjy56" localSheetId="1" hidden="1">[4]A!$J$204:$U$204</definedName>
    <definedName name="gghhjy56" localSheetId="0" hidden="1">[4]A!$J$204:$U$204</definedName>
    <definedName name="gghhjy56" localSheetId="13" hidden="1">[4]A!$J$204:$U$204</definedName>
    <definedName name="gghhjy56" localSheetId="6" hidden="1">[4]A!$J$204:$U$204</definedName>
    <definedName name="gghhjy56" localSheetId="10" hidden="1">[4]A!$J$204:$U$204</definedName>
    <definedName name="gghhjy56" localSheetId="11" hidden="1">[4]A!$J$204:$U$204</definedName>
    <definedName name="gghhjy56" hidden="1">[5]A!$J$204:$U$204</definedName>
    <definedName name="ghfghtr" localSheetId="7" hidden="1">[4]A!$J$6:$U$6</definedName>
    <definedName name="ghfghtr" localSheetId="8" hidden="1">[4]A!$J$6:$U$6</definedName>
    <definedName name="ghfghtr" localSheetId="9" hidden="1">[4]A!$J$6:$U$6</definedName>
    <definedName name="ghfghtr" localSheetId="12" hidden="1">[4]A!$J$6:$U$6</definedName>
    <definedName name="ghfghtr" localSheetId="4" hidden="1">[4]A!$J$6:$U$6</definedName>
    <definedName name="ghfghtr" localSheetId="2" hidden="1">[4]A!$J$6:$U$6</definedName>
    <definedName name="ghfghtr" localSheetId="1" hidden="1">[4]A!$J$6:$U$6</definedName>
    <definedName name="ghfghtr" localSheetId="0" hidden="1">[4]A!$J$6:$U$6</definedName>
    <definedName name="ghfghtr" localSheetId="13" hidden="1">[4]A!$J$6:$U$6</definedName>
    <definedName name="ghfghtr" localSheetId="6" hidden="1">[4]A!$J$6:$U$6</definedName>
    <definedName name="ghfghtr" localSheetId="10" hidden="1">[4]A!$J$6:$U$6</definedName>
    <definedName name="ghfghtr" localSheetId="11" hidden="1">[4]A!$J$6:$U$6</definedName>
    <definedName name="ghfghtr" hidden="1">[5]A!$J$6:$U$6</definedName>
    <definedName name="gjjj656" localSheetId="7" hidden="1">[4]A!$J$4:$U$4</definedName>
    <definedName name="gjjj656" localSheetId="8" hidden="1">[4]A!$J$4:$U$4</definedName>
    <definedName name="gjjj656" localSheetId="9" hidden="1">[4]A!$J$4:$U$4</definedName>
    <definedName name="gjjj656" localSheetId="12" hidden="1">[4]A!$J$4:$U$4</definedName>
    <definedName name="gjjj656" localSheetId="4" hidden="1">[4]A!$J$4:$U$4</definedName>
    <definedName name="gjjj656" localSheetId="2" hidden="1">[4]A!$J$4:$U$4</definedName>
    <definedName name="gjjj656" localSheetId="1" hidden="1">[4]A!$J$4:$U$4</definedName>
    <definedName name="gjjj656" localSheetId="0" hidden="1">[4]A!$J$4:$U$4</definedName>
    <definedName name="gjjj656" localSheetId="13" hidden="1">[4]A!$J$4:$U$4</definedName>
    <definedName name="gjjj656" localSheetId="6" hidden="1">[4]A!$J$4:$U$4</definedName>
    <definedName name="gjjj656" localSheetId="10" hidden="1">[4]A!$J$4:$U$4</definedName>
    <definedName name="gjjj656" localSheetId="11" hidden="1">[4]A!$J$4:$U$4</definedName>
    <definedName name="gjjj656" hidden="1">[5]A!$J$4:$U$4</definedName>
    <definedName name="GRAPH">"Chart 2"</definedName>
    <definedName name="groupone">#REF!</definedName>
    <definedName name="h">[3]!h</definedName>
    <definedName name="hachhach">[3]!hachhach</definedName>
    <definedName name="Height">7</definedName>
    <definedName name="hek">[3]!hek</definedName>
    <definedName name="henning">[3]!henning</definedName>
    <definedName name="Henning1">[3]!Henning1</definedName>
    <definedName name="Henning3">[3]!Henning3</definedName>
    <definedName name="Henning4">[3]!Henning4</definedName>
    <definedName name="hepal">[3]!hepal</definedName>
    <definedName name="Hest">[3]!Hest</definedName>
    <definedName name="Hest2" localSheetId="5" hidden="1">{"'Sample Status'!$A$1:$J$21"}</definedName>
    <definedName name="Hest2" localSheetId="7" hidden="1">{"'Sample Status'!$A$1:$J$21"}</definedName>
    <definedName name="Hest2" localSheetId="8" hidden="1">{"'Sample Status'!$A$1:$J$21"}</definedName>
    <definedName name="Hest2" localSheetId="9" hidden="1">{"'Sample Status'!$A$1:$J$21"}</definedName>
    <definedName name="Hest2" localSheetId="12" hidden="1">{"'Sample Status'!$A$1:$J$21"}</definedName>
    <definedName name="Hest2" localSheetId="4" hidden="1">{"'Sample Status'!$A$1:$J$21"}</definedName>
    <definedName name="Hest2" localSheetId="2" hidden="1">{"'Sample Status'!$A$1:$J$21"}</definedName>
    <definedName name="Hest2" localSheetId="1" hidden="1">{"'Sample Status'!$A$1:$J$21"}</definedName>
    <definedName name="Hest2" localSheetId="0" hidden="1">{"'Sample Status'!$A$1:$J$21"}</definedName>
    <definedName name="Hest2" localSheetId="13" hidden="1">{"'Sample Status'!$A$1:$J$21"}</definedName>
    <definedName name="Hest2" localSheetId="6" hidden="1">{"'Sample Status'!$A$1:$J$21"}</definedName>
    <definedName name="Hest2" localSheetId="10" hidden="1">{"'Sample Status'!$A$1:$J$21"}</definedName>
    <definedName name="Hest2" localSheetId="11" hidden="1">{"'Sample Status'!$A$1:$J$21"}</definedName>
    <definedName name="Hest2" hidden="1">{"'Sample Status'!$A$1:$J$21"}</definedName>
    <definedName name="hfgjfhutu" localSheetId="7" hidden="1">[4]A!$J$24:$U$24</definedName>
    <definedName name="hfgjfhutu" localSheetId="8" hidden="1">[4]A!$J$24:$U$24</definedName>
    <definedName name="hfgjfhutu" localSheetId="9" hidden="1">[4]A!$J$24:$U$24</definedName>
    <definedName name="hfgjfhutu" localSheetId="12" hidden="1">[4]A!$J$24:$U$24</definedName>
    <definedName name="hfgjfhutu" localSheetId="4" hidden="1">[4]A!$J$24:$U$24</definedName>
    <definedName name="hfgjfhutu" localSheetId="2" hidden="1">[4]A!$J$24:$U$24</definedName>
    <definedName name="hfgjfhutu" localSheetId="1" hidden="1">[4]A!$J$24:$U$24</definedName>
    <definedName name="hfgjfhutu" localSheetId="0" hidden="1">[4]A!$J$24:$U$24</definedName>
    <definedName name="hfgjfhutu" localSheetId="13" hidden="1">[4]A!$J$24:$U$24</definedName>
    <definedName name="hfgjfhutu" localSheetId="6" hidden="1">[4]A!$J$24:$U$24</definedName>
    <definedName name="hfgjfhutu" localSheetId="10" hidden="1">[4]A!$J$24:$U$24</definedName>
    <definedName name="hfgjfhutu" localSheetId="11" hidden="1">[4]A!$J$24:$U$24</definedName>
    <definedName name="hfgjfhutu" hidden="1">[5]A!$J$24:$U$24</definedName>
    <definedName name="hgfhhjukyljk7" localSheetId="7" hidden="1">[4]A!$J$4:$U$4</definedName>
    <definedName name="hgfhhjukyljk7" localSheetId="8" hidden="1">[4]A!$J$4:$U$4</definedName>
    <definedName name="hgfhhjukyljk7" localSheetId="9" hidden="1">[4]A!$J$4:$U$4</definedName>
    <definedName name="hgfhhjukyljk7" localSheetId="12" hidden="1">[4]A!$J$4:$U$4</definedName>
    <definedName name="hgfhhjukyljk7" localSheetId="4" hidden="1">[4]A!$J$4:$U$4</definedName>
    <definedName name="hgfhhjukyljk7" localSheetId="2" hidden="1">[4]A!$J$4:$U$4</definedName>
    <definedName name="hgfhhjukyljk7" localSheetId="1" hidden="1">[4]A!$J$4:$U$4</definedName>
    <definedName name="hgfhhjukyljk7" localSheetId="0" hidden="1">[4]A!$J$4:$U$4</definedName>
    <definedName name="hgfhhjukyljk7" localSheetId="13" hidden="1">[4]A!$J$4:$U$4</definedName>
    <definedName name="hgfhhjukyljk7" localSheetId="6" hidden="1">[4]A!$J$4:$U$4</definedName>
    <definedName name="hgfhhjukyljk7" localSheetId="10" hidden="1">[4]A!$J$4:$U$4</definedName>
    <definedName name="hgfhhjukyljk7" localSheetId="11" hidden="1">[4]A!$J$4:$U$4</definedName>
    <definedName name="hgfhhjukyljk7" hidden="1">[5]A!$J$4:$U$4</definedName>
    <definedName name="hghffhftdh2" localSheetId="7" hidden="1">[4]A!$J$4:$U$4</definedName>
    <definedName name="hghffhftdh2" localSheetId="8" hidden="1">[4]A!$J$4:$U$4</definedName>
    <definedName name="hghffhftdh2" localSheetId="9" hidden="1">[4]A!$J$4:$U$4</definedName>
    <definedName name="hghffhftdh2" localSheetId="12" hidden="1">[4]A!$J$4:$U$4</definedName>
    <definedName name="hghffhftdh2" localSheetId="4" hidden="1">[4]A!$J$4:$U$4</definedName>
    <definedName name="hghffhftdh2" localSheetId="2" hidden="1">[4]A!$J$4:$U$4</definedName>
    <definedName name="hghffhftdh2" localSheetId="1" hidden="1">[4]A!$J$4:$U$4</definedName>
    <definedName name="hghffhftdh2" localSheetId="0" hidden="1">[4]A!$J$4:$U$4</definedName>
    <definedName name="hghffhftdh2" localSheetId="13" hidden="1">[4]A!$J$4:$U$4</definedName>
    <definedName name="hghffhftdh2" localSheetId="6" hidden="1">[4]A!$J$4:$U$4</definedName>
    <definedName name="hghffhftdh2" localSheetId="10" hidden="1">[4]A!$J$4:$U$4</definedName>
    <definedName name="hghffhftdh2" localSheetId="11" hidden="1">[4]A!$J$4:$U$4</definedName>
    <definedName name="hghffhftdh2" hidden="1">[5]A!$J$4:$U$4</definedName>
    <definedName name="hhhhh6" localSheetId="7" hidden="1">[4]A!$J$24:$U$24</definedName>
    <definedName name="hhhhh6" localSheetId="8" hidden="1">[4]A!$J$24:$U$24</definedName>
    <definedName name="hhhhh6" localSheetId="9" hidden="1">[4]A!$J$24:$U$24</definedName>
    <definedName name="hhhhh6" localSheetId="12" hidden="1">[4]A!$J$24:$U$24</definedName>
    <definedName name="hhhhh6" localSheetId="4" hidden="1">[4]A!$J$24:$U$24</definedName>
    <definedName name="hhhhh6" localSheetId="2" hidden="1">[4]A!$J$24:$U$24</definedName>
    <definedName name="hhhhh6" localSheetId="1" hidden="1">[4]A!$J$24:$U$24</definedName>
    <definedName name="hhhhh6" localSheetId="0" hidden="1">[4]A!$J$24:$U$24</definedName>
    <definedName name="hhhhh6" localSheetId="13" hidden="1">[4]A!$J$24:$U$24</definedName>
    <definedName name="hhhhh6" localSheetId="6" hidden="1">[4]A!$J$24:$U$24</definedName>
    <definedName name="hhhhh6" localSheetId="10" hidden="1">[4]A!$J$24:$U$24</definedName>
    <definedName name="hhhhh6" localSheetId="11" hidden="1">[4]A!$J$24:$U$24</definedName>
    <definedName name="hhhhh6" hidden="1">[5]A!$J$24:$U$24</definedName>
    <definedName name="hhhhhhhhh" localSheetId="7" hidden="1">[4]A!$J$145:$U$145</definedName>
    <definedName name="hhhhhhhhh" localSheetId="8" hidden="1">[4]A!$J$145:$U$145</definedName>
    <definedName name="hhhhhhhhh" localSheetId="9" hidden="1">[4]A!$J$145:$U$145</definedName>
    <definedName name="hhhhhhhhh" localSheetId="12" hidden="1">[4]A!$J$145:$U$145</definedName>
    <definedName name="hhhhhhhhh" localSheetId="4" hidden="1">[4]A!$J$145:$U$145</definedName>
    <definedName name="hhhhhhhhh" localSheetId="2" hidden="1">[4]A!$J$145:$U$145</definedName>
    <definedName name="hhhhhhhhh" localSheetId="1" hidden="1">[4]A!$J$145:$U$145</definedName>
    <definedName name="hhhhhhhhh" localSheetId="0" hidden="1">[4]A!$J$145:$U$145</definedName>
    <definedName name="hhhhhhhhh" localSheetId="13" hidden="1">[4]A!$J$145:$U$145</definedName>
    <definedName name="hhhhhhhhh" localSheetId="6" hidden="1">[4]A!$J$145:$U$145</definedName>
    <definedName name="hhhhhhhhh" localSheetId="10" hidden="1">[4]A!$J$145:$U$145</definedName>
    <definedName name="hhhhhhhhh" localSheetId="11" hidden="1">[4]A!$J$145:$U$145</definedName>
    <definedName name="hhhhhhhhh" hidden="1">[5]A!$J$145:$U$145</definedName>
    <definedName name="hoursplit">[18]mapping!$G$18:$G$27</definedName>
    <definedName name="hsrtggaxgdaf" localSheetId="7" hidden="1">[4]A!$J$145:$U$145</definedName>
    <definedName name="hsrtggaxgdaf" localSheetId="8" hidden="1">[4]A!$J$145:$U$145</definedName>
    <definedName name="hsrtggaxgdaf" localSheetId="9" hidden="1">[4]A!$J$145:$U$145</definedName>
    <definedName name="hsrtggaxgdaf" localSheetId="12" hidden="1">[4]A!$J$145:$U$145</definedName>
    <definedName name="hsrtggaxgdaf" localSheetId="4" hidden="1">[4]A!$J$145:$U$145</definedName>
    <definedName name="hsrtggaxgdaf" localSheetId="2" hidden="1">[4]A!$J$145:$U$145</definedName>
    <definedName name="hsrtggaxgdaf" localSheetId="1" hidden="1">[4]A!$J$145:$U$145</definedName>
    <definedName name="hsrtggaxgdaf" localSheetId="0" hidden="1">[4]A!$J$145:$U$145</definedName>
    <definedName name="hsrtggaxgdaf" localSheetId="13" hidden="1">[4]A!$J$145:$U$145</definedName>
    <definedName name="hsrtggaxgdaf" localSheetId="6" hidden="1">[4]A!$J$145:$U$145</definedName>
    <definedName name="hsrtggaxgdaf" localSheetId="10" hidden="1">[4]A!$J$145:$U$145</definedName>
    <definedName name="hsrtggaxgdaf" localSheetId="11" hidden="1">[4]A!$J$145:$U$145</definedName>
    <definedName name="hsrtggaxgdaf" hidden="1">[5]A!$J$145:$U$145</definedName>
    <definedName name="hthjhjhf" localSheetId="7" hidden="1">[4]A!$L$25:$U$25</definedName>
    <definedName name="hthjhjhf" localSheetId="8" hidden="1">[4]A!$L$25:$U$25</definedName>
    <definedName name="hthjhjhf" localSheetId="9" hidden="1">[4]A!$L$25:$U$25</definedName>
    <definedName name="hthjhjhf" localSheetId="12" hidden="1">[4]A!$L$25:$U$25</definedName>
    <definedName name="hthjhjhf" localSheetId="4" hidden="1">[4]A!$L$25:$U$25</definedName>
    <definedName name="hthjhjhf" localSheetId="2" hidden="1">[4]A!$L$25:$U$25</definedName>
    <definedName name="hthjhjhf" localSheetId="1" hidden="1">[4]A!$L$25:$U$25</definedName>
    <definedName name="hthjhjhf" localSheetId="0" hidden="1">[4]A!$L$25:$U$25</definedName>
    <definedName name="hthjhjhf" localSheetId="13" hidden="1">[4]A!$L$25:$U$25</definedName>
    <definedName name="hthjhjhf" localSheetId="6" hidden="1">[4]A!$L$25:$U$25</definedName>
    <definedName name="hthjhjhf" localSheetId="10" hidden="1">[4]A!$L$25:$U$25</definedName>
    <definedName name="hthjhjhf" localSheetId="11" hidden="1">[4]A!$L$25:$U$25</definedName>
    <definedName name="hthjhjhf" hidden="1">[5]A!$L$25:$U$25</definedName>
    <definedName name="HTM" localSheetId="5" hidden="1">{"'Sample Status'!$A$1:$J$21"}</definedName>
    <definedName name="HTM" localSheetId="7" hidden="1">{"'Sample Status'!$A$1:$J$21"}</definedName>
    <definedName name="HTM" localSheetId="8" hidden="1">{"'Sample Status'!$A$1:$J$21"}</definedName>
    <definedName name="HTM" localSheetId="9" hidden="1">{"'Sample Status'!$A$1:$J$21"}</definedName>
    <definedName name="HTM" localSheetId="12" hidden="1">{"'Sample Status'!$A$1:$J$21"}</definedName>
    <definedName name="HTM" localSheetId="4" hidden="1">{"'Sample Status'!$A$1:$J$21"}</definedName>
    <definedName name="HTM" localSheetId="2" hidden="1">{"'Sample Status'!$A$1:$J$21"}</definedName>
    <definedName name="HTM" localSheetId="1" hidden="1">{"'Sample Status'!$A$1:$J$21"}</definedName>
    <definedName name="HTM" localSheetId="0" hidden="1">{"'Sample Status'!$A$1:$J$21"}</definedName>
    <definedName name="HTM" localSheetId="13" hidden="1">{"'Sample Status'!$A$1:$J$21"}</definedName>
    <definedName name="HTM" localSheetId="6" hidden="1">{"'Sample Status'!$A$1:$J$21"}</definedName>
    <definedName name="HTM" localSheetId="10" hidden="1">{"'Sample Status'!$A$1:$J$21"}</definedName>
    <definedName name="HTM" localSheetId="11" hidden="1">{"'Sample Status'!$A$1:$J$21"}</definedName>
    <definedName name="HTM" hidden="1">{"'Sample Status'!$A$1:$J$21"}</definedName>
    <definedName name="HTML" localSheetId="5" hidden="1">{"'Sample Status'!$A$1:$J$21"}</definedName>
    <definedName name="HTML" localSheetId="7" hidden="1">{"'Sample Status'!$A$1:$J$21"}</definedName>
    <definedName name="HTML" localSheetId="8" hidden="1">{"'Sample Status'!$A$1:$J$21"}</definedName>
    <definedName name="HTML" localSheetId="9" hidden="1">{"'Sample Status'!$A$1:$J$21"}</definedName>
    <definedName name="HTML" localSheetId="12" hidden="1">{"'Sample Status'!$A$1:$J$21"}</definedName>
    <definedName name="HTML" localSheetId="4" hidden="1">{"'Sample Status'!$A$1:$J$21"}</definedName>
    <definedName name="HTML" localSheetId="2" hidden="1">{"'Sample Status'!$A$1:$J$21"}</definedName>
    <definedName name="HTML" localSheetId="1" hidden="1">{"'Sample Status'!$A$1:$J$21"}</definedName>
    <definedName name="HTML" localSheetId="0" hidden="1">{"'Sample Status'!$A$1:$J$21"}</definedName>
    <definedName name="HTML" localSheetId="13" hidden="1">{"'Sample Status'!$A$1:$J$21"}</definedName>
    <definedName name="HTML" localSheetId="6" hidden="1">{"'Sample Status'!$A$1:$J$21"}</definedName>
    <definedName name="HTML" localSheetId="10" hidden="1">{"'Sample Status'!$A$1:$J$21"}</definedName>
    <definedName name="HTML" localSheetId="11" hidden="1">{"'Sample Status'!$A$1:$J$21"}</definedName>
    <definedName name="HTML" hidden="1">{"'Sample Status'!$A$1:$J$21"}</definedName>
    <definedName name="HTML_CodePage" hidden="1">1252</definedName>
    <definedName name="HTML_Control" localSheetId="5" hidden="1">{"'Sample Status'!$A$1:$J$21"}</definedName>
    <definedName name="HTML_Control" localSheetId="7" hidden="1">{"'Sample Status'!$A$1:$J$21"}</definedName>
    <definedName name="HTML_Control" localSheetId="8" hidden="1">{"'Sample Status'!$A$1:$J$21"}</definedName>
    <definedName name="HTML_Control" localSheetId="9" hidden="1">{"'Sample Status'!$A$1:$J$21"}</definedName>
    <definedName name="HTML_Control" localSheetId="12" hidden="1">{"'Sample Status'!$A$1:$J$21"}</definedName>
    <definedName name="HTML_Control" localSheetId="4" hidden="1">{"'Sample Status'!$A$1:$J$21"}</definedName>
    <definedName name="HTML_Control" localSheetId="2" hidden="1">{"'Sample Status'!$A$1:$J$21"}</definedName>
    <definedName name="HTML_Control" localSheetId="1" hidden="1">{"'Sample Status'!$A$1:$J$21"}</definedName>
    <definedName name="HTML_Control" localSheetId="0" hidden="1">{"'Sample Status'!$A$1:$J$21"}</definedName>
    <definedName name="HTML_Control" localSheetId="13" hidden="1">{"'Sample Status'!$A$1:$J$21"}</definedName>
    <definedName name="HTML_Control" localSheetId="6" hidden="1">{"'Sample Status'!$A$1:$J$21"}</definedName>
    <definedName name="HTML_Control" localSheetId="10" hidden="1">{"'Sample Status'!$A$1:$J$21"}</definedName>
    <definedName name="HTML_Control" localSheetId="11" hidden="1">{"'Sample Status'!$A$1:$J$21"}</definedName>
    <definedName name="HTML_Control" hidden="1">{"'Sample Status'!$A$1:$J$21"}</definedName>
    <definedName name="HTML_Description" hidden="1">""</definedName>
    <definedName name="HTML_Email" hidden="1">""</definedName>
    <definedName name="HTML_Header" hidden="1">"Outsource Sample Status 5/25/99"</definedName>
    <definedName name="HTML_LastUpdate" hidden="1">"5/25/99"</definedName>
    <definedName name="HTML_LineAfter" hidden="1">FALSE</definedName>
    <definedName name="HTML_LineBefore" hidden="1">FALSE</definedName>
    <definedName name="HTML_Name" hidden="1">"Gene"</definedName>
    <definedName name="HTML_OBDlg2" hidden="1">TRUE</definedName>
    <definedName name="HTML_OBDlg4" hidden="1">TRUE</definedName>
    <definedName name="HTML_OS" hidden="1">0</definedName>
    <definedName name="HTML_PathFile" hidden="1">"C:\EXCEL\Outsource\sampstat525.htm"</definedName>
    <definedName name="HTML_Title" hidden="1">"sampstat525"</definedName>
    <definedName name="html2" localSheetId="5" hidden="1">{"'Sample Status'!$A$1:$J$21"}</definedName>
    <definedName name="html2" localSheetId="7" hidden="1">{"'Sample Status'!$A$1:$J$21"}</definedName>
    <definedName name="html2" localSheetId="8" hidden="1">{"'Sample Status'!$A$1:$J$21"}</definedName>
    <definedName name="html2" localSheetId="9" hidden="1">{"'Sample Status'!$A$1:$J$21"}</definedName>
    <definedName name="html2" localSheetId="12" hidden="1">{"'Sample Status'!$A$1:$J$21"}</definedName>
    <definedName name="html2" localSheetId="4" hidden="1">{"'Sample Status'!$A$1:$J$21"}</definedName>
    <definedName name="html2" localSheetId="2" hidden="1">{"'Sample Status'!$A$1:$J$21"}</definedName>
    <definedName name="html2" localSheetId="1" hidden="1">{"'Sample Status'!$A$1:$J$21"}</definedName>
    <definedName name="html2" localSheetId="0" hidden="1">{"'Sample Status'!$A$1:$J$21"}</definedName>
    <definedName name="html2" localSheetId="13" hidden="1">{"'Sample Status'!$A$1:$J$21"}</definedName>
    <definedName name="html2" localSheetId="6" hidden="1">{"'Sample Status'!$A$1:$J$21"}</definedName>
    <definedName name="html2" localSheetId="10" hidden="1">{"'Sample Status'!$A$1:$J$21"}</definedName>
    <definedName name="html2" localSheetId="11" hidden="1">{"'Sample Status'!$A$1:$J$21"}</definedName>
    <definedName name="html2" hidden="1">{"'Sample Status'!$A$1:$J$21"}</definedName>
    <definedName name="htmll2" localSheetId="5" hidden="1">{"'Sample Status'!$A$1:$J$21"}</definedName>
    <definedName name="htmll2" localSheetId="7" hidden="1">{"'Sample Status'!$A$1:$J$21"}</definedName>
    <definedName name="htmll2" localSheetId="8" hidden="1">{"'Sample Status'!$A$1:$J$21"}</definedName>
    <definedName name="htmll2" localSheetId="9" hidden="1">{"'Sample Status'!$A$1:$J$21"}</definedName>
    <definedName name="htmll2" localSheetId="12" hidden="1">{"'Sample Status'!$A$1:$J$21"}</definedName>
    <definedName name="htmll2" localSheetId="4" hidden="1">{"'Sample Status'!$A$1:$J$21"}</definedName>
    <definedName name="htmll2" localSheetId="2" hidden="1">{"'Sample Status'!$A$1:$J$21"}</definedName>
    <definedName name="htmll2" localSheetId="1" hidden="1">{"'Sample Status'!$A$1:$J$21"}</definedName>
    <definedName name="htmll2" localSheetId="0" hidden="1">{"'Sample Status'!$A$1:$J$21"}</definedName>
    <definedName name="htmll2" localSheetId="13" hidden="1">{"'Sample Status'!$A$1:$J$21"}</definedName>
    <definedName name="htmll2" localSheetId="6" hidden="1">{"'Sample Status'!$A$1:$J$21"}</definedName>
    <definedName name="htmll2" localSheetId="10" hidden="1">{"'Sample Status'!$A$1:$J$21"}</definedName>
    <definedName name="htmll2" localSheetId="11" hidden="1">{"'Sample Status'!$A$1:$J$21"}</definedName>
    <definedName name="htmll2" hidden="1">{"'Sample Status'!$A$1:$J$21"}</definedName>
    <definedName name="IDCCM" localSheetId="7" hidden="1">#REF!</definedName>
    <definedName name="IDCCM" localSheetId="8" hidden="1">#REF!</definedName>
    <definedName name="IDCCM" localSheetId="9" hidden="1">#REF!</definedName>
    <definedName name="IDCCM" localSheetId="12" hidden="1">#REF!</definedName>
    <definedName name="IDCCM" localSheetId="4" hidden="1">#REF!</definedName>
    <definedName name="IDCCM" localSheetId="2" hidden="1">#REF!</definedName>
    <definedName name="IDCCM" localSheetId="1" hidden="1">#REF!</definedName>
    <definedName name="IDCCM" localSheetId="0" hidden="1">#REF!</definedName>
    <definedName name="IDCCM" localSheetId="13" hidden="1">#REF!</definedName>
    <definedName name="IDCCM" localSheetId="6" hidden="1">#REF!</definedName>
    <definedName name="IDCCM" localSheetId="10" hidden="1">#REF!</definedName>
    <definedName name="IDCCM" localSheetId="11" hidden="1">#REF!</definedName>
    <definedName name="IDCCM" hidden="1">#REF!</definedName>
    <definedName name="iiiiiiiiiiii" localSheetId="7" hidden="1">[4]A!$J$131:$U$131</definedName>
    <definedName name="iiiiiiiiiiii" localSheetId="8" hidden="1">[4]A!$J$131:$U$131</definedName>
    <definedName name="iiiiiiiiiiii" localSheetId="9" hidden="1">[4]A!$J$131:$U$131</definedName>
    <definedName name="iiiiiiiiiiii" localSheetId="12" hidden="1">[4]A!$J$131:$U$131</definedName>
    <definedName name="iiiiiiiiiiii" localSheetId="4" hidden="1">[4]A!$J$131:$U$131</definedName>
    <definedName name="iiiiiiiiiiii" localSheetId="2" hidden="1">[4]A!$J$131:$U$131</definedName>
    <definedName name="iiiiiiiiiiii" localSheetId="1" hidden="1">[4]A!$J$131:$U$131</definedName>
    <definedName name="iiiiiiiiiiii" localSheetId="0" hidden="1">[4]A!$J$131:$U$131</definedName>
    <definedName name="iiiiiiiiiiii" localSheetId="13" hidden="1">[4]A!$J$131:$U$131</definedName>
    <definedName name="iiiiiiiiiiii" localSheetId="6" hidden="1">[4]A!$J$131:$U$131</definedName>
    <definedName name="iiiiiiiiiiii" localSheetId="10" hidden="1">[4]A!$J$131:$U$131</definedName>
    <definedName name="iiiiiiiiiiii" localSheetId="11" hidden="1">[4]A!$J$131:$U$131</definedName>
    <definedName name="iiiiiiiiiiii" hidden="1">[5]A!$J$131:$U$131</definedName>
    <definedName name="iiiiiiiiiiiiii">#REF!</definedName>
    <definedName name="IV">#REF!</definedName>
    <definedName name="j">[3]!j</definedName>
    <definedName name="jan">[3]!jan</definedName>
    <definedName name="jannstm3">#REF!</definedName>
    <definedName name="JanSun1" localSheetId="5">DATEVALUE("1/1/"&amp;#REF!)-WEEKDAY(DATEVALUE("1/1/"&amp;#REF!))+1</definedName>
    <definedName name="JanSun1" localSheetId="2">DATEVALUE("1/1/"&amp;#REF!)-WEEKDAY(DATEVALUE("1/1/"&amp;#REF!))+1</definedName>
    <definedName name="JanSun1">DATEVALUE("1/1/"&amp;#REF!)-WEEKDAY(DATEVALUE("1/1/"&amp;#REF!))+1</definedName>
    <definedName name="jennifer">[3]!jennifer</definedName>
    <definedName name="jhjuiufgd" localSheetId="7" hidden="1">[4]A!$J$131:$U$131</definedName>
    <definedName name="jhjuiufgd" localSheetId="8" hidden="1">[4]A!$J$131:$U$131</definedName>
    <definedName name="jhjuiufgd" localSheetId="9" hidden="1">[4]A!$J$131:$U$131</definedName>
    <definedName name="jhjuiufgd" localSheetId="12" hidden="1">[4]A!$J$131:$U$131</definedName>
    <definedName name="jhjuiufgd" localSheetId="4" hidden="1">[4]A!$J$131:$U$131</definedName>
    <definedName name="jhjuiufgd" localSheetId="2" hidden="1">[4]A!$J$131:$U$131</definedName>
    <definedName name="jhjuiufgd" localSheetId="1" hidden="1">[4]A!$J$131:$U$131</definedName>
    <definedName name="jhjuiufgd" localSheetId="0" hidden="1">[4]A!$J$131:$U$131</definedName>
    <definedName name="jhjuiufgd" localSheetId="13" hidden="1">[4]A!$J$131:$U$131</definedName>
    <definedName name="jhjuiufgd" localSheetId="6" hidden="1">[4]A!$J$131:$U$131</definedName>
    <definedName name="jhjuiufgd" localSheetId="10" hidden="1">[4]A!$J$131:$U$131</definedName>
    <definedName name="jhjuiufgd" localSheetId="11" hidden="1">[4]A!$J$131:$U$131</definedName>
    <definedName name="jhjuiufgd" hidden="1">[5]A!$J$131:$U$131</definedName>
    <definedName name="jjjjjjj7" localSheetId="7" hidden="1">[4]A!$J$4:$U$4</definedName>
    <definedName name="jjjjjjj7" localSheetId="8" hidden="1">[4]A!$J$4:$U$4</definedName>
    <definedName name="jjjjjjj7" localSheetId="9" hidden="1">[4]A!$J$4:$U$4</definedName>
    <definedName name="jjjjjjj7" localSheetId="12" hidden="1">[4]A!$J$4:$U$4</definedName>
    <definedName name="jjjjjjj7" localSheetId="4" hidden="1">[4]A!$J$4:$U$4</definedName>
    <definedName name="jjjjjjj7" localSheetId="2" hidden="1">[4]A!$J$4:$U$4</definedName>
    <definedName name="jjjjjjj7" localSheetId="1" hidden="1">[4]A!$J$4:$U$4</definedName>
    <definedName name="jjjjjjj7" localSheetId="0" hidden="1">[4]A!$J$4:$U$4</definedName>
    <definedName name="jjjjjjj7" localSheetId="13" hidden="1">[4]A!$J$4:$U$4</definedName>
    <definedName name="jjjjjjj7" localSheetId="6" hidden="1">[4]A!$J$4:$U$4</definedName>
    <definedName name="jjjjjjj7" localSheetId="10" hidden="1">[4]A!$J$4:$U$4</definedName>
    <definedName name="jjjjjjj7" localSheetId="11" hidden="1">[4]A!$J$4:$U$4</definedName>
    <definedName name="jjjjjjj7" hidden="1">[5]A!$J$4:$U$4</definedName>
    <definedName name="jjjjjjjjj" localSheetId="7" hidden="1">[4]A!$J$24:$U$24</definedName>
    <definedName name="jjjjjjjjj" localSheetId="8" hidden="1">[4]A!$J$24:$U$24</definedName>
    <definedName name="jjjjjjjjj" localSheetId="9" hidden="1">[4]A!$J$24:$U$24</definedName>
    <definedName name="jjjjjjjjj" localSheetId="12" hidden="1">[4]A!$J$24:$U$24</definedName>
    <definedName name="jjjjjjjjj" localSheetId="4" hidden="1">[4]A!$J$24:$U$24</definedName>
    <definedName name="jjjjjjjjj" localSheetId="2" hidden="1">[4]A!$J$24:$U$24</definedName>
    <definedName name="jjjjjjjjj" localSheetId="1" hidden="1">[4]A!$J$24:$U$24</definedName>
    <definedName name="jjjjjjjjj" localSheetId="0" hidden="1">[4]A!$J$24:$U$24</definedName>
    <definedName name="jjjjjjjjj" localSheetId="13" hidden="1">[4]A!$J$24:$U$24</definedName>
    <definedName name="jjjjjjjjj" localSheetId="6" hidden="1">[4]A!$J$24:$U$24</definedName>
    <definedName name="jjjjjjjjj" localSheetId="10" hidden="1">[4]A!$J$24:$U$24</definedName>
    <definedName name="jjjjjjjjj" localSheetId="11" hidden="1">[4]A!$J$24:$U$24</definedName>
    <definedName name="jjjjjjjjj" hidden="1">[5]A!$J$24:$U$24</definedName>
    <definedName name="jjklkjgkfgj87" localSheetId="7" hidden="1">[4]A!$J$4:$U$4</definedName>
    <definedName name="jjklkjgkfgj87" localSheetId="8" hidden="1">[4]A!$J$4:$U$4</definedName>
    <definedName name="jjklkjgkfgj87" localSheetId="9" hidden="1">[4]A!$J$4:$U$4</definedName>
    <definedName name="jjklkjgkfgj87" localSheetId="12" hidden="1">[4]A!$J$4:$U$4</definedName>
    <definedName name="jjklkjgkfgj87" localSheetId="4" hidden="1">[4]A!$J$4:$U$4</definedName>
    <definedName name="jjklkjgkfgj87" localSheetId="2" hidden="1">[4]A!$J$4:$U$4</definedName>
    <definedName name="jjklkjgkfgj87" localSheetId="1" hidden="1">[4]A!$J$4:$U$4</definedName>
    <definedName name="jjklkjgkfgj87" localSheetId="0" hidden="1">[4]A!$J$4:$U$4</definedName>
    <definedName name="jjklkjgkfgj87" localSheetId="13" hidden="1">[4]A!$J$4:$U$4</definedName>
    <definedName name="jjklkjgkfgj87" localSheetId="6" hidden="1">[4]A!$J$4:$U$4</definedName>
    <definedName name="jjklkjgkfgj87" localSheetId="10" hidden="1">[4]A!$J$4:$U$4</definedName>
    <definedName name="jjklkjgkfgj87" localSheetId="11" hidden="1">[4]A!$J$4:$U$4</definedName>
    <definedName name="jjklkjgkfgj87" hidden="1">[5]A!$J$4:$U$4</definedName>
    <definedName name="julnstm3">#REF!</definedName>
    <definedName name="JulSun1">DATEVALUE("7/1/"&amp;#REF!)-WEEKDAY(DATEVALUE("7/1/"&amp;#REF!))+1</definedName>
    <definedName name="junnstm3">#REF!</definedName>
    <definedName name="JunSun1">DATEVALUE("6/1/"&amp;#REF!)-WEEKDAY(DATEVALUE("6/1/"&amp;#REF!))+1</definedName>
    <definedName name="keeeegan">[3]!keeeegan</definedName>
    <definedName name="kekse">#REF!</definedName>
    <definedName name="kghjff" localSheetId="7" hidden="1">[4]A!$J$144:$U$144</definedName>
    <definedName name="kghjff" localSheetId="8" hidden="1">[4]A!$J$144:$U$144</definedName>
    <definedName name="kghjff" localSheetId="9" hidden="1">[4]A!$J$144:$U$144</definedName>
    <definedName name="kghjff" localSheetId="12" hidden="1">[4]A!$J$144:$U$144</definedName>
    <definedName name="kghjff" localSheetId="4" hidden="1">[4]A!$J$144:$U$144</definedName>
    <definedName name="kghjff" localSheetId="2" hidden="1">[4]A!$J$144:$U$144</definedName>
    <definedName name="kghjff" localSheetId="1" hidden="1">[4]A!$J$144:$U$144</definedName>
    <definedName name="kghjff" localSheetId="0" hidden="1">[4]A!$J$144:$U$144</definedName>
    <definedName name="kghjff" localSheetId="13" hidden="1">[4]A!$J$144:$U$144</definedName>
    <definedName name="kghjff" localSheetId="6" hidden="1">[4]A!$J$144:$U$144</definedName>
    <definedName name="kghjff" localSheetId="10" hidden="1">[4]A!$J$144:$U$144</definedName>
    <definedName name="kghjff" localSheetId="11" hidden="1">[4]A!$J$144:$U$144</definedName>
    <definedName name="kghjff" hidden="1">[5]A!$J$144:$U$144</definedName>
    <definedName name="Level1.xls">#REF!</definedName>
    <definedName name="lgm" localSheetId="5" hidden="1">{"'Sample Status'!$A$1:$J$21"}</definedName>
    <definedName name="lgm" localSheetId="7" hidden="1">{"'Sample Status'!$A$1:$J$21"}</definedName>
    <definedName name="lgm" localSheetId="8" hidden="1">{"'Sample Status'!$A$1:$J$21"}</definedName>
    <definedName name="lgm" localSheetId="9" hidden="1">{"'Sample Status'!$A$1:$J$21"}</definedName>
    <definedName name="lgm" localSheetId="12" hidden="1">{"'Sample Status'!$A$1:$J$21"}</definedName>
    <definedName name="lgm" localSheetId="4" hidden="1">{"'Sample Status'!$A$1:$J$21"}</definedName>
    <definedName name="lgm" localSheetId="2" hidden="1">{"'Sample Status'!$A$1:$J$21"}</definedName>
    <definedName name="lgm" localSheetId="1" hidden="1">{"'Sample Status'!$A$1:$J$21"}</definedName>
    <definedName name="lgm" localSheetId="0" hidden="1">{"'Sample Status'!$A$1:$J$21"}</definedName>
    <definedName name="lgm" localSheetId="13" hidden="1">{"'Sample Status'!$A$1:$J$21"}</definedName>
    <definedName name="lgm" localSheetId="6" hidden="1">{"'Sample Status'!$A$1:$J$21"}</definedName>
    <definedName name="lgm" localSheetId="10" hidden="1">{"'Sample Status'!$A$1:$J$21"}</definedName>
    <definedName name="lgm" localSheetId="11" hidden="1">{"'Sample Status'!$A$1:$J$21"}</definedName>
    <definedName name="lgm" hidden="1">{"'Sample Status'!$A$1:$J$21"}</definedName>
    <definedName name="llllllllllllllllll" localSheetId="7" hidden="1">[4]A!$J$130:$U$130</definedName>
    <definedName name="llllllllllllllllll" localSheetId="8" hidden="1">[4]A!$J$130:$U$130</definedName>
    <definedName name="llllllllllllllllll" localSheetId="9" hidden="1">[4]A!$J$130:$U$130</definedName>
    <definedName name="llllllllllllllllll" localSheetId="12" hidden="1">[4]A!$J$130:$U$130</definedName>
    <definedName name="llllllllllllllllll" localSheetId="4" hidden="1">[4]A!$J$130:$U$130</definedName>
    <definedName name="llllllllllllllllll" localSheetId="2" hidden="1">[4]A!$J$130:$U$130</definedName>
    <definedName name="llllllllllllllllll" localSheetId="1" hidden="1">[4]A!$J$130:$U$130</definedName>
    <definedName name="llllllllllllllllll" localSheetId="0" hidden="1">[4]A!$J$130:$U$130</definedName>
    <definedName name="llllllllllllllllll" localSheetId="13" hidden="1">[4]A!$J$130:$U$130</definedName>
    <definedName name="llllllllllllllllll" localSheetId="6" hidden="1">[4]A!$J$130:$U$130</definedName>
    <definedName name="llllllllllllllllll" localSheetId="10" hidden="1">[4]A!$J$130:$U$130</definedName>
    <definedName name="llllllllllllllllll" localSheetId="11" hidden="1">[4]A!$J$130:$U$130</definedName>
    <definedName name="llllllllllllllllll" hidden="1">[5]A!$J$130:$U$130</definedName>
    <definedName name="loveland">[3]!loveland</definedName>
    <definedName name="lovelandloveland">[3]!lovelandloveland</definedName>
    <definedName name="makr050">[3]!makr050</definedName>
    <definedName name="Makro1">[3]!Makro1</definedName>
    <definedName name="makro11a">[3]!makro11a</definedName>
    <definedName name="makro12">[3]!makro12</definedName>
    <definedName name="makro2">[3]!makro2</definedName>
    <definedName name="Makro4">[3]!Makro4</definedName>
    <definedName name="makro44">[3]!makro44</definedName>
    <definedName name="makro45">[3]!makro45</definedName>
    <definedName name="makro4a">[3]!makro4a</definedName>
    <definedName name="makro4aa">[3]!makro4aa</definedName>
    <definedName name="makro5">[3]!makro5</definedName>
    <definedName name="mankro01">[3]!mankro01</definedName>
    <definedName name="mankro11">[3]!mankro11</definedName>
    <definedName name="mankro12">[3]!mankro12</definedName>
    <definedName name="marnstm3">#REF!</definedName>
    <definedName name="MarSun1" localSheetId="5">DATEVALUE("3/1/"&amp;#REF!)-WEEKDAY(DATEVALUE("3/1/"&amp;#REF!))+1</definedName>
    <definedName name="MarSun1" localSheetId="2">DATEVALUE("3/1/"&amp;#REF!)-WEEKDAY(DATEVALUE("3/1/"&amp;#REF!))+1</definedName>
    <definedName name="MarSun1">DATEVALUE("3/1/"&amp;#REF!)-WEEKDAY(DATEVALUE("3/1/"&amp;#REF!))+1</definedName>
    <definedName name="maynstm3">#REF!</definedName>
    <definedName name="MaySun1">DATEVALUE("5/1/"&amp;#REF!)-WEEKDAY(DATEVALUE("5/1/"&amp;#REF!))+1</definedName>
    <definedName name="mm" localSheetId="5" hidden="1">{"'Sample Status'!$A$1:$J$21"}</definedName>
    <definedName name="mm" localSheetId="7" hidden="1">{"'Sample Status'!$A$1:$J$21"}</definedName>
    <definedName name="mm" localSheetId="8" hidden="1">{"'Sample Status'!$A$1:$J$21"}</definedName>
    <definedName name="mm" localSheetId="9" hidden="1">{"'Sample Status'!$A$1:$J$21"}</definedName>
    <definedName name="mm" localSheetId="12" hidden="1">{"'Sample Status'!$A$1:$J$21"}</definedName>
    <definedName name="mm" localSheetId="4" hidden="1">{"'Sample Status'!$A$1:$J$21"}</definedName>
    <definedName name="mm" localSheetId="2" hidden="1">{"'Sample Status'!$A$1:$J$21"}</definedName>
    <definedName name="mm" localSheetId="1" hidden="1">{"'Sample Status'!$A$1:$J$21"}</definedName>
    <definedName name="mm" localSheetId="0" hidden="1">{"'Sample Status'!$A$1:$J$21"}</definedName>
    <definedName name="mm" localSheetId="13" hidden="1">{"'Sample Status'!$A$1:$J$21"}</definedName>
    <definedName name="mm" localSheetId="6" hidden="1">{"'Sample Status'!$A$1:$J$21"}</definedName>
    <definedName name="mm" localSheetId="10" hidden="1">{"'Sample Status'!$A$1:$J$21"}</definedName>
    <definedName name="mm" localSheetId="11" hidden="1">{"'Sample Status'!$A$1:$J$21"}</definedName>
    <definedName name="mm" hidden="1">{"'Sample Status'!$A$1:$J$21"}</definedName>
    <definedName name="mmmm" hidden="1">'[19]Cntmrs-Recruit'!$F$22:$Q$22</definedName>
    <definedName name="mmmmkkl9" localSheetId="7" hidden="1">[4]A!$L$128:$U$128</definedName>
    <definedName name="mmmmkkl9" localSheetId="8" hidden="1">[4]A!$L$128:$U$128</definedName>
    <definedName name="mmmmkkl9" localSheetId="9" hidden="1">[4]A!$L$128:$U$128</definedName>
    <definedName name="mmmmkkl9" localSheetId="12" hidden="1">[4]A!$L$128:$U$128</definedName>
    <definedName name="mmmmkkl9" localSheetId="4" hidden="1">[4]A!$L$128:$U$128</definedName>
    <definedName name="mmmmkkl9" localSheetId="2" hidden="1">[4]A!$L$128:$U$128</definedName>
    <definedName name="mmmmkkl9" localSheetId="1" hidden="1">[4]A!$L$128:$U$128</definedName>
    <definedName name="mmmmkkl9" localSheetId="0" hidden="1">[4]A!$L$128:$U$128</definedName>
    <definedName name="mmmmkkl9" localSheetId="13" hidden="1">[4]A!$L$128:$U$128</definedName>
    <definedName name="mmmmkkl9" localSheetId="6" hidden="1">[4]A!$L$128:$U$128</definedName>
    <definedName name="mmmmkkl9" localSheetId="10" hidden="1">[4]A!$L$128:$U$128</definedName>
    <definedName name="mmmmkkl9" localSheetId="11" hidden="1">[4]A!$L$128:$U$128</definedName>
    <definedName name="mmmmkkl9" hidden="1">[5]A!$L$128:$U$128</definedName>
    <definedName name="MR_Daily_Management_Dashboard" localSheetId="7">'[20]2.Bowler'!#REF!</definedName>
    <definedName name="MR_Daily_Management_Dashboard" localSheetId="8">'[20]2.Bowler'!#REF!</definedName>
    <definedName name="MR_Daily_Management_Dashboard" localSheetId="9">'[20]2.Bowler'!#REF!</definedName>
    <definedName name="MR_Daily_Management_Dashboard" localSheetId="12">'[20]2.Bowler'!#REF!</definedName>
    <definedName name="MR_Daily_Management_Dashboard" localSheetId="4">'[20]2.Bowler'!#REF!</definedName>
    <definedName name="MR_Daily_Management_Dashboard" localSheetId="2">'[20]2.Bowler'!#REF!</definedName>
    <definedName name="MR_Daily_Management_Dashboard" localSheetId="1">'[20]2.Bowler'!#REF!</definedName>
    <definedName name="MR_Daily_Management_Dashboard" localSheetId="0">'[20]2.Bowler'!#REF!</definedName>
    <definedName name="MR_Daily_Management_Dashboard" localSheetId="13">'[20]2.Bowler'!#REF!</definedName>
    <definedName name="MR_Daily_Management_Dashboard" localSheetId="6">'[20]2.Bowler'!#REF!</definedName>
    <definedName name="MR_Daily_Management_Dashboard" localSheetId="10">'[20]2.Bowler'!#REF!</definedName>
    <definedName name="MR_Daily_Management_Dashboard" localSheetId="11">'[20]2.Bowler'!#REF!</definedName>
    <definedName name="MR_Daily_Management_Dashboard">'[20]2.Bowler'!#REF!</definedName>
    <definedName name="nbcrrr" localSheetId="7" hidden="1">[4]A!$J$4:$U$4</definedName>
    <definedName name="nbcrrr" localSheetId="8" hidden="1">[4]A!$J$4:$U$4</definedName>
    <definedName name="nbcrrr" localSheetId="9" hidden="1">[4]A!$J$4:$U$4</definedName>
    <definedName name="nbcrrr" localSheetId="12" hidden="1">[4]A!$J$4:$U$4</definedName>
    <definedName name="nbcrrr" localSheetId="4" hidden="1">[4]A!$J$4:$U$4</definedName>
    <definedName name="nbcrrr" localSheetId="2" hidden="1">[4]A!$J$4:$U$4</definedName>
    <definedName name="nbcrrr" localSheetId="1" hidden="1">[4]A!$J$4:$U$4</definedName>
    <definedName name="nbcrrr" localSheetId="0" hidden="1">[4]A!$J$4:$U$4</definedName>
    <definedName name="nbcrrr" localSheetId="13" hidden="1">[4]A!$J$4:$U$4</definedName>
    <definedName name="nbcrrr" localSheetId="6" hidden="1">[4]A!$J$4:$U$4</definedName>
    <definedName name="nbcrrr" localSheetId="10" hidden="1">[4]A!$J$4:$U$4</definedName>
    <definedName name="nbcrrr" localSheetId="11" hidden="1">[4]A!$J$4:$U$4</definedName>
    <definedName name="nbcrrr" hidden="1">[5]A!$J$4:$U$4</definedName>
    <definedName name="new" hidden="1">#N/A</definedName>
    <definedName name="nfhnhj7" localSheetId="7" hidden="1">[4]A!$J$4:$U$4</definedName>
    <definedName name="nfhnhj7" localSheetId="8" hidden="1">[4]A!$J$4:$U$4</definedName>
    <definedName name="nfhnhj7" localSheetId="9" hidden="1">[4]A!$J$4:$U$4</definedName>
    <definedName name="nfhnhj7" localSheetId="12" hidden="1">[4]A!$J$4:$U$4</definedName>
    <definedName name="nfhnhj7" localSheetId="4" hidden="1">[4]A!$J$4:$U$4</definedName>
    <definedName name="nfhnhj7" localSheetId="2" hidden="1">[4]A!$J$4:$U$4</definedName>
    <definedName name="nfhnhj7" localSheetId="1" hidden="1">[4]A!$J$4:$U$4</definedName>
    <definedName name="nfhnhj7" localSheetId="0" hidden="1">[4]A!$J$4:$U$4</definedName>
    <definedName name="nfhnhj7" localSheetId="13" hidden="1">[4]A!$J$4:$U$4</definedName>
    <definedName name="nfhnhj7" localSheetId="6" hidden="1">[4]A!$J$4:$U$4</definedName>
    <definedName name="nfhnhj7" localSheetId="10" hidden="1">[4]A!$J$4:$U$4</definedName>
    <definedName name="nfhnhj7" localSheetId="11" hidden="1">[4]A!$J$4:$U$4</definedName>
    <definedName name="nfhnhj7" hidden="1">[5]A!$J$4:$U$4</definedName>
    <definedName name="nhfdh6" localSheetId="7" hidden="1">[4]A!$J$4:$U$4</definedName>
    <definedName name="nhfdh6" localSheetId="8" hidden="1">[4]A!$J$4:$U$4</definedName>
    <definedName name="nhfdh6" localSheetId="9" hidden="1">[4]A!$J$4:$U$4</definedName>
    <definedName name="nhfdh6" localSheetId="12" hidden="1">[4]A!$J$4:$U$4</definedName>
    <definedName name="nhfdh6" localSheetId="4" hidden="1">[4]A!$J$4:$U$4</definedName>
    <definedName name="nhfdh6" localSheetId="2" hidden="1">[4]A!$J$4:$U$4</definedName>
    <definedName name="nhfdh6" localSheetId="1" hidden="1">[4]A!$J$4:$U$4</definedName>
    <definedName name="nhfdh6" localSheetId="0" hidden="1">[4]A!$J$4:$U$4</definedName>
    <definedName name="nhfdh6" localSheetId="13" hidden="1">[4]A!$J$4:$U$4</definedName>
    <definedName name="nhfdh6" localSheetId="6" hidden="1">[4]A!$J$4:$U$4</definedName>
    <definedName name="nhfdh6" localSheetId="10" hidden="1">[4]A!$J$4:$U$4</definedName>
    <definedName name="nhfdh6" localSheetId="11" hidden="1">[4]A!$J$4:$U$4</definedName>
    <definedName name="nhfdh6" hidden="1">[5]A!$J$4:$U$4</definedName>
    <definedName name="nnn" hidden="1">'[19]Cntmrs-Recruit'!$F$20:$Q$20</definedName>
    <definedName name="nnnnnn6" localSheetId="7" hidden="1">[4]A!$J$130:$U$130</definedName>
    <definedName name="nnnnnn6" localSheetId="8" hidden="1">[4]A!$J$130:$U$130</definedName>
    <definedName name="nnnnnn6" localSheetId="9" hidden="1">[4]A!$J$130:$U$130</definedName>
    <definedName name="nnnnnn6" localSheetId="12" hidden="1">[4]A!$J$130:$U$130</definedName>
    <definedName name="nnnnnn6" localSheetId="4" hidden="1">[4]A!$J$130:$U$130</definedName>
    <definedName name="nnnnnn6" localSheetId="2" hidden="1">[4]A!$J$130:$U$130</definedName>
    <definedName name="nnnnnn6" localSheetId="1" hidden="1">[4]A!$J$130:$U$130</definedName>
    <definedName name="nnnnnn6" localSheetId="0" hidden="1">[4]A!$J$130:$U$130</definedName>
    <definedName name="nnnnnn6" localSheetId="13" hidden="1">[4]A!$J$130:$U$130</definedName>
    <definedName name="nnnnnn6" localSheetId="6" hidden="1">[4]A!$J$130:$U$130</definedName>
    <definedName name="nnnnnn6" localSheetId="10" hidden="1">[4]A!$J$130:$U$130</definedName>
    <definedName name="nnnnnn6" localSheetId="11" hidden="1">[4]A!$J$130:$U$130</definedName>
    <definedName name="nnnnnn6" hidden="1">[5]A!$J$130:$U$130</definedName>
    <definedName name="nnnnnnnnnnnnnnn" localSheetId="7" hidden="1">[4]A!$J$4:$U$4</definedName>
    <definedName name="nnnnnnnnnnnnnnn" localSheetId="8" hidden="1">[4]A!$J$4:$U$4</definedName>
    <definedName name="nnnnnnnnnnnnnnn" localSheetId="9" hidden="1">[4]A!$J$4:$U$4</definedName>
    <definedName name="nnnnnnnnnnnnnnn" localSheetId="12" hidden="1">[4]A!$J$4:$U$4</definedName>
    <definedName name="nnnnnnnnnnnnnnn" localSheetId="4" hidden="1">[4]A!$J$4:$U$4</definedName>
    <definedName name="nnnnnnnnnnnnnnn" localSheetId="2" hidden="1">[4]A!$J$4:$U$4</definedName>
    <definedName name="nnnnnnnnnnnnnnn" localSheetId="1" hidden="1">[4]A!$J$4:$U$4</definedName>
    <definedName name="nnnnnnnnnnnnnnn" localSheetId="0" hidden="1">[4]A!$J$4:$U$4</definedName>
    <definedName name="nnnnnnnnnnnnnnn" localSheetId="13" hidden="1">[4]A!$J$4:$U$4</definedName>
    <definedName name="nnnnnnnnnnnnnnn" localSheetId="6" hidden="1">[4]A!$J$4:$U$4</definedName>
    <definedName name="nnnnnnnnnnnnnnn" localSheetId="10" hidden="1">[4]A!$J$4:$U$4</definedName>
    <definedName name="nnnnnnnnnnnnnnn" localSheetId="11" hidden="1">[4]A!$J$4:$U$4</definedName>
    <definedName name="nnnnnnnnnnnnnnn" hidden="1">[5]A!$J$4:$U$4</definedName>
    <definedName name="novnstm3">#REF!</definedName>
    <definedName name="NovSun1" localSheetId="5">DATEVALUE("11/1/"&amp;#REF!)-WEEKDAY(DATEVALUE("11/1/"&amp;#REF!))+1</definedName>
    <definedName name="NovSun1" localSheetId="7">DATEVALUE("11/1/"&amp;#REF!)-WEEKDAY(DATEVALUE("11/1/"&amp;#REF!))+1</definedName>
    <definedName name="NovSun1" localSheetId="8">DATEVALUE("11/1/"&amp;#REF!)-WEEKDAY(DATEVALUE("11/1/"&amp;#REF!))+1</definedName>
    <definedName name="NovSun1" localSheetId="9">DATEVALUE("11/1/"&amp;#REF!)-WEEKDAY(DATEVALUE("11/1/"&amp;#REF!))+1</definedName>
    <definedName name="NovSun1" localSheetId="12">DATEVALUE("11/1/"&amp;#REF!)-WEEKDAY(DATEVALUE("11/1/"&amp;#REF!))+1</definedName>
    <definedName name="NovSun1" localSheetId="4">DATEVALUE("11/1/"&amp;#REF!)-WEEKDAY(DATEVALUE("11/1/"&amp;#REF!))+1</definedName>
    <definedName name="NovSun1" localSheetId="2">DATEVALUE("11/1/"&amp;#REF!)-WEEKDAY(DATEVALUE("11/1/"&amp;#REF!))+1</definedName>
    <definedName name="NovSun1" localSheetId="1">DATEVALUE("11/1/"&amp;#REF!)-WEEKDAY(DATEVALUE("11/1/"&amp;#REF!))+1</definedName>
    <definedName name="NovSun1" localSheetId="0">DATEVALUE("11/1/"&amp;#REF!)-WEEKDAY(DATEVALUE("11/1/"&amp;#REF!))+1</definedName>
    <definedName name="NovSun1" localSheetId="13">DATEVALUE("11/1/"&amp;#REF!)-WEEKDAY(DATEVALUE("11/1/"&amp;#REF!))+1</definedName>
    <definedName name="NovSun1" localSheetId="6">DATEVALUE("11/1/"&amp;#REF!)-WEEKDAY(DATEVALUE("11/1/"&amp;#REF!))+1</definedName>
    <definedName name="NovSun1" localSheetId="10">DATEVALUE("11/1/"&amp;#REF!)-WEEKDAY(DATEVALUE("11/1/"&amp;#REF!))+1</definedName>
    <definedName name="NovSun1" localSheetId="11">DATEVALUE("11/1/"&amp;#REF!)-WEEKDAY(DATEVALUE("11/1/"&amp;#REF!))+1</definedName>
    <definedName name="NovSun1">DATEVALUE("11/1/"&amp;#REF!)-WEEKDAY(DATEVALUE("11/1/"&amp;#REF!))+1</definedName>
    <definedName name="octnstm3">#REF!</definedName>
    <definedName name="OctSun1">DATEVALUE("10/1/"&amp;#REF!)-WEEKDAY(DATEVALUE("10/1/"&amp;#REF!))+1</definedName>
    <definedName name="other">[18]mapping!$S$2:$S$5</definedName>
    <definedName name="Pam" localSheetId="7" hidden="1">[4]A!$J$153:$U$153</definedName>
    <definedName name="Pam" localSheetId="8" hidden="1">[4]A!$J$153:$U$153</definedName>
    <definedName name="Pam" localSheetId="9" hidden="1">[4]A!$J$153:$U$153</definedName>
    <definedName name="Pam" localSheetId="12" hidden="1">[4]A!$J$153:$U$153</definedName>
    <definedName name="Pam" localSheetId="4" hidden="1">[4]A!$J$153:$U$153</definedName>
    <definedName name="Pam" localSheetId="2" hidden="1">[4]A!$J$153:$U$153</definedName>
    <definedName name="Pam" localSheetId="1" hidden="1">[4]A!$J$153:$U$153</definedName>
    <definedName name="Pam" localSheetId="0" hidden="1">[4]A!$J$153:$U$153</definedName>
    <definedName name="Pam" localSheetId="13" hidden="1">[4]A!$J$153:$U$153</definedName>
    <definedName name="Pam" localSheetId="6" hidden="1">[4]A!$J$153:$U$153</definedName>
    <definedName name="Pam" localSheetId="10" hidden="1">[4]A!$J$153:$U$153</definedName>
    <definedName name="Pam" localSheetId="11" hidden="1">[4]A!$J$153:$U$153</definedName>
    <definedName name="Pam" hidden="1">[5]A!$J$153:$U$153</definedName>
    <definedName name="pcbagraph" localSheetId="7" hidden="1">[4]A!$J$144:$U$144</definedName>
    <definedName name="pcbagraph" localSheetId="8" hidden="1">[4]A!$J$144:$U$144</definedName>
    <definedName name="pcbagraph" localSheetId="9" hidden="1">[4]A!$J$144:$U$144</definedName>
    <definedName name="pcbagraph" localSheetId="12" hidden="1">[4]A!$J$144:$U$144</definedName>
    <definedName name="pcbagraph" localSheetId="4" hidden="1">[4]A!$J$144:$U$144</definedName>
    <definedName name="pcbagraph" localSheetId="2" hidden="1">[4]A!$J$144:$U$144</definedName>
    <definedName name="pcbagraph" localSheetId="1" hidden="1">[4]A!$J$144:$U$144</definedName>
    <definedName name="pcbagraph" localSheetId="0" hidden="1">[4]A!$J$144:$U$144</definedName>
    <definedName name="pcbagraph" localSheetId="13" hidden="1">[4]A!$J$144:$U$144</definedName>
    <definedName name="pcbagraph" localSheetId="6" hidden="1">[4]A!$J$144:$U$144</definedName>
    <definedName name="pcbagraph" localSheetId="10" hidden="1">[4]A!$J$144:$U$144</definedName>
    <definedName name="pcbagraph" localSheetId="11" hidden="1">[4]A!$J$144:$U$144</definedName>
    <definedName name="pcbagraph" hidden="1">[5]A!$J$144:$U$144</definedName>
    <definedName name="PERCENT">'[1]FEB summary'!#REF!</definedName>
    <definedName name="pr_are2">#REF!</definedName>
    <definedName name="_xlnm.Print_Area">#REF!</definedName>
    <definedName name="PRINT_AREA_MI">'[1]FEB summary'!$A$7:$I$104</definedName>
    <definedName name="Print_Area2">#REF!</definedName>
    <definedName name="print_omr">#REF!</definedName>
    <definedName name="Print_Titles_MI">'[1]FEB summary'!$A$1:$IV$6</definedName>
    <definedName name="print0m1">[3]!print0m1</definedName>
    <definedName name="PrintA">#REF!</definedName>
    <definedName name="PrintB">#REF!</definedName>
    <definedName name="printom">[3]!printom</definedName>
    <definedName name="printoma">[3]!printoma</definedName>
    <definedName name="printomr">#REF!</definedName>
    <definedName name="QC">[3]!QC</definedName>
    <definedName name="qrfwrw443" localSheetId="7" hidden="1">[4]A!$J$6:$U$6</definedName>
    <definedName name="qrfwrw443" localSheetId="8" hidden="1">[4]A!$J$6:$U$6</definedName>
    <definedName name="qrfwrw443" localSheetId="9" hidden="1">[4]A!$J$6:$U$6</definedName>
    <definedName name="qrfwrw443" localSheetId="12" hidden="1">[4]A!$J$6:$U$6</definedName>
    <definedName name="qrfwrw443" localSheetId="4" hidden="1">[4]A!$J$6:$U$6</definedName>
    <definedName name="qrfwrw443" localSheetId="2" hidden="1">[4]A!$J$6:$U$6</definedName>
    <definedName name="qrfwrw443" localSheetId="1" hidden="1">[4]A!$J$6:$U$6</definedName>
    <definedName name="qrfwrw443" localSheetId="0" hidden="1">[4]A!$J$6:$U$6</definedName>
    <definedName name="qrfwrw443" localSheetId="13" hidden="1">[4]A!$J$6:$U$6</definedName>
    <definedName name="qrfwrw443" localSheetId="6" hidden="1">[4]A!$J$6:$U$6</definedName>
    <definedName name="qrfwrw443" localSheetId="10" hidden="1">[4]A!$J$6:$U$6</definedName>
    <definedName name="qrfwrw443" localSheetId="11" hidden="1">[4]A!$J$6:$U$6</definedName>
    <definedName name="qrfwrw443" hidden="1">[5]A!$J$6:$U$6</definedName>
    <definedName name="quarter">#REF!</definedName>
    <definedName name="qxö" localSheetId="7" hidden="1">[4]A!$J$138:$U$138</definedName>
    <definedName name="qxö" localSheetId="8" hidden="1">[4]A!$J$138:$U$138</definedName>
    <definedName name="qxö" localSheetId="9" hidden="1">[4]A!$J$138:$U$138</definedName>
    <definedName name="qxö" localSheetId="12" hidden="1">[4]A!$J$138:$U$138</definedName>
    <definedName name="qxö" localSheetId="4" hidden="1">[4]A!$J$138:$U$138</definedName>
    <definedName name="qxö" localSheetId="2" hidden="1">[4]A!$J$138:$U$138</definedName>
    <definedName name="qxö" localSheetId="1" hidden="1">[4]A!$J$138:$U$138</definedName>
    <definedName name="qxö" localSheetId="0" hidden="1">[4]A!$J$138:$U$138</definedName>
    <definedName name="qxö" localSheetId="13" hidden="1">[4]A!$J$138:$U$138</definedName>
    <definedName name="qxö" localSheetId="6" hidden="1">[4]A!$J$138:$U$138</definedName>
    <definedName name="qxö" localSheetId="10" hidden="1">[4]A!$J$138:$U$138</definedName>
    <definedName name="qxö" localSheetId="11" hidden="1">[4]A!$J$138:$U$138</definedName>
    <definedName name="qxö" hidden="1">[5]A!$J$138:$U$138</definedName>
    <definedName name="REPORT">'[1]FEB summary'!$A$7:$I$104</definedName>
    <definedName name="rghgdbrtr" localSheetId="7" hidden="1">[4]A!$J$6:$U$6</definedName>
    <definedName name="rghgdbrtr" localSheetId="8" hidden="1">[4]A!$J$6:$U$6</definedName>
    <definedName name="rghgdbrtr" localSheetId="9" hidden="1">[4]A!$J$6:$U$6</definedName>
    <definedName name="rghgdbrtr" localSheetId="12" hidden="1">[4]A!$J$6:$U$6</definedName>
    <definedName name="rghgdbrtr" localSheetId="4" hidden="1">[4]A!$J$6:$U$6</definedName>
    <definedName name="rghgdbrtr" localSheetId="2" hidden="1">[4]A!$J$6:$U$6</definedName>
    <definedName name="rghgdbrtr" localSheetId="1" hidden="1">[4]A!$J$6:$U$6</definedName>
    <definedName name="rghgdbrtr" localSheetId="0" hidden="1">[4]A!$J$6:$U$6</definedName>
    <definedName name="rghgdbrtr" localSheetId="13" hidden="1">[4]A!$J$6:$U$6</definedName>
    <definedName name="rghgdbrtr" localSheetId="6" hidden="1">[4]A!$J$6:$U$6</definedName>
    <definedName name="rghgdbrtr" localSheetId="10" hidden="1">[4]A!$J$6:$U$6</definedName>
    <definedName name="rghgdbrtr" localSheetId="11" hidden="1">[4]A!$J$6:$U$6</definedName>
    <definedName name="rghgdbrtr" hidden="1">[5]A!$J$6:$U$6</definedName>
    <definedName name="rrrrrrrrr" localSheetId="7" hidden="1">[4]A!$L$25:$U$25</definedName>
    <definedName name="rrrrrrrrr" localSheetId="8" hidden="1">[4]A!$L$25:$U$25</definedName>
    <definedName name="rrrrrrrrr" localSheetId="9" hidden="1">[4]A!$L$25:$U$25</definedName>
    <definedName name="rrrrrrrrr" localSheetId="12" hidden="1">[4]A!$L$25:$U$25</definedName>
    <definedName name="rrrrrrrrr" localSheetId="4" hidden="1">[4]A!$L$25:$U$25</definedName>
    <definedName name="rrrrrrrrr" localSheetId="2" hidden="1">[4]A!$L$25:$U$25</definedName>
    <definedName name="rrrrrrrrr" localSheetId="1" hidden="1">[4]A!$L$25:$U$25</definedName>
    <definedName name="rrrrrrrrr" localSheetId="0" hidden="1">[4]A!$L$25:$U$25</definedName>
    <definedName name="rrrrrrrrr" localSheetId="13" hidden="1">[4]A!$L$25:$U$25</definedName>
    <definedName name="rrrrrrrrr" localSheetId="6" hidden="1">[4]A!$L$25:$U$25</definedName>
    <definedName name="rrrrrrrrr" localSheetId="10" hidden="1">[4]A!$L$25:$U$25</definedName>
    <definedName name="rrrrrrrrr" localSheetId="11" hidden="1">[4]A!$L$25:$U$25</definedName>
    <definedName name="rrrrrrrrr" hidden="1">[5]A!$L$25:$U$25</definedName>
    <definedName name="rrrrrrrrrrrrrr" localSheetId="7" hidden="1">[4]A!$J$153:$U$153</definedName>
    <definedName name="rrrrrrrrrrrrrr" localSheetId="8" hidden="1">[4]A!$J$153:$U$153</definedName>
    <definedName name="rrrrrrrrrrrrrr" localSheetId="9" hidden="1">[4]A!$J$153:$U$153</definedName>
    <definedName name="rrrrrrrrrrrrrr" localSheetId="12" hidden="1">[4]A!$J$153:$U$153</definedName>
    <definedName name="rrrrrrrrrrrrrr" localSheetId="4" hidden="1">[4]A!$J$153:$U$153</definedName>
    <definedName name="rrrrrrrrrrrrrr" localSheetId="2" hidden="1">[4]A!$J$153:$U$153</definedName>
    <definedName name="rrrrrrrrrrrrrr" localSheetId="1" hidden="1">[4]A!$J$153:$U$153</definedName>
    <definedName name="rrrrrrrrrrrrrr" localSheetId="0" hidden="1">[4]A!$J$153:$U$153</definedName>
    <definedName name="rrrrrrrrrrrrrr" localSheetId="13" hidden="1">[4]A!$J$153:$U$153</definedName>
    <definedName name="rrrrrrrrrrrrrr" localSheetId="6" hidden="1">[4]A!$J$153:$U$153</definedName>
    <definedName name="rrrrrrrrrrrrrr" localSheetId="10" hidden="1">[4]A!$J$153:$U$153</definedName>
    <definedName name="rrrrrrrrrrrrrr" localSheetId="11" hidden="1">[4]A!$J$153:$U$153</definedName>
    <definedName name="rrrrrrrrrrrrrr" hidden="1">[5]A!$J$153:$U$153</definedName>
    <definedName name="sadfgsfga4" localSheetId="7" hidden="1">[4]A!$J$7:$U$7</definedName>
    <definedName name="sadfgsfga4" localSheetId="8" hidden="1">[4]A!$J$7:$U$7</definedName>
    <definedName name="sadfgsfga4" localSheetId="9" hidden="1">[4]A!$J$7:$U$7</definedName>
    <definedName name="sadfgsfga4" localSheetId="12" hidden="1">[4]A!$J$7:$U$7</definedName>
    <definedName name="sadfgsfga4" localSheetId="4" hidden="1">[4]A!$J$7:$U$7</definedName>
    <definedName name="sadfgsfga4" localSheetId="2" hidden="1">[4]A!$J$7:$U$7</definedName>
    <definedName name="sadfgsfga4" localSheetId="1" hidden="1">[4]A!$J$7:$U$7</definedName>
    <definedName name="sadfgsfga4" localSheetId="0" hidden="1">[4]A!$J$7:$U$7</definedName>
    <definedName name="sadfgsfga4" localSheetId="13" hidden="1">[4]A!$J$7:$U$7</definedName>
    <definedName name="sadfgsfga4" localSheetId="6" hidden="1">[4]A!$J$7:$U$7</definedName>
    <definedName name="sadfgsfga4" localSheetId="10" hidden="1">[4]A!$J$7:$U$7</definedName>
    <definedName name="sadfgsfga4" localSheetId="11" hidden="1">[4]A!$J$7:$U$7</definedName>
    <definedName name="sadfgsfga4" hidden="1">[5]A!$J$7:$U$7</definedName>
    <definedName name="SAPBEXrevision" hidden="1">0</definedName>
    <definedName name="SAPBEXsysID" hidden="1">"WPC"</definedName>
    <definedName name="SAPBEXwbID" hidden="1">"4C5WLEOGR4GPORJLLQO93ZPRM"</definedName>
    <definedName name="sdasd" localSheetId="7" hidden="1">#REF!</definedName>
    <definedName name="sdasd" localSheetId="8" hidden="1">#REF!</definedName>
    <definedName name="sdasd" localSheetId="9" hidden="1">#REF!</definedName>
    <definedName name="sdasd" localSheetId="12" hidden="1">#REF!</definedName>
    <definedName name="sdasd" localSheetId="4" hidden="1">#REF!</definedName>
    <definedName name="sdasd" localSheetId="2" hidden="1">#REF!</definedName>
    <definedName name="sdasd" localSheetId="1" hidden="1">#REF!</definedName>
    <definedName name="sdasd" localSheetId="0" hidden="1">#REF!</definedName>
    <definedName name="sdasd" localSheetId="13" hidden="1">#REF!</definedName>
    <definedName name="sdasd" localSheetId="6" hidden="1">#REF!</definedName>
    <definedName name="sdasd" localSheetId="10" hidden="1">#REF!</definedName>
    <definedName name="sdasd" localSheetId="11" hidden="1">#REF!</definedName>
    <definedName name="sdasd" hidden="1">#REF!</definedName>
    <definedName name="sdfgsgdsh54" localSheetId="7" hidden="1">[4]A!$J$4:$U$4</definedName>
    <definedName name="sdfgsgdsh54" localSheetId="8" hidden="1">[4]A!$J$4:$U$4</definedName>
    <definedName name="sdfgsgdsh54" localSheetId="9" hidden="1">[4]A!$J$4:$U$4</definedName>
    <definedName name="sdfgsgdsh54" localSheetId="12" hidden="1">[4]A!$J$4:$U$4</definedName>
    <definedName name="sdfgsgdsh54" localSheetId="4" hidden="1">[4]A!$J$4:$U$4</definedName>
    <definedName name="sdfgsgdsh54" localSheetId="2" hidden="1">[4]A!$J$4:$U$4</definedName>
    <definedName name="sdfgsgdsh54" localSheetId="1" hidden="1">[4]A!$J$4:$U$4</definedName>
    <definedName name="sdfgsgdsh54" localSheetId="0" hidden="1">[4]A!$J$4:$U$4</definedName>
    <definedName name="sdfgsgdsh54" localSheetId="13" hidden="1">[4]A!$J$4:$U$4</definedName>
    <definedName name="sdfgsgdsh54" localSheetId="6" hidden="1">[4]A!$J$4:$U$4</definedName>
    <definedName name="sdfgsgdsh54" localSheetId="10" hidden="1">[4]A!$J$4:$U$4</definedName>
    <definedName name="sdfgsgdsh54" localSheetId="11" hidden="1">[4]A!$J$4:$U$4</definedName>
    <definedName name="sdfgsgdsh54" hidden="1">[5]A!$J$4:$U$4</definedName>
    <definedName name="sdfwefewfse" localSheetId="7" hidden="1">[4]A!$J$17:$U$17</definedName>
    <definedName name="sdfwefewfse" localSheetId="8" hidden="1">[4]A!$J$17:$U$17</definedName>
    <definedName name="sdfwefewfse" localSheetId="9" hidden="1">[4]A!$J$17:$U$17</definedName>
    <definedName name="sdfwefewfse" localSheetId="12" hidden="1">[4]A!$J$17:$U$17</definedName>
    <definedName name="sdfwefewfse" localSheetId="4" hidden="1">[4]A!$J$17:$U$17</definedName>
    <definedName name="sdfwefewfse" localSheetId="2" hidden="1">[4]A!$J$17:$U$17</definedName>
    <definedName name="sdfwefewfse" localSheetId="1" hidden="1">[4]A!$J$17:$U$17</definedName>
    <definedName name="sdfwefewfse" localSheetId="0" hidden="1">[4]A!$J$17:$U$17</definedName>
    <definedName name="sdfwefewfse" localSheetId="13" hidden="1">[4]A!$J$17:$U$17</definedName>
    <definedName name="sdfwefewfse" localSheetId="6" hidden="1">[4]A!$J$17:$U$17</definedName>
    <definedName name="sdfwefewfse" localSheetId="10" hidden="1">[4]A!$J$17:$U$17</definedName>
    <definedName name="sdfwefewfse" localSheetId="11" hidden="1">[4]A!$J$17:$U$17</definedName>
    <definedName name="sdfwefewfse" hidden="1">[5]A!$J$17:$U$17</definedName>
    <definedName name="sdsad" localSheetId="7" hidden="1">#REF!</definedName>
    <definedName name="sdsad" localSheetId="8" hidden="1">#REF!</definedName>
    <definedName name="sdsad" localSheetId="9" hidden="1">#REF!</definedName>
    <definedName name="sdsad" localSheetId="12" hidden="1">#REF!</definedName>
    <definedName name="sdsad" localSheetId="4" hidden="1">#REF!</definedName>
    <definedName name="sdsad" localSheetId="2" hidden="1">#REF!</definedName>
    <definedName name="sdsad" localSheetId="1" hidden="1">#REF!</definedName>
    <definedName name="sdsad" localSheetId="0" hidden="1">#REF!</definedName>
    <definedName name="sdsad" localSheetId="13" hidden="1">#REF!</definedName>
    <definedName name="sdsad" localSheetId="6" hidden="1">#REF!</definedName>
    <definedName name="sdsad" localSheetId="10" hidden="1">#REF!</definedName>
    <definedName name="sdsad" localSheetId="11" hidden="1">#REF!</definedName>
    <definedName name="sdsad" hidden="1">#REF!</definedName>
    <definedName name="sean" localSheetId="5" hidden="1">{"'Sample Status'!$A$1:$J$21"}</definedName>
    <definedName name="sean" localSheetId="7" hidden="1">{"'Sample Status'!$A$1:$J$21"}</definedName>
    <definedName name="sean" localSheetId="8" hidden="1">{"'Sample Status'!$A$1:$J$21"}</definedName>
    <definedName name="sean" localSheetId="9" hidden="1">{"'Sample Status'!$A$1:$J$21"}</definedName>
    <definedName name="sean" localSheetId="12" hidden="1">{"'Sample Status'!$A$1:$J$21"}</definedName>
    <definedName name="sean" localSheetId="4" hidden="1">{"'Sample Status'!$A$1:$J$21"}</definedName>
    <definedName name="sean" localSheetId="2" hidden="1">{"'Sample Status'!$A$1:$J$21"}</definedName>
    <definedName name="sean" localSheetId="1" hidden="1">{"'Sample Status'!$A$1:$J$21"}</definedName>
    <definedName name="sean" localSheetId="0" hidden="1">{"'Sample Status'!$A$1:$J$21"}</definedName>
    <definedName name="sean" localSheetId="13" hidden="1">{"'Sample Status'!$A$1:$J$21"}</definedName>
    <definedName name="sean" localSheetId="6" hidden="1">{"'Sample Status'!$A$1:$J$21"}</definedName>
    <definedName name="sean" localSheetId="10" hidden="1">{"'Sample Status'!$A$1:$J$21"}</definedName>
    <definedName name="sean" localSheetId="11" hidden="1">{"'Sample Status'!$A$1:$J$21"}</definedName>
    <definedName name="sean" hidden="1">{"'Sample Status'!$A$1:$J$21"}</definedName>
    <definedName name="sepnstm3">#REF!</definedName>
    <definedName name="SepSun1" localSheetId="5">DATEVALUE("9/1/"&amp;#REF!)-WEEKDAY(DATEVALUE("9/1/"&amp;#REF!))+1</definedName>
    <definedName name="SepSun1" localSheetId="7">DATEVALUE("9/1/"&amp;#REF!)-WEEKDAY(DATEVALUE("9/1/"&amp;#REF!))+1</definedName>
    <definedName name="SepSun1" localSheetId="8">DATEVALUE("9/1/"&amp;#REF!)-WEEKDAY(DATEVALUE("9/1/"&amp;#REF!))+1</definedName>
    <definedName name="SepSun1" localSheetId="9">DATEVALUE("9/1/"&amp;#REF!)-WEEKDAY(DATEVALUE("9/1/"&amp;#REF!))+1</definedName>
    <definedName name="SepSun1" localSheetId="12">DATEVALUE("9/1/"&amp;#REF!)-WEEKDAY(DATEVALUE("9/1/"&amp;#REF!))+1</definedName>
    <definedName name="SepSun1" localSheetId="4">DATEVALUE("9/1/"&amp;#REF!)-WEEKDAY(DATEVALUE("9/1/"&amp;#REF!))+1</definedName>
    <definedName name="SepSun1" localSheetId="2">DATEVALUE("9/1/"&amp;#REF!)-WEEKDAY(DATEVALUE("9/1/"&amp;#REF!))+1</definedName>
    <definedName name="SepSun1" localSheetId="1">DATEVALUE("9/1/"&amp;#REF!)-WEEKDAY(DATEVALUE("9/1/"&amp;#REF!))+1</definedName>
    <definedName name="SepSun1" localSheetId="0">DATEVALUE("9/1/"&amp;#REF!)-WEEKDAY(DATEVALUE("9/1/"&amp;#REF!))+1</definedName>
    <definedName name="SepSun1" localSheetId="13">DATEVALUE("9/1/"&amp;#REF!)-WEEKDAY(DATEVALUE("9/1/"&amp;#REF!))+1</definedName>
    <definedName name="SepSun1" localSheetId="6">DATEVALUE("9/1/"&amp;#REF!)-WEEKDAY(DATEVALUE("9/1/"&amp;#REF!))+1</definedName>
    <definedName name="SepSun1" localSheetId="10">DATEVALUE("9/1/"&amp;#REF!)-WEEKDAY(DATEVALUE("9/1/"&amp;#REF!))+1</definedName>
    <definedName name="SepSun1" localSheetId="11">DATEVALUE("9/1/"&amp;#REF!)-WEEKDAY(DATEVALUE("9/1/"&amp;#REF!))+1</definedName>
    <definedName name="SepSun1">DATEVALUE("9/1/"&amp;#REF!)-WEEKDAY(DATEVALUE("9/1/"&amp;#REF!))+1</definedName>
    <definedName name="soemthing">[2]!soemthing</definedName>
    <definedName name="sss" localSheetId="5" hidden="1">{"'Sample Status'!$A$1:$J$21"}</definedName>
    <definedName name="sss" localSheetId="7" hidden="1">{"'Sample Status'!$A$1:$J$21"}</definedName>
    <definedName name="sss" localSheetId="8" hidden="1">{"'Sample Status'!$A$1:$J$21"}</definedName>
    <definedName name="sss" localSheetId="9" hidden="1">{"'Sample Status'!$A$1:$J$21"}</definedName>
    <definedName name="sss" localSheetId="12" hidden="1">{"'Sample Status'!$A$1:$J$21"}</definedName>
    <definedName name="sss" localSheetId="4" hidden="1">{"'Sample Status'!$A$1:$J$21"}</definedName>
    <definedName name="sss" localSheetId="2" hidden="1">{"'Sample Status'!$A$1:$J$21"}</definedName>
    <definedName name="sss" localSheetId="1" hidden="1">{"'Sample Status'!$A$1:$J$21"}</definedName>
    <definedName name="sss" localSheetId="0" hidden="1">{"'Sample Status'!$A$1:$J$21"}</definedName>
    <definedName name="sss" localSheetId="13" hidden="1">{"'Sample Status'!$A$1:$J$21"}</definedName>
    <definedName name="sss" localSheetId="6" hidden="1">{"'Sample Status'!$A$1:$J$21"}</definedName>
    <definedName name="sss" localSheetId="10" hidden="1">{"'Sample Status'!$A$1:$J$21"}</definedName>
    <definedName name="sss" localSheetId="11" hidden="1">{"'Sample Status'!$A$1:$J$21"}</definedName>
    <definedName name="sss" hidden="1">{"'Sample Status'!$A$1:$J$21"}</definedName>
    <definedName name="sssssss" localSheetId="7" hidden="1">[4]A!$J$17:$U$17</definedName>
    <definedName name="sssssss" localSheetId="8" hidden="1">[4]A!$J$17:$U$17</definedName>
    <definedName name="sssssss" localSheetId="9" hidden="1">[4]A!$J$17:$U$17</definedName>
    <definedName name="sssssss" localSheetId="12" hidden="1">[4]A!$J$17:$U$17</definedName>
    <definedName name="sssssss" localSheetId="4" hidden="1">[4]A!$J$17:$U$17</definedName>
    <definedName name="sssssss" localSheetId="2" hidden="1">[4]A!$J$17:$U$17</definedName>
    <definedName name="sssssss" localSheetId="1" hidden="1">[4]A!$J$17:$U$17</definedName>
    <definedName name="sssssss" localSheetId="0" hidden="1">[4]A!$J$17:$U$17</definedName>
    <definedName name="sssssss" localSheetId="13" hidden="1">[4]A!$J$17:$U$17</definedName>
    <definedName name="sssssss" localSheetId="6" hidden="1">[4]A!$J$17:$U$17</definedName>
    <definedName name="sssssss" localSheetId="10" hidden="1">[4]A!$J$17:$U$17</definedName>
    <definedName name="sssssss" localSheetId="11" hidden="1">[4]A!$J$17:$U$17</definedName>
    <definedName name="sssssss" hidden="1">[5]A!$J$17:$U$17</definedName>
    <definedName name="StartValue">4136.55411844792</definedName>
    <definedName name="StepValue">99.3716814159292</definedName>
    <definedName name="system">[18]mapping!$G$2:$G$12</definedName>
    <definedName name="temp" localSheetId="7" hidden="1">#REF!</definedName>
    <definedName name="temp" localSheetId="8" hidden="1">#REF!</definedName>
    <definedName name="temp" localSheetId="9" hidden="1">#REF!</definedName>
    <definedName name="temp" localSheetId="12" hidden="1">#REF!</definedName>
    <definedName name="temp" localSheetId="4" hidden="1">#REF!</definedName>
    <definedName name="temp" localSheetId="2" hidden="1">#REF!</definedName>
    <definedName name="temp" localSheetId="1" hidden="1">#REF!</definedName>
    <definedName name="temp" localSheetId="0" hidden="1">#REF!</definedName>
    <definedName name="temp" localSheetId="13" hidden="1">#REF!</definedName>
    <definedName name="temp" localSheetId="6" hidden="1">#REF!</definedName>
    <definedName name="temp" localSheetId="10" hidden="1">#REF!</definedName>
    <definedName name="temp" localSheetId="11" hidden="1">#REF!</definedName>
    <definedName name="temp" hidden="1">#REF!</definedName>
    <definedName name="test">#REF!</definedName>
    <definedName name="test1234">[3]!test1234</definedName>
    <definedName name="ttttttttttt" localSheetId="7" hidden="1">[4]A!$J$4:$U$4</definedName>
    <definedName name="ttttttttttt" localSheetId="8" hidden="1">[4]A!$J$4:$U$4</definedName>
    <definedName name="ttttttttttt" localSheetId="9" hidden="1">[4]A!$J$4:$U$4</definedName>
    <definedName name="ttttttttttt" localSheetId="12" hidden="1">[4]A!$J$4:$U$4</definedName>
    <definedName name="ttttttttttt" localSheetId="4" hidden="1">[4]A!$J$4:$U$4</definedName>
    <definedName name="ttttttttttt" localSheetId="2" hidden="1">[4]A!$J$4:$U$4</definedName>
    <definedName name="ttttttttttt" localSheetId="1" hidden="1">[4]A!$J$4:$U$4</definedName>
    <definedName name="ttttttttttt" localSheetId="0" hidden="1">[4]A!$J$4:$U$4</definedName>
    <definedName name="ttttttttttt" localSheetId="13" hidden="1">[4]A!$J$4:$U$4</definedName>
    <definedName name="ttttttttttt" localSheetId="6" hidden="1">[4]A!$J$4:$U$4</definedName>
    <definedName name="ttttttttttt" localSheetId="10" hidden="1">[4]A!$J$4:$U$4</definedName>
    <definedName name="ttttttttttt" localSheetId="11" hidden="1">[4]A!$J$4:$U$4</definedName>
    <definedName name="ttttttttttt" hidden="1">[5]A!$J$4:$U$4</definedName>
    <definedName name="udskriftsområde2">#REF!</definedName>
    <definedName name="umsatz1">[3]!umsatz1</definedName>
    <definedName name="umsatz2">[3]!umsatz2</definedName>
    <definedName name="umsatz2a">[3]!umsatz2a</definedName>
    <definedName name="umsatz5">[3]!umsatz5</definedName>
    <definedName name="umsatzdiagram1">[3]!umsatzdiagram1</definedName>
    <definedName name="Umsatzdiagramm">[3]!Umsatzdiagramm</definedName>
    <definedName name="umsatzdiagramma">[3]!umsatzdiagramma</definedName>
    <definedName name="uuuuuuuuu" localSheetId="7" hidden="1">[4]A!$J$139:$U$139</definedName>
    <definedName name="uuuuuuuuu" localSheetId="8" hidden="1">[4]A!$J$139:$U$139</definedName>
    <definedName name="uuuuuuuuu" localSheetId="9" hidden="1">[4]A!$J$139:$U$139</definedName>
    <definedName name="uuuuuuuuu" localSheetId="12" hidden="1">[4]A!$J$139:$U$139</definedName>
    <definedName name="uuuuuuuuu" localSheetId="4" hidden="1">[4]A!$J$139:$U$139</definedName>
    <definedName name="uuuuuuuuu" localSheetId="2" hidden="1">[4]A!$J$139:$U$139</definedName>
    <definedName name="uuuuuuuuu" localSheetId="1" hidden="1">[4]A!$J$139:$U$139</definedName>
    <definedName name="uuuuuuuuu" localSheetId="0" hidden="1">[4]A!$J$139:$U$139</definedName>
    <definedName name="uuuuuuuuu" localSheetId="13" hidden="1">[4]A!$J$139:$U$139</definedName>
    <definedName name="uuuuuuuuu" localSheetId="6" hidden="1">[4]A!$J$139:$U$139</definedName>
    <definedName name="uuuuuuuuu" localSheetId="10" hidden="1">[4]A!$J$139:$U$139</definedName>
    <definedName name="uuuuuuuuu" localSheetId="11" hidden="1">[4]A!$J$139:$U$139</definedName>
    <definedName name="uuuuuuuuu" hidden="1">[5]A!$J$139:$U$139</definedName>
    <definedName name="uuuuuuuuuuuuuuu" localSheetId="7" hidden="1">[4]A!$J$4:$U$4</definedName>
    <definedName name="uuuuuuuuuuuuuuu" localSheetId="8" hidden="1">[4]A!$J$4:$U$4</definedName>
    <definedName name="uuuuuuuuuuuuuuu" localSheetId="9" hidden="1">[4]A!$J$4:$U$4</definedName>
    <definedName name="uuuuuuuuuuuuuuu" localSheetId="12" hidden="1">[4]A!$J$4:$U$4</definedName>
    <definedName name="uuuuuuuuuuuuuuu" localSheetId="4" hidden="1">[4]A!$J$4:$U$4</definedName>
    <definedName name="uuuuuuuuuuuuuuu" localSheetId="2" hidden="1">[4]A!$J$4:$U$4</definedName>
    <definedName name="uuuuuuuuuuuuuuu" localSheetId="1" hidden="1">[4]A!$J$4:$U$4</definedName>
    <definedName name="uuuuuuuuuuuuuuu" localSheetId="0" hidden="1">[4]A!$J$4:$U$4</definedName>
    <definedName name="uuuuuuuuuuuuuuu" localSheetId="13" hidden="1">[4]A!$J$4:$U$4</definedName>
    <definedName name="uuuuuuuuuuuuuuu" localSheetId="6" hidden="1">[4]A!$J$4:$U$4</definedName>
    <definedName name="uuuuuuuuuuuuuuu" localSheetId="10" hidden="1">[4]A!$J$4:$U$4</definedName>
    <definedName name="uuuuuuuuuuuuuuu" localSheetId="11" hidden="1">[4]A!$J$4:$U$4</definedName>
    <definedName name="uuuuuuuuuuuuuuu" hidden="1">[5]A!$J$4:$U$4</definedName>
    <definedName name="val">#REF!</definedName>
    <definedName name="vbbcv" hidden="1">'[11]Cntmrs-Recruit'!$F$22:$Q$22</definedName>
    <definedName name="vdfgwfwef" localSheetId="7" hidden="1">[4]A!$J$7:$U$7</definedName>
    <definedName name="vdfgwfwef" localSheetId="8" hidden="1">[4]A!$J$7:$U$7</definedName>
    <definedName name="vdfgwfwef" localSheetId="9" hidden="1">[4]A!$J$7:$U$7</definedName>
    <definedName name="vdfgwfwef" localSheetId="12" hidden="1">[4]A!$J$7:$U$7</definedName>
    <definedName name="vdfgwfwef" localSheetId="4" hidden="1">[4]A!$J$7:$U$7</definedName>
    <definedName name="vdfgwfwef" localSheetId="2" hidden="1">[4]A!$J$7:$U$7</definedName>
    <definedName name="vdfgwfwef" localSheetId="1" hidden="1">[4]A!$J$7:$U$7</definedName>
    <definedName name="vdfgwfwef" localSheetId="0" hidden="1">[4]A!$J$7:$U$7</definedName>
    <definedName name="vdfgwfwef" localSheetId="13" hidden="1">[4]A!$J$7:$U$7</definedName>
    <definedName name="vdfgwfwef" localSheetId="6" hidden="1">[4]A!$J$7:$U$7</definedName>
    <definedName name="vdfgwfwef" localSheetId="10" hidden="1">[4]A!$J$7:$U$7</definedName>
    <definedName name="vdfgwfwef" localSheetId="11" hidden="1">[4]A!$J$7:$U$7</definedName>
    <definedName name="vdfgwfwef" hidden="1">[5]A!$J$7:$U$7</definedName>
    <definedName name="vdfvrfrw3" localSheetId="7" hidden="1">[4]A!$J$144:$U$144</definedName>
    <definedName name="vdfvrfrw3" localSheetId="8" hidden="1">[4]A!$J$144:$U$144</definedName>
    <definedName name="vdfvrfrw3" localSheetId="9" hidden="1">[4]A!$J$144:$U$144</definedName>
    <definedName name="vdfvrfrw3" localSheetId="12" hidden="1">[4]A!$J$144:$U$144</definedName>
    <definedName name="vdfvrfrw3" localSheetId="4" hidden="1">[4]A!$J$144:$U$144</definedName>
    <definedName name="vdfvrfrw3" localSheetId="2" hidden="1">[4]A!$J$144:$U$144</definedName>
    <definedName name="vdfvrfrw3" localSheetId="1" hidden="1">[4]A!$J$144:$U$144</definedName>
    <definedName name="vdfvrfrw3" localSheetId="0" hidden="1">[4]A!$J$144:$U$144</definedName>
    <definedName name="vdfvrfrw3" localSheetId="13" hidden="1">[4]A!$J$144:$U$144</definedName>
    <definedName name="vdfvrfrw3" localSheetId="6" hidden="1">[4]A!$J$144:$U$144</definedName>
    <definedName name="vdfvrfrw3" localSheetId="10" hidden="1">[4]A!$J$144:$U$144</definedName>
    <definedName name="vdfvrfrw3" localSheetId="11" hidden="1">[4]A!$J$144:$U$144</definedName>
    <definedName name="vdfvrfrw3" hidden="1">[5]A!$J$144:$U$144</definedName>
    <definedName name="vdfvtg56">[17]Sheet6!$A$1:$B$13</definedName>
    <definedName name="vdt" hidden="1">[6]D!$C$7:$N$7</definedName>
    <definedName name="vfdfrgr" localSheetId="7" hidden="1">[4]A!$J$153:$U$153</definedName>
    <definedName name="vfdfrgr" localSheetId="8" hidden="1">[4]A!$J$153:$U$153</definedName>
    <definedName name="vfdfrgr" localSheetId="9" hidden="1">[4]A!$J$153:$U$153</definedName>
    <definedName name="vfdfrgr" localSheetId="12" hidden="1">[4]A!$J$153:$U$153</definedName>
    <definedName name="vfdfrgr" localSheetId="4" hidden="1">[4]A!$J$153:$U$153</definedName>
    <definedName name="vfdfrgr" localSheetId="2" hidden="1">[4]A!$J$153:$U$153</definedName>
    <definedName name="vfdfrgr" localSheetId="1" hidden="1">[4]A!$J$153:$U$153</definedName>
    <definedName name="vfdfrgr" localSheetId="0" hidden="1">[4]A!$J$153:$U$153</definedName>
    <definedName name="vfdfrgr" localSheetId="13" hidden="1">[4]A!$J$153:$U$153</definedName>
    <definedName name="vfdfrgr" localSheetId="6" hidden="1">[4]A!$J$153:$U$153</definedName>
    <definedName name="vfdfrgr" localSheetId="10" hidden="1">[4]A!$J$153:$U$153</definedName>
    <definedName name="vfdfrgr" localSheetId="11" hidden="1">[4]A!$J$153:$U$153</definedName>
    <definedName name="vfdfrgr" hidden="1">[5]A!$J$153:$U$153</definedName>
    <definedName name="VI" localSheetId="7" hidden="1">[4]A!$J$4:$U$4</definedName>
    <definedName name="VI" localSheetId="8" hidden="1">[4]A!$J$4:$U$4</definedName>
    <definedName name="VI" localSheetId="9" hidden="1">[4]A!$J$4:$U$4</definedName>
    <definedName name="VI" localSheetId="12" hidden="1">[4]A!$J$4:$U$4</definedName>
    <definedName name="VI" localSheetId="4" hidden="1">[4]A!$J$4:$U$4</definedName>
    <definedName name="VI" localSheetId="2" hidden="1">[4]A!$J$4:$U$4</definedName>
    <definedName name="VI" localSheetId="1" hidden="1">[4]A!$J$4:$U$4</definedName>
    <definedName name="VI" localSheetId="0" hidden="1">[4]A!$J$4:$U$4</definedName>
    <definedName name="VI" localSheetId="13" hidden="1">[4]A!$J$4:$U$4</definedName>
    <definedName name="VI" localSheetId="6" hidden="1">[4]A!$J$4:$U$4</definedName>
    <definedName name="VI" localSheetId="10" hidden="1">[4]A!$J$4:$U$4</definedName>
    <definedName name="VI" localSheetId="11" hidden="1">[4]A!$J$4:$U$4</definedName>
    <definedName name="VI" hidden="1">[5]A!$J$4:$U$4</definedName>
    <definedName name="vvvv4" localSheetId="7" hidden="1">[4]A!$J$153:$U$153</definedName>
    <definedName name="vvvv4" localSheetId="8" hidden="1">[4]A!$J$153:$U$153</definedName>
    <definedName name="vvvv4" localSheetId="9" hidden="1">[4]A!$J$153:$U$153</definedName>
    <definedName name="vvvv4" localSheetId="12" hidden="1">[4]A!$J$153:$U$153</definedName>
    <definedName name="vvvv4" localSheetId="4" hidden="1">[4]A!$J$153:$U$153</definedName>
    <definedName name="vvvv4" localSheetId="2" hidden="1">[4]A!$J$153:$U$153</definedName>
    <definedName name="vvvv4" localSheetId="1" hidden="1">[4]A!$J$153:$U$153</definedName>
    <definedName name="vvvv4" localSheetId="0" hidden="1">[4]A!$J$153:$U$153</definedName>
    <definedName name="vvvv4" localSheetId="13" hidden="1">[4]A!$J$153:$U$153</definedName>
    <definedName name="vvvv4" localSheetId="6" hidden="1">[4]A!$J$153:$U$153</definedName>
    <definedName name="vvvv4" localSheetId="10" hidden="1">[4]A!$J$153:$U$153</definedName>
    <definedName name="vvvv4" localSheetId="11" hidden="1">[4]A!$J$153:$U$153</definedName>
    <definedName name="vvvv4" hidden="1">[5]A!$J$153:$U$153</definedName>
    <definedName name="vvvvvvvvvvv" localSheetId="7" hidden="1">[4]A!$J$138:$U$138</definedName>
    <definedName name="vvvvvvvvvvv" localSheetId="8" hidden="1">[4]A!$J$138:$U$138</definedName>
    <definedName name="vvvvvvvvvvv" localSheetId="9" hidden="1">[4]A!$J$138:$U$138</definedName>
    <definedName name="vvvvvvvvvvv" localSheetId="12" hidden="1">[4]A!$J$138:$U$138</definedName>
    <definedName name="vvvvvvvvvvv" localSheetId="4" hidden="1">[4]A!$J$138:$U$138</definedName>
    <definedName name="vvvvvvvvvvv" localSheetId="2" hidden="1">[4]A!$J$138:$U$138</definedName>
    <definedName name="vvvvvvvvvvv" localSheetId="1" hidden="1">[4]A!$J$138:$U$138</definedName>
    <definedName name="vvvvvvvvvvv" localSheetId="0" hidden="1">[4]A!$J$138:$U$138</definedName>
    <definedName name="vvvvvvvvvvv" localSheetId="13" hidden="1">[4]A!$J$138:$U$138</definedName>
    <definedName name="vvvvvvvvvvv" localSheetId="6" hidden="1">[4]A!$J$138:$U$138</definedName>
    <definedName name="vvvvvvvvvvv" localSheetId="10" hidden="1">[4]A!$J$138:$U$138</definedName>
    <definedName name="vvvvvvvvvvv" localSheetId="11" hidden="1">[4]A!$J$138:$U$138</definedName>
    <definedName name="vvvvvvvvvvv" hidden="1">[5]A!$J$138:$U$138</definedName>
    <definedName name="WACC">[16]InputWACC!$C$15</definedName>
    <definedName name="whyshy">[3]!whyshy</definedName>
    <definedName name="Width">2</definedName>
    <definedName name="win" localSheetId="5" hidden="1">{"'Sample Status'!$A$1:$J$21"}</definedName>
    <definedName name="win" localSheetId="7" hidden="1">{"'Sample Status'!$A$1:$J$21"}</definedName>
    <definedName name="win" localSheetId="8" hidden="1">{"'Sample Status'!$A$1:$J$21"}</definedName>
    <definedName name="win" localSheetId="9" hidden="1">{"'Sample Status'!$A$1:$J$21"}</definedName>
    <definedName name="win" localSheetId="12" hidden="1">{"'Sample Status'!$A$1:$J$21"}</definedName>
    <definedName name="win" localSheetId="4" hidden="1">{"'Sample Status'!$A$1:$J$21"}</definedName>
    <definedName name="win" localSheetId="2" hidden="1">{"'Sample Status'!$A$1:$J$21"}</definedName>
    <definedName name="win" localSheetId="1" hidden="1">{"'Sample Status'!$A$1:$J$21"}</definedName>
    <definedName name="win" localSheetId="0" hidden="1">{"'Sample Status'!$A$1:$J$21"}</definedName>
    <definedName name="win" localSheetId="13" hidden="1">{"'Sample Status'!$A$1:$J$21"}</definedName>
    <definedName name="win" localSheetId="6" hidden="1">{"'Sample Status'!$A$1:$J$21"}</definedName>
    <definedName name="win" localSheetId="10" hidden="1">{"'Sample Status'!$A$1:$J$21"}</definedName>
    <definedName name="win" localSheetId="11" hidden="1">{"'Sample Status'!$A$1:$J$21"}</definedName>
    <definedName name="win" hidden="1">{"'Sample Status'!$A$1:$J$21"}</definedName>
    <definedName name="wwwwwwwwwww" localSheetId="7" hidden="1">[4]A!$L$128:$U$128</definedName>
    <definedName name="wwwwwwwwwww" localSheetId="8" hidden="1">[4]A!$L$128:$U$128</definedName>
    <definedName name="wwwwwwwwwww" localSheetId="9" hidden="1">[4]A!$L$128:$U$128</definedName>
    <definedName name="wwwwwwwwwww" localSheetId="12" hidden="1">[4]A!$L$128:$U$128</definedName>
    <definedName name="wwwwwwwwwww" localSheetId="4" hidden="1">[4]A!$L$128:$U$128</definedName>
    <definedName name="wwwwwwwwwww" localSheetId="2" hidden="1">[4]A!$L$128:$U$128</definedName>
    <definedName name="wwwwwwwwwww" localSheetId="1" hidden="1">[4]A!$L$128:$U$128</definedName>
    <definedName name="wwwwwwwwwww" localSheetId="0" hidden="1">[4]A!$L$128:$U$128</definedName>
    <definedName name="wwwwwwwwwww" localSheetId="13" hidden="1">[4]A!$L$128:$U$128</definedName>
    <definedName name="wwwwwwwwwww" localSheetId="6" hidden="1">[4]A!$L$128:$U$128</definedName>
    <definedName name="wwwwwwwwwww" localSheetId="10" hidden="1">[4]A!$L$128:$U$128</definedName>
    <definedName name="wwwwwwwwwww" localSheetId="11" hidden="1">[4]A!$L$128:$U$128</definedName>
    <definedName name="wwwwwwwwwww" hidden="1">[5]A!$L$128:$U$128</definedName>
    <definedName name="x" localSheetId="7" hidden="1">'[21]Matrix-Level 3-Gastonia'!$I$59</definedName>
    <definedName name="x" localSheetId="8" hidden="1">'[21]Matrix-Level 3-Gastonia'!$I$59</definedName>
    <definedName name="x" localSheetId="9" hidden="1">'[21]Matrix-Level 3-Gastonia'!$I$59</definedName>
    <definedName name="x" localSheetId="12" hidden="1">'[21]Matrix-Level 3-Gastonia'!$I$59</definedName>
    <definedName name="x" localSheetId="4" hidden="1">'[21]Matrix-Level 3-Gastonia'!$I$59</definedName>
    <definedName name="x" localSheetId="2" hidden="1">'[21]Matrix-Level 3-Gastonia'!$I$59</definedName>
    <definedName name="x" localSheetId="1" hidden="1">'[21]Matrix-Level 3-Gastonia'!$I$59</definedName>
    <definedName name="x" localSheetId="0" hidden="1">'[21]Matrix-Level 3-Gastonia'!$I$59</definedName>
    <definedName name="x" localSheetId="13" hidden="1">'[21]Matrix-Level 3-Gastonia'!$I$59</definedName>
    <definedName name="x" localSheetId="6" hidden="1">'[21]Matrix-Level 3-Gastonia'!$I$59</definedName>
    <definedName name="x" localSheetId="10" hidden="1">'[21]Matrix-Level 3-Gastonia'!$I$59</definedName>
    <definedName name="x" localSheetId="11" hidden="1">'[21]Matrix-Level 3-Gastonia'!$I$59</definedName>
    <definedName name="x" hidden="1">'[21]Matrix-Level 3-Gastonia'!$I$59</definedName>
    <definedName name="xcv" hidden="1">'[11]Cntmrs-Recruit'!$F$21:$Q$21</definedName>
    <definedName name="xcxxxx">[3]!xcxxxx</definedName>
    <definedName name="xx">[3]!xx</definedName>
    <definedName name="xxx">#REF!</definedName>
    <definedName name="xxxColHeader1bx">0</definedName>
    <definedName name="xxxColHeader1by">10</definedName>
    <definedName name="xxxColHeader1ex">0</definedName>
    <definedName name="xxxColHeader1ey">10</definedName>
    <definedName name="xxxColLabels1bx">1</definedName>
    <definedName name="xxxColLabels1by">10</definedName>
    <definedName name="xxxColLabels1ex">1</definedName>
    <definedName name="xxxColLabels1ey">10</definedName>
    <definedName name="xxxCommon1DimValue1.1">1150</definedName>
    <definedName name="xxxCommon1DimValue1.2">"CRF15 Spec. of Intangible Fixed Assets"</definedName>
    <definedName name="xxxCommon1DimValue2.1">6</definedName>
    <definedName name="xxxCommon1DimValue2.2">"October"</definedName>
    <definedName name="xxxCommon1DimValue3.1">"RAS"</definedName>
    <definedName name="xxxCommon1DimValue3.2">"RADIOMETER A/S"</definedName>
    <definedName name="xxxCommon1DimValue4.1">0</definedName>
    <definedName name="xxxCommon1DimValue4.2">"0000 Category"</definedName>
    <definedName name="xxxCommon1DimValue5.1">"Local"</definedName>
    <definedName name="xxxCommon1DimValue5.2">"Local Currency"</definedName>
    <definedName name="xxxCommon1DimValue6.1">"Reported"</definedName>
    <definedName name="xxxCommon1DimValue6.2">"Reported Datatype"</definedName>
    <definedName name="xxxCommon1DimValue7.1">1997</definedName>
    <definedName name="xxxCommon1DimValue7.2">1997</definedName>
    <definedName name="xxxCommonArea1bx">0</definedName>
    <definedName name="xxxCommonArea1by">2</definedName>
    <definedName name="xxxCommonArea1ex">2</definedName>
    <definedName name="xxxCommonArea1ey">8</definedName>
    <definedName name="xxxDataBlock1bx">1</definedName>
    <definedName name="xxxDataBlock1by">14</definedName>
    <definedName name="xxxDataBlock1ex">1</definedName>
    <definedName name="xxxDataBlock1ey">102</definedName>
    <definedName name="xxxEntireArea1bx">0</definedName>
    <definedName name="xxxEntireArea1by">2</definedName>
    <definedName name="xxxEntireArea1ex">1</definedName>
    <definedName name="xxxEntireArea1ey">102</definedName>
    <definedName name="xxxGNVFileName">"CRF15.GNV"</definedName>
    <definedName name="xxxHeaderCols1Count">0</definedName>
    <definedName name="xxxHeaderRows1Count">15</definedName>
    <definedName name="xxxHeaderRows1Number0">14</definedName>
    <definedName name="xxxHeaderRows1Number1">28</definedName>
    <definedName name="xxxHeaderRows1Number10">82</definedName>
    <definedName name="xxxHeaderRows1Number11">88</definedName>
    <definedName name="xxxHeaderRows1Number12">89</definedName>
    <definedName name="xxxHeaderRows1Number13">97</definedName>
    <definedName name="xxxHeaderRows1Number14">101</definedName>
    <definedName name="xxxHeaderRows1Number2">32</definedName>
    <definedName name="xxxHeaderRows1Number3">38</definedName>
    <definedName name="xxxHeaderRows1Number4">39</definedName>
    <definedName name="xxxHeaderRows1Number5">53</definedName>
    <definedName name="xxxHeaderRows1Number6">57</definedName>
    <definedName name="xxxHeaderRows1Number7">63</definedName>
    <definedName name="xxxHeaderRows1Number8">64</definedName>
    <definedName name="xxxHeaderRows1Number9">78</definedName>
    <definedName name="xxxHeaderRows1Over0">0</definedName>
    <definedName name="xxxHeaderRows1Over1">0</definedName>
    <definedName name="xxxHeaderRows1Over10">0</definedName>
    <definedName name="xxxHeaderRows1Over11">0</definedName>
    <definedName name="xxxHeaderRows1Over12">0</definedName>
    <definedName name="xxxHeaderRows1Over13">0</definedName>
    <definedName name="xxxHeaderRows1Over14">0</definedName>
    <definedName name="xxxHeaderRows1Over2">0</definedName>
    <definedName name="xxxHeaderRows1Over3">0</definedName>
    <definedName name="xxxHeaderRows1Over4">0</definedName>
    <definedName name="xxxHeaderRows1Over5">0</definedName>
    <definedName name="xxxHeaderRows1Over6">0</definedName>
    <definedName name="xxxHeaderRows1Over7">0</definedName>
    <definedName name="xxxHeaderRows1Over8">0</definedName>
    <definedName name="xxxHeaderRows1Over9">0</definedName>
    <definedName name="xxxHeaderRows1Submit0">1</definedName>
    <definedName name="xxxHeaderRows1Submit1">1</definedName>
    <definedName name="xxxHeaderRows1Submit10">1</definedName>
    <definedName name="xxxHeaderRows1Submit11">1</definedName>
    <definedName name="xxxHeaderRows1Submit12">1</definedName>
    <definedName name="xxxHeaderRows1Submit13">1</definedName>
    <definedName name="xxxHeaderRows1Submit14">1</definedName>
    <definedName name="xxxHeaderRows1Submit2">1</definedName>
    <definedName name="xxxHeaderRows1Submit3">1</definedName>
    <definedName name="xxxHeaderRows1Submit4">1</definedName>
    <definedName name="xxxHeaderRows1Submit5">1</definedName>
    <definedName name="xxxHeaderRows1Submit6">1</definedName>
    <definedName name="xxxHeaderRows1Submit7">1</definedName>
    <definedName name="xxxHeaderRows1Submit8">1</definedName>
    <definedName name="xxxHeaderRows1Submit9">1</definedName>
    <definedName name="xxxNumber_Areas">1</definedName>
    <definedName name="xxxODECols1Count">0</definedName>
    <definedName name="xxxODERows1Count">0</definedName>
    <definedName name="xxxRefreshable">1</definedName>
    <definedName name="xxxRowHeader1bx">0</definedName>
    <definedName name="xxxRowHeader1by">12</definedName>
    <definedName name="xxxRowHeader1ex">0</definedName>
    <definedName name="xxxRowHeader1ey">12</definedName>
    <definedName name="xxxRowLabels1bx">0</definedName>
    <definedName name="xxxRowLabels1by">14</definedName>
    <definedName name="xxxRowLabels1ex">0</definedName>
    <definedName name="xxxRowLabels1ey">102</definedName>
    <definedName name="xxxSubmittable">1</definedName>
    <definedName name="xxxUDCols1Count">0</definedName>
    <definedName name="xxxUDRows1Count">0</definedName>
    <definedName name="xxxx">[3]!xxxx</definedName>
    <definedName name="xzfgbc" hidden="1">[6]D!$C$113:$N$113</definedName>
    <definedName name="ydf" localSheetId="7" hidden="1">[4]A!$J$4:$U$4</definedName>
    <definedName name="ydf" localSheetId="8" hidden="1">[4]A!$J$4:$U$4</definedName>
    <definedName name="ydf" localSheetId="9" hidden="1">[4]A!$J$4:$U$4</definedName>
    <definedName name="ydf" localSheetId="12" hidden="1">[4]A!$J$4:$U$4</definedName>
    <definedName name="ydf" localSheetId="4" hidden="1">[4]A!$J$4:$U$4</definedName>
    <definedName name="ydf" localSheetId="2" hidden="1">[4]A!$J$4:$U$4</definedName>
    <definedName name="ydf" localSheetId="1" hidden="1">[4]A!$J$4:$U$4</definedName>
    <definedName name="ydf" localSheetId="0" hidden="1">[4]A!$J$4:$U$4</definedName>
    <definedName name="ydf" localSheetId="13" hidden="1">[4]A!$J$4:$U$4</definedName>
    <definedName name="ydf" localSheetId="6" hidden="1">[4]A!$J$4:$U$4</definedName>
    <definedName name="ydf" localSheetId="10" hidden="1">[4]A!$J$4:$U$4</definedName>
    <definedName name="ydf" localSheetId="11" hidden="1">[4]A!$J$4:$U$4</definedName>
    <definedName name="ydf" hidden="1">[5]A!$J$4:$U$4</definedName>
    <definedName name="Year">#REF!</definedName>
    <definedName name="yyyyyyyyyyyyy" localSheetId="7" hidden="1">[4]A!$L$4:$U$4</definedName>
    <definedName name="yyyyyyyyyyyyy" localSheetId="8" hidden="1">[4]A!$L$4:$U$4</definedName>
    <definedName name="yyyyyyyyyyyyy" localSheetId="9" hidden="1">[4]A!$L$4:$U$4</definedName>
    <definedName name="yyyyyyyyyyyyy" localSheetId="12" hidden="1">[4]A!$L$4:$U$4</definedName>
    <definedName name="yyyyyyyyyyyyy" localSheetId="4" hidden="1">[4]A!$L$4:$U$4</definedName>
    <definedName name="yyyyyyyyyyyyy" localSheetId="2" hidden="1">[4]A!$L$4:$U$4</definedName>
    <definedName name="yyyyyyyyyyyyy" localSheetId="1" hidden="1">[4]A!$L$4:$U$4</definedName>
    <definedName name="yyyyyyyyyyyyy" localSheetId="0" hidden="1">[4]A!$L$4:$U$4</definedName>
    <definedName name="yyyyyyyyyyyyy" localSheetId="13" hidden="1">[4]A!$L$4:$U$4</definedName>
    <definedName name="yyyyyyyyyyyyy" localSheetId="6" hidden="1">[4]A!$L$4:$U$4</definedName>
    <definedName name="yyyyyyyyyyyyy" localSheetId="10" hidden="1">[4]A!$L$4:$U$4</definedName>
    <definedName name="yyyyyyyyyyyyy" localSheetId="11" hidden="1">[4]A!$L$4:$U$4</definedName>
    <definedName name="yyyyyyyyyyyyy" hidden="1">[5]A!$L$4:$U$4</definedName>
    <definedName name="zxdfg" hidden="1">[6]D!$C$78:$N$78</definedName>
    <definedName name="ZZ_ProductivityAndDelivery_Main_Crosstab_modcopy">#REF!</definedName>
    <definedName name="zzzzzzzzzzzzzz" localSheetId="5" hidden="1">{"'Sample Status'!$A$1:$J$21"}</definedName>
    <definedName name="zzzzzzzzzzzzzz" localSheetId="7" hidden="1">{"'Sample Status'!$A$1:$J$21"}</definedName>
    <definedName name="zzzzzzzzzzzzzz" localSheetId="8" hidden="1">{"'Sample Status'!$A$1:$J$21"}</definedName>
    <definedName name="zzzzzzzzzzzzzz" localSheetId="9" hidden="1">{"'Sample Status'!$A$1:$J$21"}</definedName>
    <definedName name="zzzzzzzzzzzzzz" localSheetId="12" hidden="1">{"'Sample Status'!$A$1:$J$21"}</definedName>
    <definedName name="zzzzzzzzzzzzzz" localSheetId="4" hidden="1">{"'Sample Status'!$A$1:$J$21"}</definedName>
    <definedName name="zzzzzzzzzzzzzz" localSheetId="2" hidden="1">{"'Sample Status'!$A$1:$J$21"}</definedName>
    <definedName name="zzzzzzzzzzzzzz" localSheetId="1" hidden="1">{"'Sample Status'!$A$1:$J$21"}</definedName>
    <definedName name="zzzzzzzzzzzzzz" localSheetId="0" hidden="1">{"'Sample Status'!$A$1:$J$21"}</definedName>
    <definedName name="zzzzzzzzzzzzzz" localSheetId="13" hidden="1">{"'Sample Status'!$A$1:$J$21"}</definedName>
    <definedName name="zzzzzzzzzzzzzz" localSheetId="6" hidden="1">{"'Sample Status'!$A$1:$J$21"}</definedName>
    <definedName name="zzzzzzzzzzzzzz" localSheetId="10" hidden="1">{"'Sample Status'!$A$1:$J$21"}</definedName>
    <definedName name="zzzzzzzzzzzzzz" localSheetId="11" hidden="1">{"'Sample Status'!$A$1:$J$21"}</definedName>
    <definedName name="zzzzzzzzzzzzzz" hidden="1">{"'Sample Status'!$A$1:$J$21"}</definedName>
    <definedName name="zzzzzzzzzzzzzzz" localSheetId="7" hidden="1">[4]A!$J$152:$U$152</definedName>
    <definedName name="zzzzzzzzzzzzzzz" localSheetId="8" hidden="1">[4]A!$J$152:$U$152</definedName>
    <definedName name="zzzzzzzzzzzzzzz" localSheetId="9" hidden="1">[4]A!$J$152:$U$152</definedName>
    <definedName name="zzzzzzzzzzzzzzz" localSheetId="12" hidden="1">[4]A!$J$152:$U$152</definedName>
    <definedName name="zzzzzzzzzzzzzzz" localSheetId="4" hidden="1">[4]A!$J$152:$U$152</definedName>
    <definedName name="zzzzzzzzzzzzzzz" localSheetId="2" hidden="1">[4]A!$J$152:$U$152</definedName>
    <definedName name="zzzzzzzzzzzzzzz" localSheetId="1" hidden="1">[4]A!$J$152:$U$152</definedName>
    <definedName name="zzzzzzzzzzzzzzz" localSheetId="0" hidden="1">[4]A!$J$152:$U$152</definedName>
    <definedName name="zzzzzzzzzzzzzzz" localSheetId="13" hidden="1">[4]A!$J$152:$U$152</definedName>
    <definedName name="zzzzzzzzzzzzzzz" localSheetId="6" hidden="1">[4]A!$J$152:$U$152</definedName>
    <definedName name="zzzzzzzzzzzzzzz" localSheetId="10" hidden="1">[4]A!$J$152:$U$152</definedName>
    <definedName name="zzzzzzzzzzzzzzz" localSheetId="11" hidden="1">[4]A!$J$152:$U$152</definedName>
    <definedName name="zzzzzzzzzzzzzzz" hidden="1">[5]A!$J$152:$U$152</definedName>
  </definedNames>
  <calcPr calcId="191028"/>
  <pivotCaches>
    <pivotCache cacheId="0" r:id="rId38"/>
    <pivotCache cacheId="1" r:id="rId3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S53" i="24" l="1"/>
  <c r="AF5" i="24"/>
  <c r="AG5" i="24"/>
  <c r="AH5" i="24"/>
  <c r="AI5" i="24"/>
  <c r="AJ5" i="24"/>
  <c r="AK5" i="24"/>
  <c r="AL5" i="24"/>
  <c r="AM5" i="24"/>
  <c r="AN5" i="24"/>
  <c r="AO5" i="24"/>
  <c r="AP5" i="24"/>
  <c r="AQ5" i="24"/>
  <c r="AR5" i="24"/>
  <c r="AS5" i="24"/>
  <c r="AT5" i="24"/>
  <c r="AU5" i="24"/>
  <c r="AE5" i="24"/>
  <c r="AD5" i="24"/>
  <c r="D4" i="23" l="1"/>
  <c r="D5" i="23"/>
  <c r="D20" i="23" s="1"/>
  <c r="D6" i="23"/>
  <c r="D7" i="23"/>
  <c r="D8" i="23"/>
  <c r="D9" i="23"/>
  <c r="D10" i="23"/>
  <c r="D11" i="23"/>
  <c r="D12" i="23"/>
  <c r="D13" i="23"/>
  <c r="D14" i="23"/>
  <c r="D15" i="23"/>
  <c r="D16" i="23"/>
  <c r="D17" i="23"/>
  <c r="D18" i="23"/>
  <c r="D19" i="23"/>
  <c r="C20" i="23"/>
  <c r="F20" i="23"/>
  <c r="A33" i="24"/>
  <c r="AT57" i="24" l="1"/>
  <c r="AS57" i="24"/>
  <c r="AR57" i="24"/>
  <c r="AQ57" i="24"/>
  <c r="AP57" i="24"/>
  <c r="AO57" i="24"/>
  <c r="AN57" i="24"/>
  <c r="AM57" i="24"/>
  <c r="AL57" i="24"/>
  <c r="AK57" i="24"/>
  <c r="AJ57" i="24"/>
  <c r="AI57" i="24"/>
  <c r="AH57" i="24"/>
  <c r="AG57" i="24"/>
  <c r="AF57" i="24"/>
  <c r="AE57" i="24"/>
  <c r="AD57" i="24"/>
  <c r="X57" i="24"/>
  <c r="W57" i="24"/>
  <c r="T57" i="24"/>
  <c r="S57" i="24"/>
  <c r="R57" i="24"/>
  <c r="O57" i="24"/>
  <c r="N57" i="24"/>
  <c r="L57" i="24"/>
  <c r="AQ56" i="24"/>
  <c r="AP56" i="24"/>
  <c r="AN56" i="24"/>
  <c r="AM56" i="24"/>
  <c r="AL56" i="24"/>
  <c r="AK56" i="24"/>
  <c r="AJ56" i="24"/>
  <c r="AH56" i="24"/>
  <c r="AG56" i="24"/>
  <c r="AE56" i="24"/>
  <c r="X49" i="24"/>
  <c r="X56" i="24" s="1"/>
  <c r="W49" i="24"/>
  <c r="W56" i="24" s="1"/>
  <c r="V49" i="24"/>
  <c r="V56" i="24" s="1"/>
  <c r="T49" i="24"/>
  <c r="T56" i="24" s="1"/>
  <c r="S49" i="24"/>
  <c r="S56" i="24" s="1"/>
  <c r="R49" i="24"/>
  <c r="R56" i="24" s="1"/>
  <c r="O49" i="24"/>
  <c r="O56" i="24" s="1"/>
  <c r="N49" i="24"/>
  <c r="N56" i="24" s="1"/>
  <c r="L49" i="24"/>
  <c r="L56" i="24" s="1"/>
  <c r="Z47" i="24"/>
  <c r="Y47" i="24"/>
  <c r="X47" i="24"/>
  <c r="W47" i="24"/>
  <c r="V47" i="24"/>
  <c r="U47" i="24"/>
  <c r="T47" i="24"/>
  <c r="S47" i="24"/>
  <c r="R47" i="24"/>
  <c r="Q47" i="24"/>
  <c r="P47" i="24"/>
  <c r="O47" i="24"/>
  <c r="N47" i="24"/>
  <c r="M47" i="24"/>
  <c r="L47" i="24"/>
  <c r="K47" i="24"/>
  <c r="H47" i="24"/>
  <c r="AT55" i="24"/>
  <c r="AS55" i="24"/>
  <c r="AR55" i="24"/>
  <c r="AQ55" i="24"/>
  <c r="AP55" i="24"/>
  <c r="AO55" i="24"/>
  <c r="AN55" i="24"/>
  <c r="AM55" i="24"/>
  <c r="AL55" i="24"/>
  <c r="AK55" i="24"/>
  <c r="AJ55" i="24"/>
  <c r="AI55" i="24"/>
  <c r="AH55" i="24"/>
  <c r="AG55" i="24"/>
  <c r="AF55" i="24"/>
  <c r="AE55" i="24"/>
  <c r="AD55" i="24"/>
  <c r="X46" i="24"/>
  <c r="X55" i="24" s="1"/>
  <c r="W46" i="24"/>
  <c r="W55" i="24" s="1"/>
  <c r="T46" i="24"/>
  <c r="T55" i="24" s="1"/>
  <c r="S46" i="24"/>
  <c r="S55" i="24" s="1"/>
  <c r="R46" i="24"/>
  <c r="R55" i="24" s="1"/>
  <c r="O46" i="24"/>
  <c r="O55" i="24" s="1"/>
  <c r="N46" i="24"/>
  <c r="N55" i="24" s="1"/>
  <c r="L46" i="24"/>
  <c r="L55" i="24" s="1"/>
  <c r="Z44" i="24"/>
  <c r="Y44" i="24"/>
  <c r="X44" i="24"/>
  <c r="W44" i="24"/>
  <c r="V44" i="24"/>
  <c r="U44" i="24"/>
  <c r="T44" i="24"/>
  <c r="S44" i="24"/>
  <c r="R44" i="24"/>
  <c r="Q44" i="24"/>
  <c r="P44" i="24"/>
  <c r="O44" i="24"/>
  <c r="N44" i="24"/>
  <c r="M44" i="24"/>
  <c r="L44" i="24"/>
  <c r="K44" i="24"/>
  <c r="H44" i="24"/>
  <c r="Z43" i="24"/>
  <c r="X43" i="24"/>
  <c r="W43" i="24"/>
  <c r="U43" i="24"/>
  <c r="T43" i="24"/>
  <c r="S43" i="24"/>
  <c r="R43" i="24"/>
  <c r="O43" i="24"/>
  <c r="N43" i="24"/>
  <c r="L43" i="24"/>
  <c r="Z41" i="24"/>
  <c r="Y41" i="24"/>
  <c r="X41" i="24"/>
  <c r="W41" i="24"/>
  <c r="V41" i="24"/>
  <c r="U41" i="24"/>
  <c r="T41" i="24"/>
  <c r="S41" i="24"/>
  <c r="R41" i="24"/>
  <c r="Q41" i="24"/>
  <c r="P41" i="24"/>
  <c r="O41" i="24"/>
  <c r="N41" i="24"/>
  <c r="M41" i="24"/>
  <c r="L41" i="24"/>
  <c r="K41" i="24"/>
  <c r="H41" i="24"/>
  <c r="Z40" i="24"/>
  <c r="Y40" i="24"/>
  <c r="Y43" i="24" s="1"/>
  <c r="V40" i="24"/>
  <c r="Q40" i="24"/>
  <c r="Q43" i="24" s="1"/>
  <c r="P40" i="24"/>
  <c r="P43" i="24" s="1"/>
  <c r="M40" i="24"/>
  <c r="K40" i="24"/>
  <c r="AB38" i="24"/>
  <c r="AA38" i="24"/>
  <c r="I38" i="24" s="1"/>
  <c r="Z37" i="24"/>
  <c r="Y37" i="24"/>
  <c r="V37" i="24"/>
  <c r="V43" i="24" s="1"/>
  <c r="Q37" i="24"/>
  <c r="P37" i="24"/>
  <c r="M37" i="24"/>
  <c r="K37" i="24"/>
  <c r="AA37" i="24" s="1"/>
  <c r="AB35" i="24"/>
  <c r="AA35" i="24"/>
  <c r="I35" i="24" s="1"/>
  <c r="Z34" i="24"/>
  <c r="Y34" i="24"/>
  <c r="V34" i="24"/>
  <c r="Q34" i="24"/>
  <c r="P34" i="24"/>
  <c r="M34" i="24"/>
  <c r="K34" i="24"/>
  <c r="AB32" i="24"/>
  <c r="AA32" i="24"/>
  <c r="I32" i="24" s="1"/>
  <c r="AT56" i="24"/>
  <c r="Z31" i="24"/>
  <c r="Y31" i="24"/>
  <c r="V31" i="24"/>
  <c r="Q31" i="24"/>
  <c r="P31" i="24"/>
  <c r="M31" i="24"/>
  <c r="K31" i="24"/>
  <c r="AA31" i="24" s="1"/>
  <c r="AX30" i="24"/>
  <c r="AY28" i="24" s="1"/>
  <c r="BI29" i="24"/>
  <c r="BH29" i="24"/>
  <c r="AB29" i="24"/>
  <c r="AA29" i="24"/>
  <c r="I29" i="24" s="1"/>
  <c r="BI28" i="24"/>
  <c r="BH28" i="24"/>
  <c r="X28" i="24"/>
  <c r="W28" i="24"/>
  <c r="T28" i="24"/>
  <c r="S28" i="24"/>
  <c r="R28" i="24"/>
  <c r="O28" i="24"/>
  <c r="N28" i="24"/>
  <c r="L28" i="24"/>
  <c r="BI27" i="24"/>
  <c r="BH27" i="24"/>
  <c r="BI26" i="24"/>
  <c r="BH26" i="24"/>
  <c r="AY26" i="24"/>
  <c r="Z26" i="24"/>
  <c r="Y26" i="24"/>
  <c r="X26" i="24"/>
  <c r="W26" i="24"/>
  <c r="V26" i="24"/>
  <c r="U26" i="24"/>
  <c r="T26" i="24"/>
  <c r="S26" i="24"/>
  <c r="R26" i="24"/>
  <c r="Q26" i="24"/>
  <c r="P26" i="24"/>
  <c r="O26" i="24"/>
  <c r="N26" i="24"/>
  <c r="M26" i="24"/>
  <c r="L26" i="24"/>
  <c r="K26" i="24"/>
  <c r="H26" i="24"/>
  <c r="BI25" i="24"/>
  <c r="BH25" i="24"/>
  <c r="AY25" i="24"/>
  <c r="AS56" i="24"/>
  <c r="AI56" i="24"/>
  <c r="Z25" i="24"/>
  <c r="Z28" i="24" s="1"/>
  <c r="Y25" i="24"/>
  <c r="Y28" i="24" s="1"/>
  <c r="V25" i="24"/>
  <c r="U25" i="24"/>
  <c r="Q25" i="24"/>
  <c r="P25" i="24"/>
  <c r="P28" i="24" s="1"/>
  <c r="M25" i="24"/>
  <c r="M28" i="24" s="1"/>
  <c r="K25" i="24"/>
  <c r="BI24" i="24"/>
  <c r="BH24" i="24"/>
  <c r="AY24" i="24"/>
  <c r="BI23" i="24"/>
  <c r="BH23" i="24"/>
  <c r="AY23" i="24"/>
  <c r="AB23" i="24"/>
  <c r="AA23" i="24"/>
  <c r="I23" i="24" s="1"/>
  <c r="BI22" i="24"/>
  <c r="BH22" i="24"/>
  <c r="AY22" i="24"/>
  <c r="Z22" i="24"/>
  <c r="Y22" i="24"/>
  <c r="V22" i="24"/>
  <c r="U22" i="24"/>
  <c r="Q22" i="24"/>
  <c r="Q28" i="24" s="1"/>
  <c r="P22" i="24"/>
  <c r="M22" i="24"/>
  <c r="K22" i="24"/>
  <c r="AA22" i="24" s="1"/>
  <c r="BI21" i="24"/>
  <c r="BH21" i="24"/>
  <c r="AY21" i="24"/>
  <c r="BI20" i="24"/>
  <c r="BH20" i="24"/>
  <c r="AY20" i="24"/>
  <c r="AB20" i="24"/>
  <c r="AA20" i="24"/>
  <c r="I20" i="24" s="1"/>
  <c r="BI19" i="24"/>
  <c r="BH19" i="24"/>
  <c r="AY19" i="24"/>
  <c r="Z19" i="24"/>
  <c r="Z57" i="24" s="1"/>
  <c r="Y19" i="24"/>
  <c r="Y57" i="24" s="1"/>
  <c r="V19" i="24"/>
  <c r="V57" i="24" s="1"/>
  <c r="U19" i="24"/>
  <c r="Q19" i="24"/>
  <c r="P19" i="24"/>
  <c r="M19" i="24"/>
  <c r="K19" i="24"/>
  <c r="K57" i="24" s="1"/>
  <c r="BI18" i="24"/>
  <c r="BH18" i="24"/>
  <c r="AY18" i="24"/>
  <c r="AA17" i="24"/>
  <c r="Z16" i="24"/>
  <c r="Z46" i="24" s="1"/>
  <c r="Z55" i="24" s="1"/>
  <c r="Y16" i="24"/>
  <c r="Y46" i="24" s="1"/>
  <c r="Y55" i="24" s="1"/>
  <c r="V16" i="24"/>
  <c r="V46" i="24" s="1"/>
  <c r="V55" i="24" s="1"/>
  <c r="U16" i="24"/>
  <c r="U46" i="24" s="1"/>
  <c r="U55" i="24" s="1"/>
  <c r="Q16" i="24"/>
  <c r="Q46" i="24" s="1"/>
  <c r="Q55" i="24" s="1"/>
  <c r="P16" i="24"/>
  <c r="P46" i="24" s="1"/>
  <c r="P55" i="24" s="1"/>
  <c r="M16" i="24"/>
  <c r="M46" i="24" s="1"/>
  <c r="M55" i="24" s="1"/>
  <c r="K16" i="24"/>
  <c r="K46" i="24" s="1"/>
  <c r="K55" i="24" s="1"/>
  <c r="AB44" i="24"/>
  <c r="AA14" i="24"/>
  <c r="AA44" i="24" s="1"/>
  <c r="I44" i="24" s="1"/>
  <c r="Z13" i="24"/>
  <c r="Y13" i="24"/>
  <c r="V13" i="24"/>
  <c r="U13" i="24"/>
  <c r="Q13" i="24"/>
  <c r="P13" i="24"/>
  <c r="M13" i="24"/>
  <c r="K13" i="24"/>
  <c r="AA13" i="24" s="1"/>
  <c r="V11" i="24"/>
  <c r="U11" i="24"/>
  <c r="AA5" i="24"/>
  <c r="Z5" i="24"/>
  <c r="Y5" i="24"/>
  <c r="X5" i="24"/>
  <c r="W5" i="24"/>
  <c r="V5" i="24"/>
  <c r="U5" i="24"/>
  <c r="T5" i="24"/>
  <c r="S5" i="24"/>
  <c r="R5" i="24"/>
  <c r="Q5" i="24"/>
  <c r="P5" i="24"/>
  <c r="O5" i="24"/>
  <c r="N5" i="24"/>
  <c r="M5" i="24"/>
  <c r="L5" i="24"/>
  <c r="K5" i="24"/>
  <c r="AB4" i="24"/>
  <c r="Z4" i="24"/>
  <c r="Y4" i="24"/>
  <c r="X4" i="24"/>
  <c r="W4" i="24"/>
  <c r="V4" i="24"/>
  <c r="U4" i="24"/>
  <c r="T4" i="24"/>
  <c r="S4" i="24"/>
  <c r="R4" i="24"/>
  <c r="Q4" i="24"/>
  <c r="P4" i="24"/>
  <c r="O4" i="24"/>
  <c r="N4" i="24"/>
  <c r="M4" i="24"/>
  <c r="L4" i="24"/>
  <c r="K4" i="24"/>
  <c r="I4" i="24"/>
  <c r="K45" i="21"/>
  <c r="AA51" i="21"/>
  <c r="W40" i="12"/>
  <c r="K38" i="12"/>
  <c r="L38" i="12"/>
  <c r="M38" i="12"/>
  <c r="N38" i="12"/>
  <c r="O38" i="12"/>
  <c r="P38" i="12"/>
  <c r="Q38" i="12"/>
  <c r="R38" i="12"/>
  <c r="S38" i="12"/>
  <c r="T38" i="12"/>
  <c r="U38" i="12"/>
  <c r="V38" i="12"/>
  <c r="W38" i="12"/>
  <c r="V36" i="12"/>
  <c r="K34" i="12"/>
  <c r="L34" i="12"/>
  <c r="M34" i="12"/>
  <c r="N34" i="12"/>
  <c r="O34" i="12"/>
  <c r="P34" i="12"/>
  <c r="Q34" i="12"/>
  <c r="R34" i="12"/>
  <c r="S34" i="12"/>
  <c r="T34" i="12"/>
  <c r="U34" i="12"/>
  <c r="V34" i="12"/>
  <c r="W34" i="12"/>
  <c r="V40" i="12"/>
  <c r="K40" i="12"/>
  <c r="W32" i="12"/>
  <c r="W30" i="12"/>
  <c r="W40" i="13"/>
  <c r="Z4" i="23"/>
  <c r="Y21" i="23"/>
  <c r="Z6" i="23"/>
  <c r="Z9" i="23"/>
  <c r="Z10" i="23"/>
  <c r="Z14" i="23"/>
  <c r="Z15" i="23"/>
  <c r="Z18" i="23"/>
  <c r="Z19" i="23"/>
  <c r="Z20" i="23"/>
  <c r="X17" i="23"/>
  <c r="W17" i="23"/>
  <c r="V17" i="23"/>
  <c r="U17" i="23"/>
  <c r="T17" i="23"/>
  <c r="S17" i="23"/>
  <c r="R17" i="23"/>
  <c r="Q17" i="23"/>
  <c r="P17" i="23"/>
  <c r="O17" i="23"/>
  <c r="N17" i="23"/>
  <c r="M17" i="23"/>
  <c r="X16" i="23"/>
  <c r="W16" i="23"/>
  <c r="V16" i="23"/>
  <c r="U16" i="23"/>
  <c r="T16" i="23"/>
  <c r="S16" i="23"/>
  <c r="R16" i="23"/>
  <c r="Q16" i="23"/>
  <c r="P16" i="23"/>
  <c r="O16" i="23"/>
  <c r="N16" i="23"/>
  <c r="M16" i="23"/>
  <c r="X13" i="23"/>
  <c r="W13" i="23"/>
  <c r="V13" i="23"/>
  <c r="U13" i="23"/>
  <c r="T13" i="23"/>
  <c r="S13" i="23"/>
  <c r="R13" i="23"/>
  <c r="Q13" i="23"/>
  <c r="P13" i="23"/>
  <c r="O13" i="23"/>
  <c r="N13" i="23"/>
  <c r="M13" i="23"/>
  <c r="X12" i="23"/>
  <c r="W12" i="23"/>
  <c r="V12" i="23"/>
  <c r="U12" i="23"/>
  <c r="T12" i="23"/>
  <c r="S12" i="23"/>
  <c r="R12" i="23"/>
  <c r="Q12" i="23"/>
  <c r="P12" i="23"/>
  <c r="O12" i="23"/>
  <c r="N12" i="23"/>
  <c r="M12" i="23"/>
  <c r="X11" i="23"/>
  <c r="W11" i="23"/>
  <c r="V11" i="23"/>
  <c r="U11" i="23"/>
  <c r="T11" i="23"/>
  <c r="S11" i="23"/>
  <c r="R11" i="23"/>
  <c r="Q11" i="23"/>
  <c r="P11" i="23"/>
  <c r="O11" i="23"/>
  <c r="N11" i="23"/>
  <c r="M11" i="23"/>
  <c r="X8" i="23"/>
  <c r="W8" i="23"/>
  <c r="V8" i="23"/>
  <c r="U8" i="23"/>
  <c r="T8" i="23"/>
  <c r="S8" i="23"/>
  <c r="R8" i="23"/>
  <c r="Q8" i="23"/>
  <c r="P8" i="23"/>
  <c r="O8" i="23"/>
  <c r="N8" i="23"/>
  <c r="M8" i="23"/>
  <c r="X7" i="23"/>
  <c r="W7" i="23"/>
  <c r="V7" i="23"/>
  <c r="U7" i="23"/>
  <c r="T7" i="23"/>
  <c r="S7" i="23"/>
  <c r="R7" i="23"/>
  <c r="Q7" i="23"/>
  <c r="P7" i="23"/>
  <c r="O7" i="23"/>
  <c r="N7" i="23"/>
  <c r="M7" i="23"/>
  <c r="N5" i="23"/>
  <c r="O5" i="23"/>
  <c r="P5" i="23"/>
  <c r="Q5" i="23"/>
  <c r="R5" i="23"/>
  <c r="S5" i="23"/>
  <c r="T5" i="23"/>
  <c r="U5" i="23"/>
  <c r="V5" i="23"/>
  <c r="W5" i="23"/>
  <c r="X5" i="23"/>
  <c r="M5" i="23"/>
  <c r="X59" i="22"/>
  <c r="W59" i="22"/>
  <c r="T59" i="22"/>
  <c r="S59" i="22"/>
  <c r="R59" i="22"/>
  <c r="O59" i="22"/>
  <c r="N59" i="22"/>
  <c r="L59" i="22"/>
  <c r="X58" i="22"/>
  <c r="S58" i="22"/>
  <c r="R58" i="22"/>
  <c r="T57" i="22"/>
  <c r="N57" i="22"/>
  <c r="L57" i="22"/>
  <c r="T56" i="22"/>
  <c r="Y50" i="22"/>
  <c r="T50" i="22"/>
  <c r="S50" i="22"/>
  <c r="Q50" i="22"/>
  <c r="O50" i="22"/>
  <c r="L50" i="22"/>
  <c r="K50" i="22"/>
  <c r="X49" i="22"/>
  <c r="W49" i="22"/>
  <c r="W58" i="22" s="1"/>
  <c r="T49" i="22"/>
  <c r="T58" i="22" s="1"/>
  <c r="S49" i="22"/>
  <c r="R49" i="22"/>
  <c r="O49" i="22"/>
  <c r="O58" i="22" s="1"/>
  <c r="N49" i="22"/>
  <c r="N58" i="22" s="1"/>
  <c r="L49" i="22"/>
  <c r="L58" i="22" s="1"/>
  <c r="Z47" i="22"/>
  <c r="Y47" i="22"/>
  <c r="X47" i="22"/>
  <c r="W47" i="22"/>
  <c r="V47" i="22"/>
  <c r="U47" i="22"/>
  <c r="T47" i="22"/>
  <c r="S47" i="22"/>
  <c r="R47" i="22"/>
  <c r="Q47" i="22"/>
  <c r="P47" i="22"/>
  <c r="O47" i="22"/>
  <c r="N47" i="22"/>
  <c r="M47" i="22"/>
  <c r="L47" i="22"/>
  <c r="K47" i="22"/>
  <c r="H47" i="22"/>
  <c r="X46" i="22"/>
  <c r="X57" i="22" s="1"/>
  <c r="W46" i="22"/>
  <c r="W57" i="22" s="1"/>
  <c r="T46" i="22"/>
  <c r="S46" i="22"/>
  <c r="S57" i="22" s="1"/>
  <c r="R46" i="22"/>
  <c r="R57" i="22" s="1"/>
  <c r="O46" i="22"/>
  <c r="O57" i="22" s="1"/>
  <c r="N46" i="22"/>
  <c r="L46" i="22"/>
  <c r="Z44" i="22"/>
  <c r="Y44" i="22"/>
  <c r="X44" i="22"/>
  <c r="W44" i="22"/>
  <c r="V44" i="22"/>
  <c r="U44" i="22"/>
  <c r="T44" i="22"/>
  <c r="S44" i="22"/>
  <c r="R44" i="22"/>
  <c r="Q44" i="22"/>
  <c r="P44" i="22"/>
  <c r="O44" i="22"/>
  <c r="N44" i="22"/>
  <c r="M44" i="22"/>
  <c r="L44" i="22"/>
  <c r="K44" i="22"/>
  <c r="H44" i="22"/>
  <c r="H50" i="22" s="1"/>
  <c r="X43" i="22"/>
  <c r="X52" i="22" s="1"/>
  <c r="W43" i="22"/>
  <c r="W52" i="22" s="1"/>
  <c r="U43" i="22"/>
  <c r="T43" i="22"/>
  <c r="T52" i="22" s="1"/>
  <c r="S43" i="22"/>
  <c r="S52" i="22" s="1"/>
  <c r="R43" i="22"/>
  <c r="O43" i="22"/>
  <c r="O52" i="22" s="1"/>
  <c r="N43" i="22"/>
  <c r="N52" i="22" s="1"/>
  <c r="L43" i="22"/>
  <c r="L52" i="22" s="1"/>
  <c r="Z41" i="22"/>
  <c r="Z50" i="22" s="1"/>
  <c r="Y41" i="22"/>
  <c r="X41" i="22"/>
  <c r="X50" i="22" s="1"/>
  <c r="W41" i="22"/>
  <c r="W50" i="22" s="1"/>
  <c r="V41" i="22"/>
  <c r="V50" i="22" s="1"/>
  <c r="U41" i="22"/>
  <c r="U50" i="22" s="1"/>
  <c r="T41" i="22"/>
  <c r="S41" i="22"/>
  <c r="R41" i="22"/>
  <c r="Q41" i="22"/>
  <c r="P41" i="22"/>
  <c r="P50" i="22" s="1"/>
  <c r="O41" i="22"/>
  <c r="N41" i="22"/>
  <c r="N50" i="22" s="1"/>
  <c r="M41" i="22"/>
  <c r="M50" i="22" s="1"/>
  <c r="L41" i="22"/>
  <c r="K41" i="22"/>
  <c r="H41" i="22"/>
  <c r="Z40" i="22"/>
  <c r="Y40" i="22"/>
  <c r="V40" i="22"/>
  <c r="Q40" i="22"/>
  <c r="P40" i="22"/>
  <c r="M40" i="22"/>
  <c r="K40" i="22"/>
  <c r="AA38" i="22"/>
  <c r="I38" i="22" s="1"/>
  <c r="Z37" i="22"/>
  <c r="Y37" i="22"/>
  <c r="V37" i="22"/>
  <c r="Q37" i="22"/>
  <c r="P37" i="22"/>
  <c r="M37" i="22"/>
  <c r="K37" i="22"/>
  <c r="AA35" i="22"/>
  <c r="I35" i="22"/>
  <c r="Z34" i="22"/>
  <c r="Y34" i="22"/>
  <c r="V34" i="22"/>
  <c r="Q34" i="22"/>
  <c r="P34" i="22"/>
  <c r="M34" i="22"/>
  <c r="K34" i="22"/>
  <c r="AA32" i="22"/>
  <c r="I32" i="22" s="1"/>
  <c r="Z31" i="22"/>
  <c r="Y31" i="22"/>
  <c r="V31" i="22"/>
  <c r="Q31" i="22"/>
  <c r="P31" i="22"/>
  <c r="M31" i="22"/>
  <c r="K31" i="22"/>
  <c r="AM30" i="22"/>
  <c r="AO28" i="22" s="1"/>
  <c r="AL30" i="22"/>
  <c r="AD30" i="22"/>
  <c r="AE28" i="22" s="1"/>
  <c r="AN29" i="22"/>
  <c r="AE29" i="22"/>
  <c r="AA29" i="22"/>
  <c r="I29" i="22"/>
  <c r="I41" i="22" s="1"/>
  <c r="X28" i="22"/>
  <c r="W28" i="22"/>
  <c r="T28" i="22"/>
  <c r="S28" i="22"/>
  <c r="R28" i="22"/>
  <c r="R52" i="22" s="1"/>
  <c r="O28" i="22"/>
  <c r="N28" i="22"/>
  <c r="L28" i="22"/>
  <c r="AN27" i="22"/>
  <c r="AE27" i="22"/>
  <c r="AO26" i="22"/>
  <c r="Z26" i="22"/>
  <c r="Y26" i="22"/>
  <c r="X26" i="22"/>
  <c r="W26" i="22"/>
  <c r="V26" i="22"/>
  <c r="U26" i="22"/>
  <c r="T26" i="22"/>
  <c r="S26" i="22"/>
  <c r="R26" i="22"/>
  <c r="R50" i="22" s="1"/>
  <c r="Q26" i="22"/>
  <c r="P26" i="22"/>
  <c r="O26" i="22"/>
  <c r="N26" i="22"/>
  <c r="M26" i="22"/>
  <c r="L26" i="22"/>
  <c r="K26" i="22"/>
  <c r="H26" i="22"/>
  <c r="AO25" i="22"/>
  <c r="AN25" i="22"/>
  <c r="AE25" i="22"/>
  <c r="Z25" i="22"/>
  <c r="Y25" i="22"/>
  <c r="V25" i="22"/>
  <c r="U25" i="22"/>
  <c r="Q25" i="22"/>
  <c r="P25" i="22"/>
  <c r="M25" i="22"/>
  <c r="K25" i="22"/>
  <c r="AE24" i="22"/>
  <c r="AN23" i="22"/>
  <c r="AE23" i="22"/>
  <c r="AA23" i="22"/>
  <c r="I23" i="22" s="1"/>
  <c r="AN22" i="22"/>
  <c r="AE22" i="22"/>
  <c r="Z22" i="22"/>
  <c r="Y22" i="22"/>
  <c r="V22" i="22"/>
  <c r="U22" i="22"/>
  <c r="Q22" i="22"/>
  <c r="P22" i="22"/>
  <c r="M22" i="22"/>
  <c r="K22" i="22"/>
  <c r="AO21" i="22"/>
  <c r="AN21" i="22"/>
  <c r="AE21" i="22"/>
  <c r="AN20" i="22"/>
  <c r="AE20" i="22"/>
  <c r="AA20" i="22"/>
  <c r="I20" i="22"/>
  <c r="AE19" i="22"/>
  <c r="Z19" i="22"/>
  <c r="Z59" i="22" s="1"/>
  <c r="Y19" i="22"/>
  <c r="V19" i="22"/>
  <c r="V59" i="22" s="1"/>
  <c r="U19" i="22"/>
  <c r="U59" i="22" s="1"/>
  <c r="Q19" i="22"/>
  <c r="P19" i="22"/>
  <c r="P59" i="22" s="1"/>
  <c r="M19" i="22"/>
  <c r="M59" i="22" s="1"/>
  <c r="K19" i="22"/>
  <c r="K59" i="22" s="1"/>
  <c r="AN18" i="22"/>
  <c r="AE18" i="22"/>
  <c r="AA17" i="22"/>
  <c r="I17" i="22"/>
  <c r="Z16" i="22"/>
  <c r="Y16" i="22"/>
  <c r="V16" i="22"/>
  <c r="U16" i="22"/>
  <c r="U46" i="22" s="1"/>
  <c r="U57" i="22" s="1"/>
  <c r="Q16" i="22"/>
  <c r="Q46" i="22" s="1"/>
  <c r="Q57" i="22" s="1"/>
  <c r="P16" i="22"/>
  <c r="M16" i="22"/>
  <c r="M46" i="22" s="1"/>
  <c r="M57" i="22" s="1"/>
  <c r="K16" i="22"/>
  <c r="AA14" i="22"/>
  <c r="I14" i="22" s="1"/>
  <c r="I26" i="22" s="1"/>
  <c r="Z13" i="22"/>
  <c r="Y13" i="22"/>
  <c r="V13" i="22"/>
  <c r="U13" i="22"/>
  <c r="Q13" i="22"/>
  <c r="P13" i="22"/>
  <c r="M13" i="22"/>
  <c r="K13" i="22"/>
  <c r="V11" i="22"/>
  <c r="U11" i="22"/>
  <c r="AA5" i="22"/>
  <c r="Z5" i="22"/>
  <c r="Y5" i="22"/>
  <c r="X5" i="22"/>
  <c r="W5" i="22"/>
  <c r="V5" i="22"/>
  <c r="U5" i="22"/>
  <c r="T5" i="22"/>
  <c r="S5" i="22"/>
  <c r="R5" i="22"/>
  <c r="Q5" i="22"/>
  <c r="P5" i="22"/>
  <c r="O5" i="22"/>
  <c r="N5" i="22"/>
  <c r="M5" i="22"/>
  <c r="L5" i="22"/>
  <c r="K5" i="22"/>
  <c r="Z4" i="22"/>
  <c r="Y4" i="22"/>
  <c r="X4" i="22"/>
  <c r="W4" i="22"/>
  <c r="V4" i="22"/>
  <c r="U4" i="22"/>
  <c r="T4" i="22"/>
  <c r="S4" i="22"/>
  <c r="R4" i="22"/>
  <c r="Q4" i="22"/>
  <c r="P4" i="22"/>
  <c r="O4" i="22"/>
  <c r="N4" i="22"/>
  <c r="M4" i="22"/>
  <c r="L4" i="22"/>
  <c r="K4" i="22"/>
  <c r="I4" i="22"/>
  <c r="AY27" i="24" l="1"/>
  <c r="N52" i="24"/>
  <c r="V46" i="22"/>
  <c r="V57" i="22" s="1"/>
  <c r="V28" i="22"/>
  <c r="AA13" i="22"/>
  <c r="X50" i="24"/>
  <c r="P50" i="24"/>
  <c r="U50" i="24"/>
  <c r="AU55" i="24"/>
  <c r="AA47" i="24"/>
  <c r="I47" i="24" s="1"/>
  <c r="I50" i="24" s="1"/>
  <c r="S52" i="24"/>
  <c r="H50" i="24"/>
  <c r="I14" i="24"/>
  <c r="AB41" i="24"/>
  <c r="I41" i="24"/>
  <c r="I17" i="24"/>
  <c r="O50" i="24"/>
  <c r="W50" i="24"/>
  <c r="R52" i="24"/>
  <c r="R54" i="24" s="1"/>
  <c r="Q50" i="24"/>
  <c r="Y50" i="24"/>
  <c r="T52" i="24"/>
  <c r="BB18" i="24"/>
  <c r="V21" i="24" s="1"/>
  <c r="R50" i="24"/>
  <c r="Z50" i="24"/>
  <c r="AA41" i="24"/>
  <c r="W52" i="24"/>
  <c r="W54" i="24" s="1"/>
  <c r="AA26" i="24"/>
  <c r="AY29" i="24"/>
  <c r="L50" i="24"/>
  <c r="T50" i="24"/>
  <c r="L52" i="24"/>
  <c r="X52" i="24"/>
  <c r="X54" i="24" s="1"/>
  <c r="M50" i="24"/>
  <c r="Z52" i="24"/>
  <c r="O52" i="24"/>
  <c r="L21" i="24"/>
  <c r="Y21" i="24"/>
  <c r="Q21" i="24"/>
  <c r="M21" i="24"/>
  <c r="P21" i="24"/>
  <c r="V15" i="24"/>
  <c r="N15" i="24"/>
  <c r="O21" i="24"/>
  <c r="M15" i="24"/>
  <c r="X21" i="24"/>
  <c r="Z15" i="24"/>
  <c r="W15" i="24"/>
  <c r="K21" i="24"/>
  <c r="T15" i="24"/>
  <c r="L15" i="24"/>
  <c r="L45" i="24" s="1"/>
  <c r="S15" i="24"/>
  <c r="K15" i="24"/>
  <c r="R15" i="24"/>
  <c r="W21" i="24"/>
  <c r="Y15" i="24"/>
  <c r="Q15" i="24"/>
  <c r="O15" i="24"/>
  <c r="X15" i="24"/>
  <c r="P15" i="24"/>
  <c r="P45" i="24" s="1"/>
  <c r="R21" i="24"/>
  <c r="Z54" i="24"/>
  <c r="AA25" i="24"/>
  <c r="AD56" i="24"/>
  <c r="Y52" i="24"/>
  <c r="AB14" i="24"/>
  <c r="U57" i="24"/>
  <c r="U49" i="24"/>
  <c r="U56" i="24" s="1"/>
  <c r="AU57" i="24"/>
  <c r="M43" i="24"/>
  <c r="M52" i="24" s="1"/>
  <c r="S50" i="24"/>
  <c r="S54" i="24"/>
  <c r="K43" i="24"/>
  <c r="T54" i="24"/>
  <c r="M57" i="24"/>
  <c r="M49" i="24"/>
  <c r="M56" i="24" s="1"/>
  <c r="U28" i="24"/>
  <c r="U52" i="24" s="1"/>
  <c r="AA34" i="24"/>
  <c r="P52" i="24"/>
  <c r="AF56" i="24"/>
  <c r="AB47" i="24"/>
  <c r="AB50" i="24" s="1"/>
  <c r="AB17" i="24"/>
  <c r="Z49" i="24"/>
  <c r="Z56" i="24" s="1"/>
  <c r="P57" i="24"/>
  <c r="P49" i="24"/>
  <c r="P56" i="24" s="1"/>
  <c r="AO56" i="24"/>
  <c r="V28" i="24"/>
  <c r="V52" i="24" s="1"/>
  <c r="Q52" i="24"/>
  <c r="AA16" i="24"/>
  <c r="AA46" i="24" s="1"/>
  <c r="AA55" i="24" s="1"/>
  <c r="Q57" i="24"/>
  <c r="Q49" i="24"/>
  <c r="Q56" i="24" s="1"/>
  <c r="BB19" i="24"/>
  <c r="N50" i="24"/>
  <c r="V50" i="24"/>
  <c r="AR56" i="24"/>
  <c r="K28" i="24"/>
  <c r="AA40" i="24"/>
  <c r="K50" i="24"/>
  <c r="AA19" i="24"/>
  <c r="Y49" i="24"/>
  <c r="Y56" i="24" s="1"/>
  <c r="K49" i="24"/>
  <c r="K56" i="24" s="1"/>
  <c r="P28" i="22"/>
  <c r="Y46" i="22"/>
  <c r="Y57" i="22" s="1"/>
  <c r="Z46" i="22"/>
  <c r="Z57" i="22" s="1"/>
  <c r="Q49" i="22"/>
  <c r="Q58" i="22" s="1"/>
  <c r="Z28" i="22"/>
  <c r="K28" i="22"/>
  <c r="P43" i="22"/>
  <c r="Q28" i="22"/>
  <c r="Q43" i="22"/>
  <c r="P46" i="22"/>
  <c r="P57" i="22" s="1"/>
  <c r="Z49" i="22"/>
  <c r="Z58" i="22" s="1"/>
  <c r="AA16" i="22"/>
  <c r="Q59" i="22"/>
  <c r="Y28" i="22"/>
  <c r="AA37" i="22"/>
  <c r="M49" i="22"/>
  <c r="M58" i="22" s="1"/>
  <c r="AA34" i="22"/>
  <c r="M43" i="22"/>
  <c r="Z5" i="23"/>
  <c r="Z7" i="23"/>
  <c r="Z8" i="23"/>
  <c r="Z11" i="23"/>
  <c r="Z12" i="23"/>
  <c r="Z13" i="23"/>
  <c r="Z16" i="23"/>
  <c r="Z17" i="23"/>
  <c r="W56" i="22"/>
  <c r="AA50" i="22"/>
  <c r="AH18" i="22"/>
  <c r="AA26" i="22"/>
  <c r="Y43" i="22"/>
  <c r="V43" i="22"/>
  <c r="V52" i="22" s="1"/>
  <c r="Z43" i="22"/>
  <c r="K46" i="22"/>
  <c r="K57" i="22" s="1"/>
  <c r="S56" i="22"/>
  <c r="AO18" i="22"/>
  <c r="AH19" i="22" s="1"/>
  <c r="AA25" i="22"/>
  <c r="K43" i="22"/>
  <c r="K49" i="22"/>
  <c r="K58" i="22" s="1"/>
  <c r="U49" i="22"/>
  <c r="U58" i="22" s="1"/>
  <c r="U28" i="22"/>
  <c r="U52" i="22" s="1"/>
  <c r="AA22" i="22"/>
  <c r="Y59" i="22"/>
  <c r="Y49" i="22"/>
  <c r="Y58" i="22" s="1"/>
  <c r="AA40" i="22"/>
  <c r="X56" i="22"/>
  <c r="AA19" i="22"/>
  <c r="M28" i="22"/>
  <c r="R56" i="22"/>
  <c r="AN28" i="22"/>
  <c r="AN26" i="22"/>
  <c r="AN19" i="22"/>
  <c r="AN24" i="22"/>
  <c r="V49" i="22"/>
  <c r="V58" i="22" s="1"/>
  <c r="AO22" i="22"/>
  <c r="AO20" i="22"/>
  <c r="AO24" i="22"/>
  <c r="AO29" i="22"/>
  <c r="AA47" i="22"/>
  <c r="I47" i="22" s="1"/>
  <c r="AA31" i="22"/>
  <c r="AA41" i="22"/>
  <c r="AA44" i="22"/>
  <c r="I44" i="22" s="1"/>
  <c r="I50" i="22" s="1"/>
  <c r="P49" i="22"/>
  <c r="P58" i="22" s="1"/>
  <c r="AO19" i="22"/>
  <c r="AO23" i="22"/>
  <c r="AO27" i="22"/>
  <c r="AE26" i="22"/>
  <c r="T21" i="24" l="1"/>
  <c r="R45" i="24"/>
  <c r="U21" i="24"/>
  <c r="N21" i="24"/>
  <c r="AA21" i="24" s="1"/>
  <c r="S21" i="24"/>
  <c r="Z21" i="24"/>
  <c r="Z45" i="24" s="1"/>
  <c r="U15" i="24"/>
  <c r="U45" i="24" s="1"/>
  <c r="I26" i="24"/>
  <c r="M52" i="22"/>
  <c r="Y52" i="22"/>
  <c r="Z52" i="22"/>
  <c r="P52" i="22"/>
  <c r="Z21" i="23"/>
  <c r="W45" i="24"/>
  <c r="M45" i="24"/>
  <c r="AA50" i="24"/>
  <c r="Y45" i="24"/>
  <c r="AU56" i="24"/>
  <c r="AA28" i="24"/>
  <c r="V45" i="24"/>
  <c r="T45" i="24"/>
  <c r="Y54" i="24"/>
  <c r="X45" i="24"/>
  <c r="U54" i="24"/>
  <c r="N45" i="24"/>
  <c r="AA57" i="24"/>
  <c r="AA49" i="24"/>
  <c r="AA56" i="24" s="1"/>
  <c r="P54" i="24"/>
  <c r="K52" i="24"/>
  <c r="AA43" i="24"/>
  <c r="O45" i="24"/>
  <c r="K45" i="24"/>
  <c r="Q54" i="24"/>
  <c r="AB26" i="24"/>
  <c r="Q45" i="24"/>
  <c r="S45" i="24"/>
  <c r="V54" i="24"/>
  <c r="S39" i="24"/>
  <c r="K39" i="24"/>
  <c r="S36" i="24"/>
  <c r="K36" i="24"/>
  <c r="S33" i="24"/>
  <c r="K33" i="24"/>
  <c r="U30" i="24"/>
  <c r="M30" i="24"/>
  <c r="S24" i="24"/>
  <c r="K24" i="24"/>
  <c r="X18" i="24"/>
  <c r="Y39" i="24"/>
  <c r="Q39" i="24"/>
  <c r="Y36" i="24"/>
  <c r="Q36" i="24"/>
  <c r="Y33" i="24"/>
  <c r="Q33" i="24"/>
  <c r="S30" i="24"/>
  <c r="K30" i="24"/>
  <c r="X39" i="24"/>
  <c r="P39" i="24"/>
  <c r="X36" i="24"/>
  <c r="P36" i="24"/>
  <c r="X33" i="24"/>
  <c r="P33" i="24"/>
  <c r="Z30" i="24"/>
  <c r="R30" i="24"/>
  <c r="X24" i="24"/>
  <c r="P24" i="24"/>
  <c r="W39" i="24"/>
  <c r="O39" i="24"/>
  <c r="W36" i="24"/>
  <c r="O36" i="24"/>
  <c r="W33" i="24"/>
  <c r="O33" i="24"/>
  <c r="Y30" i="24"/>
  <c r="Q30" i="24"/>
  <c r="U39" i="24"/>
  <c r="M39" i="24"/>
  <c r="U36" i="24"/>
  <c r="M36" i="24"/>
  <c r="U33" i="24"/>
  <c r="M33" i="24"/>
  <c r="W30" i="24"/>
  <c r="O30" i="24"/>
  <c r="U24" i="24"/>
  <c r="M24" i="24"/>
  <c r="T39" i="24"/>
  <c r="L39" i="24"/>
  <c r="T36" i="24"/>
  <c r="L36" i="24"/>
  <c r="T33" i="24"/>
  <c r="L33" i="24"/>
  <c r="V30" i="24"/>
  <c r="N30" i="24"/>
  <c r="T24" i="24"/>
  <c r="L24" i="24"/>
  <c r="Y18" i="24"/>
  <c r="Q18" i="24"/>
  <c r="V33" i="24"/>
  <c r="L30" i="24"/>
  <c r="Q24" i="24"/>
  <c r="W18" i="24"/>
  <c r="N18" i="24"/>
  <c r="Z36" i="24"/>
  <c r="Z39" i="24"/>
  <c r="R33" i="24"/>
  <c r="O24" i="24"/>
  <c r="O27" i="24" s="1"/>
  <c r="V18" i="24"/>
  <c r="M18" i="24"/>
  <c r="Y24" i="24"/>
  <c r="V39" i="24"/>
  <c r="N33" i="24"/>
  <c r="N24" i="24"/>
  <c r="U18" i="24"/>
  <c r="L18" i="24"/>
  <c r="R39" i="24"/>
  <c r="Z24" i="24"/>
  <c r="T18" i="24"/>
  <c r="K18" i="24"/>
  <c r="N39" i="24"/>
  <c r="S18" i="24"/>
  <c r="R24" i="24"/>
  <c r="V36" i="24"/>
  <c r="X30" i="24"/>
  <c r="W24" i="24"/>
  <c r="R18" i="24"/>
  <c r="N36" i="24"/>
  <c r="Z18" i="24"/>
  <c r="R36" i="24"/>
  <c r="T30" i="24"/>
  <c r="V24" i="24"/>
  <c r="P18" i="24"/>
  <c r="Z33" i="24"/>
  <c r="P30" i="24"/>
  <c r="O18" i="24"/>
  <c r="Q52" i="22"/>
  <c r="Q56" i="22" s="1"/>
  <c r="AA46" i="22"/>
  <c r="AA57" i="22" s="1"/>
  <c r="U56" i="22"/>
  <c r="X39" i="22"/>
  <c r="P39" i="22"/>
  <c r="S36" i="22"/>
  <c r="K36" i="22"/>
  <c r="V33" i="22"/>
  <c r="N33" i="22"/>
  <c r="T30" i="22"/>
  <c r="L30" i="22"/>
  <c r="W24" i="22"/>
  <c r="O24" i="22"/>
  <c r="S18" i="22"/>
  <c r="K18" i="22"/>
  <c r="V39" i="22"/>
  <c r="N39" i="22"/>
  <c r="Z30" i="22"/>
  <c r="R30" i="22"/>
  <c r="Y18" i="22"/>
  <c r="Y48" i="22" s="1"/>
  <c r="Q18" i="22"/>
  <c r="W39" i="22"/>
  <c r="W42" i="22" s="1"/>
  <c r="O39" i="22"/>
  <c r="O42" i="22" s="1"/>
  <c r="Z36" i="22"/>
  <c r="R36" i="22"/>
  <c r="U33" i="22"/>
  <c r="M33" i="22"/>
  <c r="S30" i="22"/>
  <c r="K30" i="22"/>
  <c r="V24" i="22"/>
  <c r="N24" i="22"/>
  <c r="Z18" i="22"/>
  <c r="R18" i="22"/>
  <c r="Y36" i="22"/>
  <c r="Q36" i="22"/>
  <c r="T33" i="22"/>
  <c r="L33" i="22"/>
  <c r="U24" i="22"/>
  <c r="M24" i="22"/>
  <c r="T39" i="22"/>
  <c r="X36" i="22"/>
  <c r="M36" i="22"/>
  <c r="W33" i="22"/>
  <c r="U30" i="22"/>
  <c r="X24" i="22"/>
  <c r="W18" i="22"/>
  <c r="L18" i="22"/>
  <c r="L48" i="22" s="1"/>
  <c r="S39" i="22"/>
  <c r="W36" i="22"/>
  <c r="S33" i="22"/>
  <c r="Q30" i="22"/>
  <c r="T24" i="22"/>
  <c r="N18" i="22"/>
  <c r="Y24" i="22"/>
  <c r="K24" i="22"/>
  <c r="L36" i="22"/>
  <c r="V18" i="22"/>
  <c r="R39" i="22"/>
  <c r="V36" i="22"/>
  <c r="R33" i="22"/>
  <c r="P30" i="22"/>
  <c r="S24" i="22"/>
  <c r="U18" i="22"/>
  <c r="U48" i="22" s="1"/>
  <c r="N30" i="22"/>
  <c r="U39" i="22"/>
  <c r="X33" i="22"/>
  <c r="V30" i="22"/>
  <c r="M18" i="22"/>
  <c r="Q39" i="22"/>
  <c r="U36" i="22"/>
  <c r="Q33" i="22"/>
  <c r="O30" i="22"/>
  <c r="R24" i="22"/>
  <c r="T18" i="22"/>
  <c r="M39" i="22"/>
  <c r="M42" i="22" s="1"/>
  <c r="T36" i="22"/>
  <c r="P33" i="22"/>
  <c r="Y30" i="22"/>
  <c r="Q24" i="22"/>
  <c r="Q27" i="22" s="1"/>
  <c r="P18" i="22"/>
  <c r="N36" i="22"/>
  <c r="Z39" i="22"/>
  <c r="L39" i="22"/>
  <c r="L42" i="22" s="1"/>
  <c r="P36" i="22"/>
  <c r="Z33" i="22"/>
  <c r="O33" i="22"/>
  <c r="X30" i="22"/>
  <c r="M30" i="22"/>
  <c r="P24" i="22"/>
  <c r="O18" i="22"/>
  <c r="Y39" i="22"/>
  <c r="K39" i="22"/>
  <c r="O36" i="22"/>
  <c r="Y33" i="22"/>
  <c r="K33" i="22"/>
  <c r="AA33" i="22" s="1"/>
  <c r="W30" i="22"/>
  <c r="Z24" i="22"/>
  <c r="L24" i="22"/>
  <c r="X18" i="22"/>
  <c r="V56" i="22"/>
  <c r="T21" i="22"/>
  <c r="L21" i="22"/>
  <c r="W15" i="22"/>
  <c r="O15" i="22"/>
  <c r="O45" i="22" s="1"/>
  <c r="Z21" i="22"/>
  <c r="S21" i="22"/>
  <c r="K21" i="22"/>
  <c r="V15" i="22"/>
  <c r="N15" i="22"/>
  <c r="R21" i="22"/>
  <c r="U15" i="22"/>
  <c r="U45" i="22" s="1"/>
  <c r="M15" i="22"/>
  <c r="P21" i="22"/>
  <c r="T15" i="22"/>
  <c r="O21" i="22"/>
  <c r="X15" i="22"/>
  <c r="X45" i="22" s="1"/>
  <c r="S15" i="22"/>
  <c r="S45" i="22" s="1"/>
  <c r="K15" i="22"/>
  <c r="Y21" i="22"/>
  <c r="N21" i="22"/>
  <c r="R15" i="22"/>
  <c r="X21" i="22"/>
  <c r="M21" i="22"/>
  <c r="Q15" i="22"/>
  <c r="W21" i="22"/>
  <c r="P15" i="22"/>
  <c r="P45" i="22" s="1"/>
  <c r="Y15" i="22"/>
  <c r="Y45" i="22" s="1"/>
  <c r="V21" i="22"/>
  <c r="Z15" i="22"/>
  <c r="Z45" i="22" s="1"/>
  <c r="L15" i="22"/>
  <c r="U21" i="22"/>
  <c r="Q21" i="22"/>
  <c r="Y56" i="22"/>
  <c r="AA59" i="22"/>
  <c r="AA49" i="22"/>
  <c r="AA58" i="22" s="1"/>
  <c r="Z56" i="22"/>
  <c r="AA43" i="22"/>
  <c r="K52" i="22"/>
  <c r="P56" i="22"/>
  <c r="AA28" i="22"/>
  <c r="AA15" i="24" l="1"/>
  <c r="W48" i="24"/>
  <c r="Q48" i="24"/>
  <c r="S27" i="24"/>
  <c r="AA45" i="24"/>
  <c r="P27" i="24"/>
  <c r="U48" i="24"/>
  <c r="M48" i="24"/>
  <c r="Z42" i="24"/>
  <c r="L27" i="24"/>
  <c r="L42" i="24"/>
  <c r="X48" i="24"/>
  <c r="N27" i="24"/>
  <c r="T27" i="24"/>
  <c r="N42" i="24"/>
  <c r="AA30" i="24"/>
  <c r="W27" i="24"/>
  <c r="K48" i="24"/>
  <c r="AA18" i="24"/>
  <c r="M42" i="24"/>
  <c r="O42" i="24"/>
  <c r="O51" i="24" s="1"/>
  <c r="S42" i="24"/>
  <c r="O48" i="24"/>
  <c r="V48" i="24"/>
  <c r="T42" i="24"/>
  <c r="AA33" i="24"/>
  <c r="AA39" i="24"/>
  <c r="K42" i="24"/>
  <c r="R42" i="24"/>
  <c r="T48" i="24"/>
  <c r="N48" i="24"/>
  <c r="U42" i="24"/>
  <c r="W42" i="24"/>
  <c r="AA24" i="24"/>
  <c r="K27" i="24"/>
  <c r="P42" i="24"/>
  <c r="Q42" i="24"/>
  <c r="P48" i="24"/>
  <c r="L48" i="24"/>
  <c r="V42" i="24"/>
  <c r="Y48" i="24"/>
  <c r="U27" i="24"/>
  <c r="X42" i="24"/>
  <c r="Y42" i="24"/>
  <c r="AA36" i="24"/>
  <c r="Z48" i="24"/>
  <c r="M27" i="24"/>
  <c r="R48" i="24"/>
  <c r="R27" i="24"/>
  <c r="Z27" i="24"/>
  <c r="Q27" i="24"/>
  <c r="V27" i="24"/>
  <c r="S48" i="24"/>
  <c r="Y27" i="24"/>
  <c r="X27" i="24"/>
  <c r="AA52" i="24"/>
  <c r="AD53" i="24" s="1"/>
  <c r="M45" i="22"/>
  <c r="K27" i="22"/>
  <c r="AA24" i="22"/>
  <c r="M27" i="22"/>
  <c r="N27" i="22"/>
  <c r="AA18" i="22"/>
  <c r="K48" i="22"/>
  <c r="AA36" i="22"/>
  <c r="W45" i="22"/>
  <c r="S27" i="22"/>
  <c r="Y27" i="22"/>
  <c r="W48" i="22"/>
  <c r="U27" i="22"/>
  <c r="V27" i="22"/>
  <c r="S48" i="22"/>
  <c r="K45" i="22"/>
  <c r="AA15" i="22"/>
  <c r="Q42" i="22"/>
  <c r="Q51" i="22" s="1"/>
  <c r="N48" i="22"/>
  <c r="X27" i="22"/>
  <c r="AA30" i="22"/>
  <c r="Q48" i="22"/>
  <c r="O27" i="22"/>
  <c r="O51" i="22" s="1"/>
  <c r="P42" i="22"/>
  <c r="AA52" i="22"/>
  <c r="K55" i="22" s="1"/>
  <c r="N45" i="22"/>
  <c r="W27" i="22"/>
  <c r="W51" i="22" s="1"/>
  <c r="Y42" i="22"/>
  <c r="Y51" i="22" s="1"/>
  <c r="K42" i="22"/>
  <c r="AA39" i="22"/>
  <c r="M48" i="22"/>
  <c r="T27" i="22"/>
  <c r="X42" i="22"/>
  <c r="Q45" i="22"/>
  <c r="V45" i="22"/>
  <c r="X48" i="22"/>
  <c r="M51" i="22"/>
  <c r="AA21" i="22"/>
  <c r="L27" i="22"/>
  <c r="O48" i="22"/>
  <c r="Z42" i="22"/>
  <c r="T48" i="22"/>
  <c r="R42" i="22"/>
  <c r="R51" i="22" s="1"/>
  <c r="L51" i="22"/>
  <c r="L45" i="22"/>
  <c r="T45" i="22"/>
  <c r="Z27" i="22"/>
  <c r="P27" i="22"/>
  <c r="R27" i="22"/>
  <c r="U42" i="22"/>
  <c r="V48" i="22"/>
  <c r="R48" i="22"/>
  <c r="N42" i="22"/>
  <c r="N51" i="22" s="1"/>
  <c r="R45" i="22"/>
  <c r="P48" i="22"/>
  <c r="S42" i="22"/>
  <c r="S51" i="22" s="1"/>
  <c r="T42" i="22"/>
  <c r="T51" i="22" s="1"/>
  <c r="Z48" i="22"/>
  <c r="V42" i="22"/>
  <c r="V51" i="22" s="1"/>
  <c r="L51" i="24" l="1"/>
  <c r="Z51" i="24"/>
  <c r="AA27" i="24"/>
  <c r="T51" i="24"/>
  <c r="S51" i="24"/>
  <c r="N51" i="24"/>
  <c r="P51" i="24"/>
  <c r="W51" i="24"/>
  <c r="V51" i="24"/>
  <c r="U51" i="24"/>
  <c r="AA48" i="24"/>
  <c r="AA54" i="24"/>
  <c r="AH53" i="24"/>
  <c r="AF53" i="24"/>
  <c r="Z53" i="24"/>
  <c r="AJ53" i="24"/>
  <c r="AG53" i="24"/>
  <c r="O53" i="24"/>
  <c r="N53" i="24"/>
  <c r="R53" i="24"/>
  <c r="AP53" i="24"/>
  <c r="AL53" i="24"/>
  <c r="L53" i="24"/>
  <c r="S53" i="24"/>
  <c r="X53" i="24"/>
  <c r="AK53" i="24"/>
  <c r="W53" i="24"/>
  <c r="AN53" i="24"/>
  <c r="T53" i="24"/>
  <c r="AR53" i="24"/>
  <c r="V53" i="24"/>
  <c r="Y53" i="24"/>
  <c r="AQ53" i="24"/>
  <c r="M53" i="24"/>
  <c r="AE53" i="24"/>
  <c r="AI53" i="24"/>
  <c r="U53" i="24"/>
  <c r="AT53" i="24"/>
  <c r="AM53" i="24"/>
  <c r="Q53" i="24"/>
  <c r="P53" i="24"/>
  <c r="AO53" i="24"/>
  <c r="Y51" i="24"/>
  <c r="Q51" i="24"/>
  <c r="M51" i="24"/>
  <c r="R51" i="24"/>
  <c r="X51" i="24"/>
  <c r="K51" i="24"/>
  <c r="AA42" i="24"/>
  <c r="K53" i="24"/>
  <c r="AA42" i="22"/>
  <c r="K51" i="22"/>
  <c r="AA48" i="22"/>
  <c r="U51" i="22"/>
  <c r="Z51" i="22"/>
  <c r="X51" i="22"/>
  <c r="AA56" i="22"/>
  <c r="S53" i="22"/>
  <c r="R53" i="22"/>
  <c r="L55" i="22"/>
  <c r="R54" i="22"/>
  <c r="W55" i="22"/>
  <c r="S55" i="22"/>
  <c r="T55" i="22"/>
  <c r="T54" i="22"/>
  <c r="X53" i="22"/>
  <c r="X55" i="22"/>
  <c r="T53" i="22"/>
  <c r="S54" i="22"/>
  <c r="N55" i="22"/>
  <c r="R55" i="22"/>
  <c r="W53" i="22"/>
  <c r="O55" i="22"/>
  <c r="X54" i="22"/>
  <c r="W54" i="22"/>
  <c r="U55" i="22"/>
  <c r="Q55" i="22"/>
  <c r="P53" i="22"/>
  <c r="U54" i="22"/>
  <c r="Q54" i="22"/>
  <c r="U53" i="22"/>
  <c r="P55" i="22"/>
  <c r="Q53" i="22"/>
  <c r="Z55" i="22"/>
  <c r="P54" i="22"/>
  <c r="Z54" i="22"/>
  <c r="Y53" i="22"/>
  <c r="Y55" i="22"/>
  <c r="M55" i="22"/>
  <c r="V54" i="22"/>
  <c r="V53" i="22"/>
  <c r="Y54" i="22"/>
  <c r="Z53" i="22"/>
  <c r="V55" i="22"/>
  <c r="AA45" i="22"/>
  <c r="AA27" i="22"/>
  <c r="P51" i="22"/>
  <c r="AA51" i="24" l="1"/>
  <c r="AA51" i="22"/>
  <c r="AE57" i="21" l="1"/>
  <c r="AF57" i="21"/>
  <c r="AG57" i="21"/>
  <c r="AH57" i="21"/>
  <c r="AI57" i="21"/>
  <c r="AJ57" i="21"/>
  <c r="AK57" i="21"/>
  <c r="AL57" i="21"/>
  <c r="AM57" i="21"/>
  <c r="AN57" i="21"/>
  <c r="AO57" i="21"/>
  <c r="AP57" i="21"/>
  <c r="AQ57" i="21"/>
  <c r="AR57" i="21"/>
  <c r="AS57" i="21"/>
  <c r="AT57" i="21"/>
  <c r="AU57" i="21"/>
  <c r="AE56" i="21"/>
  <c r="AF56" i="21"/>
  <c r="AG56" i="21"/>
  <c r="AH56" i="21"/>
  <c r="AK56" i="21"/>
  <c r="AL56" i="21"/>
  <c r="AM56" i="21"/>
  <c r="AN56" i="21"/>
  <c r="AO56" i="21"/>
  <c r="AP56" i="21"/>
  <c r="AS56" i="21"/>
  <c r="AT56" i="21"/>
  <c r="AE55" i="21"/>
  <c r="AF55" i="21"/>
  <c r="AG55" i="21"/>
  <c r="AK55" i="21"/>
  <c r="AL55" i="21"/>
  <c r="AM55" i="21"/>
  <c r="AN55" i="21"/>
  <c r="AO55" i="21"/>
  <c r="AS55" i="21"/>
  <c r="AT55" i="21"/>
  <c r="AE49" i="21"/>
  <c r="AF49" i="21"/>
  <c r="AG49" i="21"/>
  <c r="AH49" i="21"/>
  <c r="AI49" i="21"/>
  <c r="AI56" i="21" s="1"/>
  <c r="AJ49" i="21"/>
  <c r="AJ56" i="21" s="1"/>
  <c r="AK49" i="21"/>
  <c r="AL49" i="21"/>
  <c r="AM49" i="21"/>
  <c r="AN49" i="21"/>
  <c r="AO49" i="21"/>
  <c r="AP49" i="21"/>
  <c r="AQ49" i="21"/>
  <c r="AQ56" i="21" s="1"/>
  <c r="AR49" i="21"/>
  <c r="AR56" i="21" s="1"/>
  <c r="AS49" i="21"/>
  <c r="AT49" i="21"/>
  <c r="AE46" i="21"/>
  <c r="AF46" i="21"/>
  <c r="AG46" i="21"/>
  <c r="AH46" i="21"/>
  <c r="AH55" i="21" s="1"/>
  <c r="AI46" i="21"/>
  <c r="AI55" i="21" s="1"/>
  <c r="AJ46" i="21"/>
  <c r="AJ55" i="21" s="1"/>
  <c r="AK46" i="21"/>
  <c r="AL46" i="21"/>
  <c r="AM46" i="21"/>
  <c r="AN46" i="21"/>
  <c r="AO46" i="21"/>
  <c r="AP46" i="21"/>
  <c r="AP55" i="21" s="1"/>
  <c r="AQ46" i="21"/>
  <c r="AQ55" i="21" s="1"/>
  <c r="AR46" i="21"/>
  <c r="AR55" i="21" s="1"/>
  <c r="AS46" i="21"/>
  <c r="AT46" i="21"/>
  <c r="AE43" i="21"/>
  <c r="AF43" i="21"/>
  <c r="AG43" i="21"/>
  <c r="AH43" i="21"/>
  <c r="AI43" i="21"/>
  <c r="AJ43" i="21"/>
  <c r="AK43" i="21"/>
  <c r="AL43" i="21"/>
  <c r="AM43" i="21"/>
  <c r="AN43" i="21"/>
  <c r="AO43" i="21"/>
  <c r="AP43" i="21"/>
  <c r="AQ43" i="21"/>
  <c r="AR43" i="21"/>
  <c r="AS43" i="21"/>
  <c r="AT43" i="21"/>
  <c r="AE28" i="21"/>
  <c r="AF28" i="21"/>
  <c r="AG28" i="21"/>
  <c r="AH28" i="21"/>
  <c r="AI28" i="21"/>
  <c r="AJ28" i="21"/>
  <c r="AK28" i="21"/>
  <c r="AL28" i="21"/>
  <c r="AM28" i="21"/>
  <c r="AN28" i="21"/>
  <c r="AO28" i="21"/>
  <c r="AP28" i="21"/>
  <c r="AQ28" i="21"/>
  <c r="AR28" i="21"/>
  <c r="AS28" i="21"/>
  <c r="AT28" i="21"/>
  <c r="X57" i="21"/>
  <c r="W57" i="21"/>
  <c r="V57" i="21"/>
  <c r="T57" i="21"/>
  <c r="S57" i="21"/>
  <c r="R57" i="21"/>
  <c r="O57" i="21"/>
  <c r="N57" i="21"/>
  <c r="L57" i="21"/>
  <c r="N56" i="21"/>
  <c r="X49" i="21"/>
  <c r="X56" i="21" s="1"/>
  <c r="W49" i="21"/>
  <c r="W56" i="21" s="1"/>
  <c r="T49" i="21"/>
  <c r="T56" i="21" s="1"/>
  <c r="S49" i="21"/>
  <c r="S56" i="21" s="1"/>
  <c r="R49" i="21"/>
  <c r="R56" i="21" s="1"/>
  <c r="O49" i="21"/>
  <c r="O56" i="21" s="1"/>
  <c r="N49" i="21"/>
  <c r="L49" i="21"/>
  <c r="L56" i="21" s="1"/>
  <c r="AT47" i="21"/>
  <c r="AS47" i="21"/>
  <c r="AR47" i="21"/>
  <c r="AQ47" i="21"/>
  <c r="AP47" i="21"/>
  <c r="AO47" i="21"/>
  <c r="AN47" i="21"/>
  <c r="AM47" i="21"/>
  <c r="AL47" i="21"/>
  <c r="AK47" i="21"/>
  <c r="AJ47" i="21"/>
  <c r="AI47" i="21"/>
  <c r="AH47" i="21"/>
  <c r="AG47" i="21"/>
  <c r="AF47" i="21"/>
  <c r="AE47" i="21"/>
  <c r="AD47" i="21"/>
  <c r="Z47" i="21"/>
  <c r="Y47" i="21"/>
  <c r="X47" i="21"/>
  <c r="W47" i="21"/>
  <c r="V47" i="21"/>
  <c r="U47" i="21"/>
  <c r="T47" i="21"/>
  <c r="S47" i="21"/>
  <c r="R47" i="21"/>
  <c r="Q47" i="21"/>
  <c r="P47" i="21"/>
  <c r="O47" i="21"/>
  <c r="N47" i="21"/>
  <c r="M47" i="21"/>
  <c r="L47" i="21"/>
  <c r="K47" i="21"/>
  <c r="H47" i="21"/>
  <c r="Y46" i="21"/>
  <c r="Y55" i="21" s="1"/>
  <c r="X46" i="21"/>
  <c r="X55" i="21" s="1"/>
  <c r="W46" i="21"/>
  <c r="W55" i="21" s="1"/>
  <c r="T46" i="21"/>
  <c r="T55" i="21" s="1"/>
  <c r="S46" i="21"/>
  <c r="S55" i="21" s="1"/>
  <c r="R46" i="21"/>
  <c r="R55" i="21" s="1"/>
  <c r="P46" i="21"/>
  <c r="P55" i="21" s="1"/>
  <c r="O46" i="21"/>
  <c r="O55" i="21" s="1"/>
  <c r="N46" i="21"/>
  <c r="N55" i="21" s="1"/>
  <c r="L46" i="21"/>
  <c r="L55" i="21" s="1"/>
  <c r="AT44" i="21"/>
  <c r="AS44" i="21"/>
  <c r="AR44" i="21"/>
  <c r="AQ44" i="21"/>
  <c r="AP44" i="21"/>
  <c r="AO44" i="21"/>
  <c r="AN44" i="21"/>
  <c r="AM44" i="21"/>
  <c r="AL44" i="21"/>
  <c r="AK44" i="21"/>
  <c r="AJ44" i="21"/>
  <c r="AI44" i="21"/>
  <c r="AH44" i="21"/>
  <c r="AG44" i="21"/>
  <c r="AF44" i="21"/>
  <c r="AE44" i="21"/>
  <c r="AD44" i="21"/>
  <c r="Z44" i="21"/>
  <c r="Y44" i="21"/>
  <c r="X44" i="21"/>
  <c r="W44" i="21"/>
  <c r="V44" i="21"/>
  <c r="U44" i="21"/>
  <c r="T44" i="21"/>
  <c r="S44" i="21"/>
  <c r="R44" i="21"/>
  <c r="Q44" i="21"/>
  <c r="P44" i="21"/>
  <c r="O44" i="21"/>
  <c r="N44" i="21"/>
  <c r="M44" i="21"/>
  <c r="L44" i="21"/>
  <c r="K44" i="21"/>
  <c r="H44" i="21"/>
  <c r="X43" i="21"/>
  <c r="W43" i="21"/>
  <c r="W52" i="21" s="1"/>
  <c r="W54" i="21" s="1"/>
  <c r="U43" i="21"/>
  <c r="T43" i="21"/>
  <c r="S43" i="21"/>
  <c r="R43" i="21"/>
  <c r="O43" i="21"/>
  <c r="N43" i="21"/>
  <c r="L43" i="21"/>
  <c r="AT41" i="21"/>
  <c r="AS41" i="21"/>
  <c r="AR41" i="21"/>
  <c r="AQ41" i="21"/>
  <c r="AP41" i="21"/>
  <c r="AO41" i="21"/>
  <c r="AN41" i="21"/>
  <c r="AM41" i="21"/>
  <c r="AL41" i="21"/>
  <c r="AK41" i="21"/>
  <c r="AJ41" i="21"/>
  <c r="AJ50" i="21" s="1"/>
  <c r="AI41" i="21"/>
  <c r="AH41" i="21"/>
  <c r="AG41" i="21"/>
  <c r="AF41" i="21"/>
  <c r="AE41" i="21"/>
  <c r="AD41" i="21"/>
  <c r="Z41" i="21"/>
  <c r="Y41" i="21"/>
  <c r="Y50" i="21" s="1"/>
  <c r="X41" i="21"/>
  <c r="W41" i="21"/>
  <c r="V41" i="21"/>
  <c r="U41" i="21"/>
  <c r="T41" i="21"/>
  <c r="S41" i="21"/>
  <c r="R41" i="21"/>
  <c r="Q41" i="21"/>
  <c r="Q50" i="21" s="1"/>
  <c r="P41" i="21"/>
  <c r="O41" i="21"/>
  <c r="N41" i="21"/>
  <c r="M41" i="21"/>
  <c r="L41" i="21"/>
  <c r="K41" i="21"/>
  <c r="H41" i="21"/>
  <c r="AD43" i="21"/>
  <c r="Z40" i="21"/>
  <c r="Z43" i="21" s="1"/>
  <c r="Y40" i="21"/>
  <c r="V40" i="21"/>
  <c r="V43" i="21" s="1"/>
  <c r="Q40" i="21"/>
  <c r="Q43" i="21" s="1"/>
  <c r="P40" i="21"/>
  <c r="P43" i="21" s="1"/>
  <c r="M40" i="21"/>
  <c r="M43" i="21" s="1"/>
  <c r="K40" i="21"/>
  <c r="AU38" i="21"/>
  <c r="AB38" i="21"/>
  <c r="AA38" i="21"/>
  <c r="I38" i="21" s="1"/>
  <c r="AU37" i="21"/>
  <c r="Z37" i="21"/>
  <c r="Y37" i="21"/>
  <c r="Y43" i="21" s="1"/>
  <c r="V37" i="21"/>
  <c r="Q37" i="21"/>
  <c r="P37" i="21"/>
  <c r="M37" i="21"/>
  <c r="K37" i="21"/>
  <c r="AA37" i="21" s="1"/>
  <c r="AU35" i="21"/>
  <c r="AB35" i="21" s="1"/>
  <c r="AA35" i="21"/>
  <c r="I35" i="21" s="1"/>
  <c r="AU34" i="21"/>
  <c r="Z34" i="21"/>
  <c r="Y34" i="21"/>
  <c r="V34" i="21"/>
  <c r="Q34" i="21"/>
  <c r="P34" i="21"/>
  <c r="M34" i="21"/>
  <c r="AU32" i="21"/>
  <c r="AB32" i="21"/>
  <c r="AA32" i="21"/>
  <c r="I32" i="21" s="1"/>
  <c r="AT31" i="21"/>
  <c r="AU31" i="21"/>
  <c r="Z31" i="21"/>
  <c r="Y31" i="21"/>
  <c r="V31" i="21"/>
  <c r="Q31" i="21"/>
  <c r="P31" i="21"/>
  <c r="M31" i="21"/>
  <c r="AX30" i="21"/>
  <c r="AY21" i="21" s="1"/>
  <c r="BI29" i="21"/>
  <c r="BH29" i="21"/>
  <c r="AU29" i="21"/>
  <c r="AB29" i="21" s="1"/>
  <c r="AA29" i="21"/>
  <c r="I29" i="21" s="1"/>
  <c r="BI28" i="21"/>
  <c r="BH28" i="21"/>
  <c r="Y28" i="21"/>
  <c r="X28" i="21"/>
  <c r="W28" i="21"/>
  <c r="T28" i="21"/>
  <c r="S28" i="21"/>
  <c r="R28" i="21"/>
  <c r="O28" i="21"/>
  <c r="N28" i="21"/>
  <c r="N52" i="21" s="1"/>
  <c r="L28" i="21"/>
  <c r="BI27" i="21"/>
  <c r="BH27" i="21"/>
  <c r="BI26" i="21"/>
  <c r="BH26" i="21"/>
  <c r="AY26" i="21"/>
  <c r="AT26" i="21"/>
  <c r="AS26" i="21"/>
  <c r="AR26" i="21"/>
  <c r="AQ26" i="21"/>
  <c r="AP26" i="21"/>
  <c r="AO26" i="21"/>
  <c r="AN26" i="21"/>
  <c r="AM26" i="21"/>
  <c r="AM50" i="21" s="1"/>
  <c r="AL26" i="21"/>
  <c r="AK26" i="21"/>
  <c r="AJ26" i="21"/>
  <c r="AI26" i="21"/>
  <c r="AH26" i="21"/>
  <c r="AG26" i="21"/>
  <c r="AF26" i="21"/>
  <c r="AE26" i="21"/>
  <c r="AE50" i="21" s="1"/>
  <c r="AD26" i="21"/>
  <c r="Z26" i="21"/>
  <c r="Y26" i="21"/>
  <c r="X26" i="21"/>
  <c r="W26" i="21"/>
  <c r="V26" i="21"/>
  <c r="V50" i="21" s="1"/>
  <c r="U26" i="21"/>
  <c r="U50" i="21" s="1"/>
  <c r="T26" i="21"/>
  <c r="S26" i="21"/>
  <c r="R26" i="21"/>
  <c r="Q26" i="21"/>
  <c r="P26" i="21"/>
  <c r="P50" i="21" s="1"/>
  <c r="O26" i="21"/>
  <c r="N26" i="21"/>
  <c r="N50" i="21" s="1"/>
  <c r="M26" i="21"/>
  <c r="M50" i="21" s="1"/>
  <c r="L26" i="21"/>
  <c r="K26" i="21"/>
  <c r="H26" i="21"/>
  <c r="BI25" i="21"/>
  <c r="BH25" i="21"/>
  <c r="AS25" i="21"/>
  <c r="AR25" i="21"/>
  <c r="AO25" i="21"/>
  <c r="AN25" i="21"/>
  <c r="AN52" i="21" s="1"/>
  <c r="AJ25" i="21"/>
  <c r="AI25" i="21"/>
  <c r="AF25" i="21"/>
  <c r="AD25" i="21"/>
  <c r="AU25" i="21" s="1"/>
  <c r="Z25" i="21"/>
  <c r="Z28" i="21" s="1"/>
  <c r="Y25" i="21"/>
  <c r="V25" i="21"/>
  <c r="V28" i="21" s="1"/>
  <c r="U25" i="21"/>
  <c r="U28" i="21" s="1"/>
  <c r="U52" i="21" s="1"/>
  <c r="Q25" i="21"/>
  <c r="P25" i="21"/>
  <c r="P28" i="21" s="1"/>
  <c r="M25" i="21"/>
  <c r="BI24" i="21"/>
  <c r="BH24" i="21"/>
  <c r="AU24" i="21"/>
  <c r="BI23" i="21"/>
  <c r="BH23" i="21"/>
  <c r="AU23" i="21"/>
  <c r="AB23" i="21" s="1"/>
  <c r="AA23" i="21"/>
  <c r="I23" i="21" s="1"/>
  <c r="BI22" i="21"/>
  <c r="BH22" i="21"/>
  <c r="AU22" i="21"/>
  <c r="Z22" i="21"/>
  <c r="Y22" i="21"/>
  <c r="V22" i="21"/>
  <c r="U22" i="21"/>
  <c r="Q22" i="21"/>
  <c r="Q28" i="21" s="1"/>
  <c r="P22" i="21"/>
  <c r="M22" i="21"/>
  <c r="BI21" i="21"/>
  <c r="BH21" i="21"/>
  <c r="AU21" i="21"/>
  <c r="BI20" i="21"/>
  <c r="BH20" i="21"/>
  <c r="AU20" i="21"/>
  <c r="AB20" i="21"/>
  <c r="AA20" i="21"/>
  <c r="I20" i="21" s="1"/>
  <c r="BI19" i="21"/>
  <c r="BH19" i="21"/>
  <c r="AD57" i="21"/>
  <c r="Z19" i="21"/>
  <c r="Z57" i="21" s="1"/>
  <c r="Y19" i="21"/>
  <c r="Y57" i="21" s="1"/>
  <c r="V19" i="21"/>
  <c r="V49" i="21" s="1"/>
  <c r="V56" i="21" s="1"/>
  <c r="U19" i="21"/>
  <c r="U57" i="21" s="1"/>
  <c r="Q19" i="21"/>
  <c r="Q57" i="21" s="1"/>
  <c r="P19" i="21"/>
  <c r="P57" i="21" s="1"/>
  <c r="M19" i="21"/>
  <c r="M57" i="21" s="1"/>
  <c r="BI18" i="21"/>
  <c r="BH18" i="21"/>
  <c r="AU17" i="21"/>
  <c r="AB17" i="21" s="1"/>
  <c r="AA17" i="21"/>
  <c r="I17" i="21" s="1"/>
  <c r="AU16" i="21"/>
  <c r="Z16" i="21"/>
  <c r="Y16" i="21"/>
  <c r="V16" i="21"/>
  <c r="V46" i="21" s="1"/>
  <c r="V55" i="21" s="1"/>
  <c r="U16" i="21"/>
  <c r="U46" i="21" s="1"/>
  <c r="U55" i="21" s="1"/>
  <c r="Q16" i="21"/>
  <c r="P16" i="21"/>
  <c r="M16" i="21"/>
  <c r="M46" i="21" s="1"/>
  <c r="M55" i="21" s="1"/>
  <c r="AU14" i="21"/>
  <c r="AB14" i="21" s="1"/>
  <c r="AA14" i="21"/>
  <c r="I14" i="21"/>
  <c r="AT13" i="21"/>
  <c r="AS13" i="21"/>
  <c r="AR13" i="21"/>
  <c r="AO13" i="21"/>
  <c r="AN13" i="21"/>
  <c r="AJ13" i="21"/>
  <c r="AI13" i="21"/>
  <c r="AF13" i="21"/>
  <c r="AD13" i="21"/>
  <c r="Z13" i="21"/>
  <c r="Y13" i="21"/>
  <c r="V13" i="21"/>
  <c r="U13" i="21"/>
  <c r="Q13" i="21"/>
  <c r="P13" i="21"/>
  <c r="M13" i="21"/>
  <c r="V11" i="21"/>
  <c r="U11" i="21"/>
  <c r="AU5" i="21"/>
  <c r="AA5" i="21"/>
  <c r="Z5" i="21"/>
  <c r="Y5" i="21"/>
  <c r="X5" i="21"/>
  <c r="W5" i="21"/>
  <c r="V5" i="21"/>
  <c r="U5" i="21"/>
  <c r="T5" i="21"/>
  <c r="S5" i="21"/>
  <c r="R5" i="21"/>
  <c r="Q5" i="21"/>
  <c r="P5" i="21"/>
  <c r="O5" i="21"/>
  <c r="N5" i="21"/>
  <c r="M5" i="21"/>
  <c r="L5" i="21"/>
  <c r="K5" i="21"/>
  <c r="AT4" i="21"/>
  <c r="AS4" i="21"/>
  <c r="AR4" i="21"/>
  <c r="AQ4" i="21"/>
  <c r="AP4" i="21"/>
  <c r="AO4" i="21"/>
  <c r="AN4" i="21"/>
  <c r="AM4" i="21"/>
  <c r="AL4" i="21"/>
  <c r="AK4" i="21"/>
  <c r="AJ4" i="21"/>
  <c r="AI4" i="21"/>
  <c r="AH4" i="21"/>
  <c r="AG4" i="21"/>
  <c r="AF4" i="21"/>
  <c r="AE4" i="21"/>
  <c r="AD4" i="21"/>
  <c r="AB4" i="21"/>
  <c r="Z4" i="21"/>
  <c r="Y4" i="21"/>
  <c r="X4" i="21"/>
  <c r="W4" i="21"/>
  <c r="V4" i="21"/>
  <c r="U4" i="21"/>
  <c r="T4" i="21"/>
  <c r="S4" i="21"/>
  <c r="R4" i="21"/>
  <c r="Q4" i="21"/>
  <c r="P4" i="21"/>
  <c r="O4" i="21"/>
  <c r="N4" i="21"/>
  <c r="M4" i="21"/>
  <c r="L4" i="21"/>
  <c r="K4" i="21"/>
  <c r="I4" i="21"/>
  <c r="AU13" i="21" l="1"/>
  <c r="P52" i="21"/>
  <c r="L50" i="21"/>
  <c r="Q52" i="21"/>
  <c r="O52" i="21"/>
  <c r="BB19" i="21"/>
  <c r="AM52" i="21"/>
  <c r="S52" i="21"/>
  <c r="S54" i="21" s="1"/>
  <c r="AF50" i="21"/>
  <c r="AG50" i="21"/>
  <c r="AB41" i="21"/>
  <c r="AD50" i="21"/>
  <c r="AL50" i="21"/>
  <c r="AT50" i="21"/>
  <c r="AQ52" i="21"/>
  <c r="AG52" i="21"/>
  <c r="AN39" i="21"/>
  <c r="AL18" i="21"/>
  <c r="R18" i="21"/>
  <c r="AA26" i="21"/>
  <c r="AA41" i="21"/>
  <c r="S50" i="21"/>
  <c r="T52" i="21"/>
  <c r="T50" i="21"/>
  <c r="AU41" i="21"/>
  <c r="AA44" i="21"/>
  <c r="I44" i="21" s="1"/>
  <c r="AY25" i="21"/>
  <c r="I41" i="21"/>
  <c r="L52" i="21"/>
  <c r="X52" i="21"/>
  <c r="H50" i="21"/>
  <c r="AY28" i="21"/>
  <c r="AU46" i="21"/>
  <c r="AU55" i="21" s="1"/>
  <c r="AR50" i="21"/>
  <c r="Y52" i="21"/>
  <c r="Y54" i="21" s="1"/>
  <c r="O50" i="21"/>
  <c r="W50" i="21"/>
  <c r="K50" i="21"/>
  <c r="AS50" i="21"/>
  <c r="X50" i="21"/>
  <c r="AL52" i="21"/>
  <c r="AE52" i="21"/>
  <c r="AK50" i="21"/>
  <c r="AN50" i="21"/>
  <c r="AO50" i="21"/>
  <c r="AH50" i="21"/>
  <c r="AP50" i="21"/>
  <c r="AP52" i="21"/>
  <c r="AH52" i="21"/>
  <c r="AI52" i="21"/>
  <c r="AK52" i="21"/>
  <c r="AB26" i="21"/>
  <c r="X54" i="21"/>
  <c r="P54" i="21"/>
  <c r="AJ52" i="21"/>
  <c r="Q54" i="21"/>
  <c r="V52" i="21"/>
  <c r="U54" i="21"/>
  <c r="T54" i="21"/>
  <c r="Z52" i="21"/>
  <c r="I26" i="21"/>
  <c r="Q18" i="21"/>
  <c r="Z18" i="21"/>
  <c r="AK18" i="21"/>
  <c r="AT18" i="21"/>
  <c r="AY19" i="21"/>
  <c r="AY20" i="21"/>
  <c r="K24" i="21"/>
  <c r="U24" i="21"/>
  <c r="AU26" i="21"/>
  <c r="AD28" i="21"/>
  <c r="AD52" i="21" s="1"/>
  <c r="AY29" i="21"/>
  <c r="Q30" i="21"/>
  <c r="AE30" i="21"/>
  <c r="AO30" i="21"/>
  <c r="P33" i="21"/>
  <c r="AD33" i="21"/>
  <c r="AN33" i="21"/>
  <c r="P36" i="21"/>
  <c r="AD36" i="21"/>
  <c r="AN36" i="21"/>
  <c r="P39" i="21"/>
  <c r="AD39" i="21"/>
  <c r="AR39" i="21"/>
  <c r="AJ39" i="21"/>
  <c r="Z39" i="21"/>
  <c r="R39" i="21"/>
  <c r="AR36" i="21"/>
  <c r="AJ36" i="21"/>
  <c r="Z36" i="21"/>
  <c r="R36" i="21"/>
  <c r="AR33" i="21"/>
  <c r="AJ33" i="21"/>
  <c r="Z33" i="21"/>
  <c r="R33" i="21"/>
  <c r="AS30" i="21"/>
  <c r="AK30" i="21"/>
  <c r="S30" i="21"/>
  <c r="K30" i="21"/>
  <c r="Y24" i="21"/>
  <c r="Q24" i="21"/>
  <c r="AO18" i="21"/>
  <c r="AG18" i="21"/>
  <c r="W18" i="21"/>
  <c r="O18" i="21"/>
  <c r="AQ39" i="21"/>
  <c r="AI39" i="21"/>
  <c r="Y39" i="21"/>
  <c r="Q39" i="21"/>
  <c r="AQ36" i="21"/>
  <c r="AI36" i="21"/>
  <c r="Y36" i="21"/>
  <c r="Q36" i="21"/>
  <c r="AQ33" i="21"/>
  <c r="AI33" i="21"/>
  <c r="Y33" i="21"/>
  <c r="Q33" i="21"/>
  <c r="AR30" i="21"/>
  <c r="AJ30" i="21"/>
  <c r="Z30" i="21"/>
  <c r="R30" i="21"/>
  <c r="X24" i="21"/>
  <c r="P24" i="21"/>
  <c r="L24" i="21"/>
  <c r="V24" i="21"/>
  <c r="T30" i="21"/>
  <c r="AF30" i="21"/>
  <c r="AP30" i="21"/>
  <c r="S33" i="21"/>
  <c r="AE33" i="21"/>
  <c r="AO33" i="21"/>
  <c r="S36" i="21"/>
  <c r="AE36" i="21"/>
  <c r="AO36" i="21"/>
  <c r="S39" i="21"/>
  <c r="AE39" i="21"/>
  <c r="AO39" i="21"/>
  <c r="AR52" i="21"/>
  <c r="AU44" i="21"/>
  <c r="AB44" i="21" s="1"/>
  <c r="Q46" i="21"/>
  <c r="Q55" i="21" s="1"/>
  <c r="AD49" i="21"/>
  <c r="AD56" i="21" s="1"/>
  <c r="AU47" i="21"/>
  <c r="AB47" i="21" s="1"/>
  <c r="S18" i="21"/>
  <c r="AD18" i="21"/>
  <c r="AM18" i="21"/>
  <c r="AY18" i="21"/>
  <c r="M24" i="21"/>
  <c r="W24" i="21"/>
  <c r="M28" i="21"/>
  <c r="M52" i="21" s="1"/>
  <c r="U30" i="21"/>
  <c r="AG30" i="21"/>
  <c r="AQ30" i="21"/>
  <c r="T33" i="21"/>
  <c r="AF33" i="21"/>
  <c r="AP33" i="21"/>
  <c r="T36" i="21"/>
  <c r="AF36" i="21"/>
  <c r="AP36" i="21"/>
  <c r="T39" i="21"/>
  <c r="AF39" i="21"/>
  <c r="AP39" i="21"/>
  <c r="AD46" i="21"/>
  <c r="AD55" i="21" s="1"/>
  <c r="Z46" i="21"/>
  <c r="Z55" i="21" s="1"/>
  <c r="K18" i="21"/>
  <c r="T18" i="21"/>
  <c r="AE18" i="21"/>
  <c r="AN18" i="21"/>
  <c r="BB18" i="21"/>
  <c r="N24" i="21"/>
  <c r="Z24" i="21"/>
  <c r="L30" i="21"/>
  <c r="V30" i="21"/>
  <c r="AH30" i="21"/>
  <c r="AT30" i="21"/>
  <c r="K33" i="21"/>
  <c r="U33" i="21"/>
  <c r="AG33" i="21"/>
  <c r="AS33" i="21"/>
  <c r="K36" i="21"/>
  <c r="U36" i="21"/>
  <c r="AG36" i="21"/>
  <c r="AS36" i="21"/>
  <c r="K39" i="21"/>
  <c r="U39" i="21"/>
  <c r="AG39" i="21"/>
  <c r="AS39" i="21"/>
  <c r="AA47" i="21"/>
  <c r="I47" i="21" s="1"/>
  <c r="I50" i="21" s="1"/>
  <c r="M49" i="21"/>
  <c r="M56" i="21" s="1"/>
  <c r="U49" i="21"/>
  <c r="U56" i="21" s="1"/>
  <c r="L18" i="21"/>
  <c r="U18" i="21"/>
  <c r="AF18" i="21"/>
  <c r="AP18" i="21"/>
  <c r="O24" i="21"/>
  <c r="M30" i="21"/>
  <c r="W30" i="21"/>
  <c r="AI30" i="21"/>
  <c r="L33" i="21"/>
  <c r="V33" i="21"/>
  <c r="AH33" i="21"/>
  <c r="AT33" i="21"/>
  <c r="L36" i="21"/>
  <c r="V36" i="21"/>
  <c r="AH36" i="21"/>
  <c r="AT36" i="21"/>
  <c r="L39" i="21"/>
  <c r="V39" i="21"/>
  <c r="AH39" i="21"/>
  <c r="AA40" i="21"/>
  <c r="AU40" i="21"/>
  <c r="AU49" i="21" s="1"/>
  <c r="AU56" i="21" s="1"/>
  <c r="R52" i="21"/>
  <c r="M18" i="21"/>
  <c r="V18" i="21"/>
  <c r="AH18" i="21"/>
  <c r="AQ18" i="21"/>
  <c r="R24" i="21"/>
  <c r="N30" i="21"/>
  <c r="X30" i="21"/>
  <c r="AL30" i="21"/>
  <c r="AY27" i="21"/>
  <c r="AY22" i="21"/>
  <c r="AY23" i="21"/>
  <c r="M33" i="21"/>
  <c r="W33" i="21"/>
  <c r="AK33" i="21"/>
  <c r="M36" i="21"/>
  <c r="W36" i="21"/>
  <c r="AK36" i="21"/>
  <c r="M39" i="21"/>
  <c r="W39" i="21"/>
  <c r="AK39" i="21"/>
  <c r="N18" i="21"/>
  <c r="X18" i="21"/>
  <c r="AI18" i="21"/>
  <c r="AR18" i="21"/>
  <c r="S24" i="21"/>
  <c r="AY24" i="21"/>
  <c r="AO52" i="21"/>
  <c r="AS52" i="21"/>
  <c r="O30" i="21"/>
  <c r="Y30" i="21"/>
  <c r="AM30" i="21"/>
  <c r="N33" i="21"/>
  <c r="X33" i="21"/>
  <c r="AL33" i="21"/>
  <c r="N36" i="21"/>
  <c r="X36" i="21"/>
  <c r="AL36" i="21"/>
  <c r="N39" i="21"/>
  <c r="X39" i="21"/>
  <c r="X42" i="21" s="1"/>
  <c r="AL39" i="21"/>
  <c r="AF52" i="21"/>
  <c r="R50" i="21"/>
  <c r="Z50" i="21"/>
  <c r="AI50" i="21"/>
  <c r="AQ50" i="21"/>
  <c r="P49" i="21"/>
  <c r="P56" i="21" s="1"/>
  <c r="Y49" i="21"/>
  <c r="Y56" i="21" s="1"/>
  <c r="P18" i="21"/>
  <c r="Y18" i="21"/>
  <c r="AJ18" i="21"/>
  <c r="AS18" i="21"/>
  <c r="AU19" i="21"/>
  <c r="AT52" i="21" s="1"/>
  <c r="T24" i="21"/>
  <c r="P30" i="21"/>
  <c r="AD30" i="21"/>
  <c r="AN30" i="21"/>
  <c r="O33" i="21"/>
  <c r="AM33" i="21"/>
  <c r="O36" i="21"/>
  <c r="AM36" i="21"/>
  <c r="O39" i="21"/>
  <c r="AM39" i="21"/>
  <c r="Q49" i="21"/>
  <c r="Q56" i="21" s="1"/>
  <c r="Z49" i="21"/>
  <c r="Z56" i="21" s="1"/>
  <c r="L42" i="21" l="1"/>
  <c r="AF42" i="21"/>
  <c r="AN42" i="21"/>
  <c r="AA50" i="21"/>
  <c r="AT42" i="21"/>
  <c r="M48" i="21"/>
  <c r="AL48" i="21"/>
  <c r="AU50" i="21"/>
  <c r="R48" i="21"/>
  <c r="AH42" i="21"/>
  <c r="AS42" i="21"/>
  <c r="Q48" i="21"/>
  <c r="W42" i="21"/>
  <c r="V42" i="21"/>
  <c r="U48" i="21"/>
  <c r="AG42" i="21"/>
  <c r="AL42" i="21"/>
  <c r="M42" i="21"/>
  <c r="U42" i="21"/>
  <c r="AU52" i="21"/>
  <c r="AR48" i="21"/>
  <c r="AQ48" i="21"/>
  <c r="AF48" i="21"/>
  <c r="S42" i="21"/>
  <c r="AG48" i="21"/>
  <c r="R42" i="21"/>
  <c r="AU36" i="21"/>
  <c r="AT48" i="21"/>
  <c r="AI48" i="21"/>
  <c r="AH48" i="21"/>
  <c r="AO48" i="21"/>
  <c r="Z42" i="21"/>
  <c r="AK48" i="21"/>
  <c r="Z54" i="21"/>
  <c r="AS48" i="21"/>
  <c r="N42" i="21"/>
  <c r="X48" i="21"/>
  <c r="V48" i="21"/>
  <c r="L48" i="21"/>
  <c r="Z21" i="21"/>
  <c r="R21" i="21"/>
  <c r="X21" i="21"/>
  <c r="O21" i="21"/>
  <c r="AQ15" i="21"/>
  <c r="AQ45" i="21" s="1"/>
  <c r="AI15" i="21"/>
  <c r="AI45" i="21" s="1"/>
  <c r="Y15" i="21"/>
  <c r="Q15" i="21"/>
  <c r="W21" i="21"/>
  <c r="W27" i="21" s="1"/>
  <c r="W51" i="21" s="1"/>
  <c r="N21" i="21"/>
  <c r="AP15" i="21"/>
  <c r="AP45" i="21" s="1"/>
  <c r="AH15" i="21"/>
  <c r="AH45" i="21" s="1"/>
  <c r="X15" i="21"/>
  <c r="X27" i="21" s="1"/>
  <c r="X51" i="21" s="1"/>
  <c r="P15" i="21"/>
  <c r="V21" i="21"/>
  <c r="M21" i="21"/>
  <c r="AO15" i="21"/>
  <c r="AO45" i="21" s="1"/>
  <c r="AG15" i="21"/>
  <c r="AG45" i="21" s="1"/>
  <c r="W15" i="21"/>
  <c r="O15" i="21"/>
  <c r="O45" i="21" s="1"/>
  <c r="U21" i="21"/>
  <c r="L21" i="21"/>
  <c r="AN15" i="21"/>
  <c r="AN45" i="21" s="1"/>
  <c r="AF15" i="21"/>
  <c r="AF45" i="21" s="1"/>
  <c r="V15" i="21"/>
  <c r="N15" i="21"/>
  <c r="N45" i="21" s="1"/>
  <c r="T21" i="21"/>
  <c r="K21" i="21"/>
  <c r="K27" i="21" s="1"/>
  <c r="AM15" i="21"/>
  <c r="AM45" i="21" s="1"/>
  <c r="AE15" i="21"/>
  <c r="AE45" i="21" s="1"/>
  <c r="U15" i="21"/>
  <c r="M15" i="21"/>
  <c r="M45" i="21" s="1"/>
  <c r="S21" i="21"/>
  <c r="AT15" i="21"/>
  <c r="AT45" i="21" s="1"/>
  <c r="AL15" i="21"/>
  <c r="AD15" i="21"/>
  <c r="AD27" i="21" s="1"/>
  <c r="T15" i="21"/>
  <c r="L15" i="21"/>
  <c r="L45" i="21" s="1"/>
  <c r="Q21" i="21"/>
  <c r="AS15" i="21"/>
  <c r="AS45" i="21" s="1"/>
  <c r="AK15" i="21"/>
  <c r="AK45" i="21" s="1"/>
  <c r="S15" i="21"/>
  <c r="K15" i="21"/>
  <c r="Y21" i="21"/>
  <c r="P21" i="21"/>
  <c r="AR15" i="21"/>
  <c r="AR45" i="21" s="1"/>
  <c r="AJ15" i="21"/>
  <c r="AJ45" i="21" s="1"/>
  <c r="Z15" i="21"/>
  <c r="R15" i="21"/>
  <c r="AP42" i="21"/>
  <c r="Q42" i="21"/>
  <c r="AJ42" i="21"/>
  <c r="Z48" i="21"/>
  <c r="AJ48" i="21"/>
  <c r="AJ27" i="21"/>
  <c r="N48" i="21"/>
  <c r="AA39" i="21"/>
  <c r="K42" i="21"/>
  <c r="AA33" i="21"/>
  <c r="AN48" i="21"/>
  <c r="AM27" i="21"/>
  <c r="AM48" i="21"/>
  <c r="L27" i="21"/>
  <c r="L51" i="21" s="1"/>
  <c r="Y42" i="21"/>
  <c r="AR42" i="21"/>
  <c r="AU33" i="21"/>
  <c r="AU28" i="21"/>
  <c r="AU30" i="21"/>
  <c r="Y48" i="21"/>
  <c r="AE27" i="21"/>
  <c r="AE48" i="21"/>
  <c r="T42" i="21"/>
  <c r="AD48" i="21"/>
  <c r="AU18" i="21"/>
  <c r="AB50" i="21"/>
  <c r="P27" i="21"/>
  <c r="AI42" i="21"/>
  <c r="AA30" i="21"/>
  <c r="V54" i="21"/>
  <c r="AM42" i="21"/>
  <c r="P48" i="21"/>
  <c r="R54" i="21"/>
  <c r="T48" i="21"/>
  <c r="S48" i="21"/>
  <c r="AQ42" i="21"/>
  <c r="AD42" i="21"/>
  <c r="AU39" i="21"/>
  <c r="AA24" i="21"/>
  <c r="AU43" i="21"/>
  <c r="O42" i="21"/>
  <c r="O27" i="21"/>
  <c r="K48" i="21"/>
  <c r="AA18" i="21"/>
  <c r="AO42" i="21"/>
  <c r="O48" i="21"/>
  <c r="P42" i="21"/>
  <c r="T27" i="21"/>
  <c r="AK42" i="21"/>
  <c r="AP48" i="21"/>
  <c r="AP27" i="21"/>
  <c r="AA36" i="21"/>
  <c r="AE42" i="21"/>
  <c r="AE51" i="21" s="1"/>
  <c r="W48" i="21"/>
  <c r="U45" i="21" l="1"/>
  <c r="P51" i="21"/>
  <c r="AM51" i="21"/>
  <c r="AP51" i="21"/>
  <c r="S45" i="21"/>
  <c r="R27" i="21"/>
  <c r="M27" i="21"/>
  <c r="M51" i="21" s="1"/>
  <c r="Q45" i="21"/>
  <c r="Q27" i="21"/>
  <c r="AN27" i="21"/>
  <c r="AN51" i="21" s="1"/>
  <c r="Y27" i="21"/>
  <c r="Y51" i="21" s="1"/>
  <c r="AS27" i="21"/>
  <c r="AS51" i="21" s="1"/>
  <c r="AI27" i="21"/>
  <c r="AQ27" i="21"/>
  <c r="AQ51" i="21" s="1"/>
  <c r="N27" i="21"/>
  <c r="N51" i="21" s="1"/>
  <c r="U27" i="21"/>
  <c r="U51" i="21" s="1"/>
  <c r="V45" i="21"/>
  <c r="Z27" i="21"/>
  <c r="Y45" i="21"/>
  <c r="S27" i="21"/>
  <c r="S51" i="21" s="1"/>
  <c r="AU48" i="21"/>
  <c r="R45" i="21"/>
  <c r="AO27" i="21"/>
  <c r="AO51" i="21" s="1"/>
  <c r="O51" i="21"/>
  <c r="Z45" i="21"/>
  <c r="T51" i="21"/>
  <c r="AJ51" i="21"/>
  <c r="P45" i="21"/>
  <c r="AT27" i="21"/>
  <c r="AT51" i="21" s="1"/>
  <c r="AR27" i="21"/>
  <c r="AR51" i="21" s="1"/>
  <c r="AA42" i="21"/>
  <c r="K51" i="21"/>
  <c r="T45" i="21"/>
  <c r="X45" i="21"/>
  <c r="AG27" i="21"/>
  <c r="AG51" i="21" s="1"/>
  <c r="AA21" i="21"/>
  <c r="AA27" i="21" s="1"/>
  <c r="AH27" i="21"/>
  <c r="AH51" i="21" s="1"/>
  <c r="Z51" i="21"/>
  <c r="AI51" i="21"/>
  <c r="Q51" i="21"/>
  <c r="AD45" i="21"/>
  <c r="AU15" i="21"/>
  <c r="AU45" i="21" s="1"/>
  <c r="AA48" i="21"/>
  <c r="AU42" i="21"/>
  <c r="AD51" i="21"/>
  <c r="V27" i="21"/>
  <c r="V51" i="21" s="1"/>
  <c r="AA15" i="21"/>
  <c r="AL45" i="21"/>
  <c r="AL27" i="21"/>
  <c r="AL51" i="21" s="1"/>
  <c r="W45" i="21"/>
  <c r="AK27" i="21"/>
  <c r="AK51" i="21" s="1"/>
  <c r="R51" i="21"/>
  <c r="AF27" i="21"/>
  <c r="AF51" i="21" s="1"/>
  <c r="AA45" i="21" l="1"/>
  <c r="AU27" i="21"/>
  <c r="AU51" i="21"/>
  <c r="AT4" i="11"/>
  <c r="AT13" i="11"/>
  <c r="I9" i="12"/>
  <c r="AT57" i="11"/>
  <c r="AT47" i="11"/>
  <c r="AT49" i="11"/>
  <c r="AT56" i="11" s="1"/>
  <c r="AT44" i="11"/>
  <c r="AT46" i="11"/>
  <c r="AT55" i="11" s="1"/>
  <c r="AT37" i="11"/>
  <c r="AT34" i="11"/>
  <c r="AT16" i="11"/>
  <c r="AT19" i="11"/>
  <c r="AT26" i="11"/>
  <c r="AT50" i="11" s="1"/>
  <c r="AT28" i="11"/>
  <c r="AT52" i="11" s="1"/>
  <c r="AT43" i="11"/>
  <c r="AT41" i="11"/>
  <c r="AU41" i="11"/>
  <c r="AT31" i="11"/>
  <c r="AU38" i="11"/>
  <c r="AU35" i="11"/>
  <c r="AB35" i="11" s="1"/>
  <c r="AU32" i="11"/>
  <c r="AU29" i="11"/>
  <c r="AU21" i="11"/>
  <c r="AU22" i="11"/>
  <c r="AU23" i="11"/>
  <c r="AU24" i="11"/>
  <c r="AU20" i="11"/>
  <c r="AB20" i="11" s="1"/>
  <c r="AU16" i="11"/>
  <c r="AU17" i="11"/>
  <c r="AU14" i="11"/>
  <c r="AQ57" i="11"/>
  <c r="AP57" i="11"/>
  <c r="AM57" i="11"/>
  <c r="AL57" i="11"/>
  <c r="AK57" i="11"/>
  <c r="AH57" i="11"/>
  <c r="AG57" i="11"/>
  <c r="AE57" i="11"/>
  <c r="AQ49" i="11"/>
  <c r="AQ56" i="11" s="1"/>
  <c r="AP49" i="11"/>
  <c r="AP56" i="11" s="1"/>
  <c r="AM49" i="11"/>
  <c r="AM56" i="11" s="1"/>
  <c r="AL49" i="11"/>
  <c r="AL56" i="11" s="1"/>
  <c r="AK49" i="11"/>
  <c r="AK56" i="11" s="1"/>
  <c r="AH49" i="11"/>
  <c r="AH56" i="11" s="1"/>
  <c r="AG49" i="11"/>
  <c r="AG56" i="11" s="1"/>
  <c r="AE49" i="11"/>
  <c r="AE56" i="11" s="1"/>
  <c r="AS47" i="11"/>
  <c r="AR47" i="11"/>
  <c r="AQ47" i="11"/>
  <c r="AP47" i="11"/>
  <c r="AO47" i="11"/>
  <c r="AN47" i="11"/>
  <c r="AM47" i="11"/>
  <c r="AL47" i="11"/>
  <c r="AK47" i="11"/>
  <c r="AJ47" i="11"/>
  <c r="AI47" i="11"/>
  <c r="AH47" i="11"/>
  <c r="AG47" i="11"/>
  <c r="AF47" i="11"/>
  <c r="AE47" i="11"/>
  <c r="AD47" i="11"/>
  <c r="AQ46" i="11"/>
  <c r="AQ55" i="11" s="1"/>
  <c r="AP46" i="11"/>
  <c r="AP55" i="11" s="1"/>
  <c r="AM46" i="11"/>
  <c r="AM55" i="11" s="1"/>
  <c r="AL46" i="11"/>
  <c r="AL55" i="11" s="1"/>
  <c r="AK46" i="11"/>
  <c r="AK55" i="11" s="1"/>
  <c r="AH46" i="11"/>
  <c r="AH55" i="11" s="1"/>
  <c r="AG46" i="11"/>
  <c r="AG55" i="11" s="1"/>
  <c r="AE46" i="11"/>
  <c r="AE55" i="11" s="1"/>
  <c r="AS44" i="11"/>
  <c r="AR44" i="11"/>
  <c r="AQ44" i="11"/>
  <c r="AP44" i="11"/>
  <c r="AO44" i="11"/>
  <c r="AN44" i="11"/>
  <c r="AM44" i="11"/>
  <c r="AL44" i="11"/>
  <c r="AK44" i="11"/>
  <c r="AJ44" i="11"/>
  <c r="AI44" i="11"/>
  <c r="AH44" i="11"/>
  <c r="AG44" i="11"/>
  <c r="AF44" i="11"/>
  <c r="AE44" i="11"/>
  <c r="AD44" i="11"/>
  <c r="AQ43" i="11"/>
  <c r="AP43" i="11"/>
  <c r="AN43" i="11"/>
  <c r="AM43" i="11"/>
  <c r="AL43" i="11"/>
  <c r="AK43" i="11"/>
  <c r="AH43" i="11"/>
  <c r="AG43" i="11"/>
  <c r="AE43" i="11"/>
  <c r="AS41" i="11"/>
  <c r="AR41" i="11"/>
  <c r="AQ41" i="11"/>
  <c r="AP41" i="11"/>
  <c r="AO41" i="11"/>
  <c r="AN41" i="11"/>
  <c r="AM41" i="11"/>
  <c r="AL41" i="11"/>
  <c r="AK41" i="11"/>
  <c r="AJ41" i="11"/>
  <c r="AI41" i="11"/>
  <c r="AH41" i="11"/>
  <c r="AG41" i="11"/>
  <c r="AF41" i="11"/>
  <c r="AE41" i="11"/>
  <c r="AD41" i="11"/>
  <c r="AS40" i="11"/>
  <c r="AR40" i="11"/>
  <c r="AO40" i="11"/>
  <c r="AJ40" i="11"/>
  <c r="AI40" i="11"/>
  <c r="AF40" i="11"/>
  <c r="AD40" i="11"/>
  <c r="AU40" i="11" s="1"/>
  <c r="AB38" i="11"/>
  <c r="AS37" i="11"/>
  <c r="AR37" i="11"/>
  <c r="AO37" i="11"/>
  <c r="AJ37" i="11"/>
  <c r="AI37" i="11"/>
  <c r="AF37" i="11"/>
  <c r="AD37" i="11"/>
  <c r="AU37" i="11" s="1"/>
  <c r="AS34" i="11"/>
  <c r="AR34" i="11"/>
  <c r="AO34" i="11"/>
  <c r="AJ34" i="11"/>
  <c r="AI34" i="11"/>
  <c r="AF34" i="11"/>
  <c r="AD34" i="11"/>
  <c r="AU34" i="11" s="1"/>
  <c r="AB32" i="11"/>
  <c r="AS31" i="11"/>
  <c r="AR31" i="11"/>
  <c r="AO31" i="11"/>
  <c r="AJ31" i="11"/>
  <c r="AI31" i="11"/>
  <c r="AF31" i="11"/>
  <c r="AD31" i="11"/>
  <c r="AU31" i="11" s="1"/>
  <c r="AB29" i="11"/>
  <c r="AQ28" i="11"/>
  <c r="AP28" i="11"/>
  <c r="AM28" i="11"/>
  <c r="AL28" i="11"/>
  <c r="AK28" i="11"/>
  <c r="AH28" i="11"/>
  <c r="AG28" i="11"/>
  <c r="AE28" i="11"/>
  <c r="AS26" i="11"/>
  <c r="AR26" i="11"/>
  <c r="AQ26" i="11"/>
  <c r="AP26" i="11"/>
  <c r="AO26" i="11"/>
  <c r="AN26" i="11"/>
  <c r="AM26" i="11"/>
  <c r="AL26" i="11"/>
  <c r="AK26" i="11"/>
  <c r="AJ26" i="11"/>
  <c r="AI26" i="11"/>
  <c r="AH26" i="11"/>
  <c r="AG26" i="11"/>
  <c r="AF26" i="11"/>
  <c r="AE26" i="11"/>
  <c r="AD26" i="11"/>
  <c r="AS25" i="11"/>
  <c r="AR25" i="11"/>
  <c r="AO25" i="11"/>
  <c r="AN25" i="11"/>
  <c r="AJ25" i="11"/>
  <c r="AJ28" i="11" s="1"/>
  <c r="AI25" i="11"/>
  <c r="AF25" i="11"/>
  <c r="AD25" i="11"/>
  <c r="AU25" i="11" s="1"/>
  <c r="AB23" i="11"/>
  <c r="AS19" i="11"/>
  <c r="AS57" i="11" s="1"/>
  <c r="AR19" i="11"/>
  <c r="AR57" i="11" s="1"/>
  <c r="AO19" i="11"/>
  <c r="AN19" i="11"/>
  <c r="AN57" i="11" s="1"/>
  <c r="AJ19" i="11"/>
  <c r="AJ57" i="11" s="1"/>
  <c r="AI19" i="11"/>
  <c r="AI57" i="11" s="1"/>
  <c r="AF19" i="11"/>
  <c r="AD19" i="11"/>
  <c r="AD57" i="11" s="1"/>
  <c r="AB17" i="11"/>
  <c r="AS16" i="11"/>
  <c r="AR16" i="11"/>
  <c r="AO16" i="11"/>
  <c r="AN16" i="11"/>
  <c r="AJ16" i="11"/>
  <c r="AJ46" i="11" s="1"/>
  <c r="AJ55" i="11" s="1"/>
  <c r="AI16" i="11"/>
  <c r="AI46" i="11" s="1"/>
  <c r="AI55" i="11" s="1"/>
  <c r="AF16" i="11"/>
  <c r="AF46" i="11" s="1"/>
  <c r="AF55" i="11" s="1"/>
  <c r="AD16" i="11"/>
  <c r="AS13" i="11"/>
  <c r="AR13" i="11"/>
  <c r="AO13" i="11"/>
  <c r="AN13" i="11"/>
  <c r="AJ13" i="11"/>
  <c r="AI13" i="11"/>
  <c r="AF13" i="11"/>
  <c r="AD13" i="11"/>
  <c r="AU5" i="11"/>
  <c r="AS4" i="11"/>
  <c r="AR4" i="11"/>
  <c r="AQ4" i="11"/>
  <c r="AP4" i="11"/>
  <c r="AO4" i="11"/>
  <c r="AN4" i="11"/>
  <c r="AM4" i="11"/>
  <c r="AL4" i="11"/>
  <c r="AK4" i="11"/>
  <c r="AJ4" i="11"/>
  <c r="AI4" i="11"/>
  <c r="AH4" i="11"/>
  <c r="AG4" i="11"/>
  <c r="AF4" i="11"/>
  <c r="AE4" i="11"/>
  <c r="AD4" i="11"/>
  <c r="AB4" i="11"/>
  <c r="S11" i="10"/>
  <c r="R11" i="10"/>
  <c r="D34" i="10"/>
  <c r="E34" i="10"/>
  <c r="F34" i="10"/>
  <c r="G34" i="10"/>
  <c r="H34" i="10"/>
  <c r="I34" i="10"/>
  <c r="J34" i="10"/>
  <c r="K34" i="10"/>
  <c r="L34" i="10"/>
  <c r="M34" i="10"/>
  <c r="N34" i="10"/>
  <c r="O34" i="10"/>
  <c r="P34" i="10"/>
  <c r="Q34" i="10"/>
  <c r="R34" i="10"/>
  <c r="S34" i="10"/>
  <c r="C34" i="10"/>
  <c r="D26" i="10"/>
  <c r="E26" i="10"/>
  <c r="F26" i="10"/>
  <c r="G26" i="10"/>
  <c r="H26" i="10"/>
  <c r="I26" i="10"/>
  <c r="J26" i="10"/>
  <c r="K26" i="10"/>
  <c r="L26" i="10"/>
  <c r="M26" i="10"/>
  <c r="N26" i="10"/>
  <c r="O26" i="10"/>
  <c r="P26" i="10"/>
  <c r="Q26" i="10"/>
  <c r="R26" i="10"/>
  <c r="S26" i="10"/>
  <c r="C26" i="10"/>
  <c r="D25" i="10"/>
  <c r="D29" i="10" s="1"/>
  <c r="E25" i="10"/>
  <c r="F25" i="10"/>
  <c r="G25" i="10"/>
  <c r="H25" i="10"/>
  <c r="H38" i="10" s="1"/>
  <c r="I25" i="10"/>
  <c r="I29" i="10" s="1"/>
  <c r="J25" i="10"/>
  <c r="J38" i="10" s="1"/>
  <c r="K25" i="10"/>
  <c r="L25" i="10"/>
  <c r="L38" i="10" s="1"/>
  <c r="M25" i="10"/>
  <c r="N25" i="10"/>
  <c r="O25" i="10"/>
  <c r="P25" i="10"/>
  <c r="P38" i="10" s="1"/>
  <c r="Q25" i="10"/>
  <c r="Q29" i="10" s="1"/>
  <c r="R25" i="10"/>
  <c r="R38" i="10" s="1"/>
  <c r="S25" i="10"/>
  <c r="C25" i="10"/>
  <c r="C29" i="10" s="1"/>
  <c r="T36" i="10"/>
  <c r="T29" i="10"/>
  <c r="O29" i="10"/>
  <c r="N29" i="10"/>
  <c r="M29" i="10"/>
  <c r="F29" i="10"/>
  <c r="E29" i="10"/>
  <c r="S38" i="10"/>
  <c r="O38" i="10"/>
  <c r="N38" i="10"/>
  <c r="M38" i="10"/>
  <c r="K38" i="10"/>
  <c r="G38" i="10"/>
  <c r="F38" i="10"/>
  <c r="E38" i="10"/>
  <c r="D38" i="10"/>
  <c r="C38" i="10"/>
  <c r="T10" i="10"/>
  <c r="C16" i="10"/>
  <c r="T4" i="10"/>
  <c r="R4" i="10"/>
  <c r="S4" i="10"/>
  <c r="S3" i="10"/>
  <c r="R3" i="10"/>
  <c r="T41" i="10" l="1"/>
  <c r="L29" i="10"/>
  <c r="Q38" i="10"/>
  <c r="I38" i="10"/>
  <c r="H29" i="10"/>
  <c r="AU19" i="11"/>
  <c r="AB26" i="11"/>
  <c r="AU26" i="11"/>
  <c r="AU28" i="11"/>
  <c r="AB41" i="11"/>
  <c r="AE52" i="11"/>
  <c r="AM52" i="11"/>
  <c r="AF50" i="11"/>
  <c r="AN50" i="11"/>
  <c r="AG50" i="11"/>
  <c r="AL52" i="11"/>
  <c r="AJ50" i="11"/>
  <c r="AR50" i="11"/>
  <c r="AK50" i="11"/>
  <c r="AS50" i="11"/>
  <c r="AO50" i="11"/>
  <c r="AD50" i="11"/>
  <c r="AL50" i="11"/>
  <c r="AU44" i="11"/>
  <c r="AB44" i="11" s="1"/>
  <c r="AS46" i="11"/>
  <c r="AS55" i="11" s="1"/>
  <c r="AO49" i="11"/>
  <c r="AO56" i="11" s="1"/>
  <c r="AI28" i="11"/>
  <c r="AS43" i="11"/>
  <c r="AF49" i="11"/>
  <c r="AF56" i="11" s="1"/>
  <c r="AO28" i="11"/>
  <c r="AF43" i="11"/>
  <c r="AE50" i="11"/>
  <c r="AM50" i="11"/>
  <c r="AP52" i="11"/>
  <c r="AU47" i="11"/>
  <c r="AB47" i="11" s="1"/>
  <c r="AD46" i="11"/>
  <c r="AD55" i="11" s="1"/>
  <c r="AD43" i="11"/>
  <c r="AN46" i="11"/>
  <c r="AN55" i="11" s="1"/>
  <c r="AR28" i="11"/>
  <c r="AI49" i="11"/>
  <c r="AI56" i="11" s="1"/>
  <c r="AQ52" i="11"/>
  <c r="AO46" i="11"/>
  <c r="AO55" i="11" s="1"/>
  <c r="AS28" i="11"/>
  <c r="AJ43" i="11"/>
  <c r="AJ52" i="11" s="1"/>
  <c r="AG52" i="11"/>
  <c r="AN28" i="11"/>
  <c r="AN52" i="11" s="1"/>
  <c r="AU13" i="11"/>
  <c r="AB14" i="11"/>
  <c r="AR46" i="11"/>
  <c r="AR55" i="11" s="1"/>
  <c r="AN49" i="11"/>
  <c r="AN56" i="11" s="1"/>
  <c r="AD28" i="11"/>
  <c r="AO43" i="11"/>
  <c r="AH50" i="11"/>
  <c r="AP50" i="11"/>
  <c r="AH52" i="11"/>
  <c r="AF28" i="11"/>
  <c r="AR43" i="11"/>
  <c r="AI50" i="11"/>
  <c r="AQ50" i="11"/>
  <c r="AK52" i="11"/>
  <c r="AI43" i="11"/>
  <c r="AI52" i="11" s="1"/>
  <c r="AF57" i="11"/>
  <c r="AJ49" i="11"/>
  <c r="AJ56" i="11" s="1"/>
  <c r="AR49" i="11"/>
  <c r="AR56" i="11" s="1"/>
  <c r="AO57" i="11"/>
  <c r="AS49" i="11"/>
  <c r="AS56" i="11" s="1"/>
  <c r="AD49" i="11"/>
  <c r="AD56" i="11" s="1"/>
  <c r="P29" i="10"/>
  <c r="G29" i="10"/>
  <c r="S29" i="10"/>
  <c r="K29" i="10"/>
  <c r="R29" i="10"/>
  <c r="J29" i="10"/>
  <c r="T38" i="10"/>
  <c r="X57" i="11"/>
  <c r="W57" i="11"/>
  <c r="T57" i="11"/>
  <c r="S57" i="11"/>
  <c r="R57" i="11"/>
  <c r="O57" i="11"/>
  <c r="N57" i="11"/>
  <c r="L57" i="11"/>
  <c r="W16" i="16"/>
  <c r="U38" i="15"/>
  <c r="V38" i="15"/>
  <c r="U36" i="15"/>
  <c r="V36" i="15"/>
  <c r="U34" i="15"/>
  <c r="V34" i="15"/>
  <c r="U24" i="15"/>
  <c r="V24" i="15"/>
  <c r="V40" i="15" s="1"/>
  <c r="U38" i="16"/>
  <c r="V38" i="16"/>
  <c r="U36" i="16"/>
  <c r="V36" i="16"/>
  <c r="U34" i="16"/>
  <c r="V34" i="16"/>
  <c r="U24" i="16"/>
  <c r="U40" i="16" s="1"/>
  <c r="V24" i="16"/>
  <c r="V40" i="16" s="1"/>
  <c r="W40" i="17"/>
  <c r="U40" i="17"/>
  <c r="V40" i="17"/>
  <c r="U38" i="17"/>
  <c r="V38" i="17"/>
  <c r="U36" i="17"/>
  <c r="V36" i="17"/>
  <c r="U24" i="17"/>
  <c r="V24" i="17"/>
  <c r="N34" i="18"/>
  <c r="O34" i="18"/>
  <c r="P34" i="18"/>
  <c r="Q34" i="18"/>
  <c r="R34" i="18"/>
  <c r="S34" i="18"/>
  <c r="T34" i="18"/>
  <c r="U34" i="18"/>
  <c r="V34" i="18"/>
  <c r="U38" i="18"/>
  <c r="V38" i="18"/>
  <c r="U36" i="18"/>
  <c r="V36" i="18"/>
  <c r="U24" i="18"/>
  <c r="U40" i="18" s="1"/>
  <c r="V24" i="18"/>
  <c r="U38" i="19"/>
  <c r="V38" i="19"/>
  <c r="U36" i="19"/>
  <c r="V36" i="19"/>
  <c r="U34" i="19"/>
  <c r="V34" i="19"/>
  <c r="U24" i="19"/>
  <c r="V24" i="19"/>
  <c r="V40" i="19" s="1"/>
  <c r="U38" i="20"/>
  <c r="V38" i="20"/>
  <c r="U36" i="20"/>
  <c r="V36" i="20"/>
  <c r="U34" i="20"/>
  <c r="V34" i="20"/>
  <c r="U24" i="20"/>
  <c r="V24" i="20"/>
  <c r="U36" i="12"/>
  <c r="U40" i="12"/>
  <c r="U24" i="12"/>
  <c r="V24" i="12"/>
  <c r="U36" i="13"/>
  <c r="V36" i="13"/>
  <c r="U38" i="13"/>
  <c r="V38" i="13"/>
  <c r="U24" i="13"/>
  <c r="U40" i="13" s="1"/>
  <c r="V24" i="13"/>
  <c r="V40" i="13" s="1"/>
  <c r="U34" i="13"/>
  <c r="V34" i="13"/>
  <c r="AO52" i="11" l="1"/>
  <c r="AU50" i="11"/>
  <c r="AR52" i="11"/>
  <c r="AU46" i="11"/>
  <c r="AU55" i="11" s="1"/>
  <c r="AB50" i="11"/>
  <c r="AD52" i="11"/>
  <c r="AF52" i="11"/>
  <c r="AS52" i="11"/>
  <c r="AU43" i="11"/>
  <c r="AU57" i="11"/>
  <c r="AU49" i="11"/>
  <c r="AU56" i="11" s="1"/>
  <c r="U40" i="15"/>
  <c r="V40" i="18"/>
  <c r="U40" i="19"/>
  <c r="V40" i="20"/>
  <c r="U40" i="20"/>
  <c r="AU52" i="11" l="1"/>
  <c r="W12" i="12"/>
  <c r="R24" i="20"/>
  <c r="S24" i="20"/>
  <c r="T24" i="20"/>
  <c r="N34" i="20"/>
  <c r="O34" i="20"/>
  <c r="P34" i="20"/>
  <c r="Q34" i="20"/>
  <c r="R34" i="20"/>
  <c r="S34" i="20"/>
  <c r="T34" i="20"/>
  <c r="R36" i="20"/>
  <c r="S36" i="20"/>
  <c r="T36" i="20"/>
  <c r="R38" i="20"/>
  <c r="S38" i="20"/>
  <c r="T38" i="20"/>
  <c r="S40" i="20"/>
  <c r="R24" i="19"/>
  <c r="S24" i="19"/>
  <c r="T24" i="19"/>
  <c r="R34" i="19"/>
  <c r="S34" i="19"/>
  <c r="S40" i="19" s="1"/>
  <c r="T34" i="19"/>
  <c r="R36" i="19"/>
  <c r="S36" i="19"/>
  <c r="T36" i="19"/>
  <c r="R38" i="19"/>
  <c r="S38" i="19"/>
  <c r="T38" i="19"/>
  <c r="R38" i="18"/>
  <c r="S38" i="18"/>
  <c r="T38" i="18"/>
  <c r="R36" i="18"/>
  <c r="S36" i="18"/>
  <c r="T36" i="18"/>
  <c r="R24" i="18"/>
  <c r="R40" i="18" s="1"/>
  <c r="S24" i="18"/>
  <c r="S40" i="18" s="1"/>
  <c r="T24" i="18"/>
  <c r="T40" i="18" s="1"/>
  <c r="P34" i="17"/>
  <c r="Q34" i="17"/>
  <c r="R34" i="17"/>
  <c r="S34" i="17"/>
  <c r="T34" i="17"/>
  <c r="R38" i="17"/>
  <c r="S38" i="17"/>
  <c r="T38" i="17"/>
  <c r="R36" i="17"/>
  <c r="S36" i="17"/>
  <c r="T36" i="17"/>
  <c r="R24" i="17"/>
  <c r="R40" i="17" s="1"/>
  <c r="S24" i="17"/>
  <c r="S40" i="17" s="1"/>
  <c r="T24" i="17"/>
  <c r="T38" i="16"/>
  <c r="L36" i="16"/>
  <c r="M36" i="16"/>
  <c r="N36" i="16"/>
  <c r="O36" i="16"/>
  <c r="P36" i="16"/>
  <c r="Q36" i="16"/>
  <c r="R36" i="16"/>
  <c r="S36" i="16"/>
  <c r="T36" i="16"/>
  <c r="K36" i="16"/>
  <c r="L24" i="16"/>
  <c r="M24" i="16"/>
  <c r="N24" i="16"/>
  <c r="O24" i="16"/>
  <c r="P24" i="16"/>
  <c r="Q24" i="16"/>
  <c r="R24" i="16"/>
  <c r="R40" i="16" s="1"/>
  <c r="S24" i="16"/>
  <c r="T24" i="16"/>
  <c r="T40" i="16" s="1"/>
  <c r="K24" i="16"/>
  <c r="R34" i="16"/>
  <c r="S34" i="16"/>
  <c r="T34" i="16"/>
  <c r="R38" i="16"/>
  <c r="S38" i="16"/>
  <c r="S40" i="16"/>
  <c r="R34" i="15"/>
  <c r="S34" i="15"/>
  <c r="T34" i="15"/>
  <c r="R38" i="15"/>
  <c r="S38" i="15"/>
  <c r="T38" i="15"/>
  <c r="R36" i="15"/>
  <c r="S36" i="15"/>
  <c r="T36" i="15"/>
  <c r="R24" i="15"/>
  <c r="S24" i="15"/>
  <c r="T24" i="15"/>
  <c r="R38" i="13"/>
  <c r="S38" i="13"/>
  <c r="T38" i="13"/>
  <c r="R36" i="13"/>
  <c r="S36" i="13"/>
  <c r="T36" i="13"/>
  <c r="T34" i="13"/>
  <c r="R34" i="13"/>
  <c r="S34" i="13"/>
  <c r="R24" i="13"/>
  <c r="S24" i="13"/>
  <c r="T24" i="13"/>
  <c r="W10" i="12"/>
  <c r="W8" i="12"/>
  <c r="W6" i="12"/>
  <c r="L6" i="12"/>
  <c r="M6" i="12"/>
  <c r="N6" i="12"/>
  <c r="O6" i="12"/>
  <c r="P6" i="12"/>
  <c r="Q6" i="12"/>
  <c r="R6" i="12"/>
  <c r="S6" i="12"/>
  <c r="T6" i="12"/>
  <c r="R36" i="12"/>
  <c r="S36" i="12"/>
  <c r="T36" i="12"/>
  <c r="R40" i="12"/>
  <c r="S40" i="12"/>
  <c r="T40" i="12"/>
  <c r="R24" i="12"/>
  <c r="S24" i="12"/>
  <c r="T24" i="12"/>
  <c r="V13" i="11"/>
  <c r="V11" i="11"/>
  <c r="W14" i="17"/>
  <c r="W13" i="17"/>
  <c r="W12" i="17"/>
  <c r="U11" i="11"/>
  <c r="W13" i="20"/>
  <c r="W14" i="20"/>
  <c r="W12" i="20"/>
  <c r="W14" i="19"/>
  <c r="W13" i="19"/>
  <c r="W12" i="19"/>
  <c r="W13" i="12"/>
  <c r="W13" i="13"/>
  <c r="W13" i="15"/>
  <c r="W13" i="16"/>
  <c r="W12" i="16"/>
  <c r="W14" i="16"/>
  <c r="W13" i="18"/>
  <c r="W12" i="18"/>
  <c r="W14" i="18"/>
  <c r="W12" i="13"/>
  <c r="W12" i="15"/>
  <c r="W14" i="15"/>
  <c r="W14" i="13"/>
  <c r="W14" i="12"/>
  <c r="K13" i="21" s="1"/>
  <c r="AA13" i="21" s="1"/>
  <c r="P38" i="20"/>
  <c r="Q38" i="20"/>
  <c r="P36" i="20"/>
  <c r="Q36" i="20"/>
  <c r="P24" i="20"/>
  <c r="P40" i="20" s="1"/>
  <c r="Q24" i="20"/>
  <c r="Q40" i="20" s="1"/>
  <c r="P36" i="19"/>
  <c r="Q36" i="19"/>
  <c r="P38" i="19"/>
  <c r="Q38" i="19"/>
  <c r="P24" i="19"/>
  <c r="Q24" i="19"/>
  <c r="P34" i="19"/>
  <c r="Q34" i="19"/>
  <c r="P38" i="18"/>
  <c r="Q38" i="18"/>
  <c r="P36" i="18"/>
  <c r="Q36" i="18"/>
  <c r="P24" i="18"/>
  <c r="P40" i="18" s="1"/>
  <c r="Q24" i="18"/>
  <c r="Q40" i="18" s="1"/>
  <c r="P40" i="17"/>
  <c r="P38" i="17"/>
  <c r="Q38" i="17"/>
  <c r="P36" i="17"/>
  <c r="Q36" i="17"/>
  <c r="P24" i="17"/>
  <c r="Q24" i="17"/>
  <c r="Q40" i="17" s="1"/>
  <c r="P34" i="16"/>
  <c r="Q34" i="16"/>
  <c r="P38" i="16"/>
  <c r="Q38" i="16"/>
  <c r="P34" i="15"/>
  <c r="Q34" i="15"/>
  <c r="P38" i="15"/>
  <c r="Q38" i="15"/>
  <c r="P36" i="15"/>
  <c r="Q36" i="15"/>
  <c r="P24" i="15"/>
  <c r="Q24" i="15"/>
  <c r="S40" i="13" l="1"/>
  <c r="R40" i="13"/>
  <c r="R40" i="19"/>
  <c r="R40" i="20"/>
  <c r="T40" i="19"/>
  <c r="Q40" i="15"/>
  <c r="S40" i="15"/>
  <c r="T40" i="13"/>
  <c r="T40" i="20"/>
  <c r="T40" i="17"/>
  <c r="P40" i="15"/>
  <c r="T40" i="15"/>
  <c r="R40" i="15"/>
  <c r="Q40" i="19"/>
  <c r="P40" i="19"/>
  <c r="P40" i="16"/>
  <c r="Q40" i="16"/>
  <c r="P34" i="13"/>
  <c r="Q34" i="13"/>
  <c r="P38" i="13"/>
  <c r="Q38" i="13"/>
  <c r="P36" i="13"/>
  <c r="Q36" i="13"/>
  <c r="P24" i="13"/>
  <c r="Q24" i="13"/>
  <c r="Q36" i="12"/>
  <c r="Q40" i="12"/>
  <c r="Q24" i="12"/>
  <c r="Q40" i="13" l="1"/>
  <c r="P40" i="13"/>
  <c r="P36" i="12"/>
  <c r="P40" i="12"/>
  <c r="P24" i="12"/>
  <c r="K13" i="11"/>
  <c r="Z13" i="11"/>
  <c r="O38" i="20"/>
  <c r="O36" i="20"/>
  <c r="O34" i="19"/>
  <c r="O34" i="15"/>
  <c r="O24" i="12"/>
  <c r="O36" i="12"/>
  <c r="O24" i="13"/>
  <c r="O34" i="13"/>
  <c r="O36" i="13"/>
  <c r="O38" i="13"/>
  <c r="O24" i="15"/>
  <c r="O36" i="15"/>
  <c r="O38" i="15"/>
  <c r="O34" i="16"/>
  <c r="O38" i="16"/>
  <c r="O24" i="17"/>
  <c r="O40" i="17" s="1"/>
  <c r="N34" i="17"/>
  <c r="O34" i="17"/>
  <c r="O36" i="17"/>
  <c r="O38" i="17"/>
  <c r="O38" i="18"/>
  <c r="O36" i="18"/>
  <c r="O24" i="18"/>
  <c r="O40" i="18" s="1"/>
  <c r="O38" i="19"/>
  <c r="O36" i="19"/>
  <c r="O24" i="19"/>
  <c r="O24" i="20"/>
  <c r="O40" i="20" s="1"/>
  <c r="N24" i="12"/>
  <c r="N36" i="12"/>
  <c r="N38" i="20"/>
  <c r="N36" i="20"/>
  <c r="N24" i="20"/>
  <c r="N40" i="20" s="1"/>
  <c r="N38" i="19"/>
  <c r="N36" i="19"/>
  <c r="N34" i="19"/>
  <c r="N24" i="19"/>
  <c r="N38" i="18"/>
  <c r="N36" i="18"/>
  <c r="N24" i="18"/>
  <c r="N40" i="18" s="1"/>
  <c r="N38" i="17"/>
  <c r="N36" i="17"/>
  <c r="N24" i="17"/>
  <c r="N40" i="17" s="1"/>
  <c r="N38" i="16"/>
  <c r="N34" i="16"/>
  <c r="N40" i="16"/>
  <c r="N38" i="15"/>
  <c r="N36" i="15"/>
  <c r="N34" i="15"/>
  <c r="N24" i="15"/>
  <c r="N38" i="13"/>
  <c r="N36" i="13"/>
  <c r="N34" i="13"/>
  <c r="N24" i="13"/>
  <c r="W18" i="13"/>
  <c r="K6" i="20"/>
  <c r="K5" i="20"/>
  <c r="K6" i="19"/>
  <c r="K5" i="19"/>
  <c r="K6" i="18"/>
  <c r="K5" i="18"/>
  <c r="K6" i="17"/>
  <c r="K5" i="17"/>
  <c r="K6" i="16"/>
  <c r="K5" i="16"/>
  <c r="K6" i="15"/>
  <c r="K5" i="15"/>
  <c r="K6" i="13"/>
  <c r="K5" i="13"/>
  <c r="I4" i="11"/>
  <c r="U13" i="11"/>
  <c r="K34" i="20"/>
  <c r="L24" i="20"/>
  <c r="M24" i="20"/>
  <c r="L38" i="20"/>
  <c r="M38" i="20"/>
  <c r="L36" i="20"/>
  <c r="M36" i="20"/>
  <c r="L24" i="19"/>
  <c r="M24" i="19"/>
  <c r="L38" i="19"/>
  <c r="M38" i="19"/>
  <c r="L36" i="19"/>
  <c r="M36" i="19"/>
  <c r="L34" i="19"/>
  <c r="M34" i="19"/>
  <c r="L24" i="18"/>
  <c r="M24" i="18"/>
  <c r="L38" i="18"/>
  <c r="M38" i="18"/>
  <c r="L36" i="18"/>
  <c r="M36" i="18"/>
  <c r="L34" i="18"/>
  <c r="M34" i="18"/>
  <c r="K24" i="17"/>
  <c r="L24" i="17"/>
  <c r="L38" i="17"/>
  <c r="M38" i="17"/>
  <c r="L36" i="17"/>
  <c r="M36" i="17"/>
  <c r="L40" i="17"/>
  <c r="M24" i="17"/>
  <c r="M40" i="17" s="1"/>
  <c r="L34" i="17"/>
  <c r="M34" i="17"/>
  <c r="K34" i="17"/>
  <c r="M38" i="16"/>
  <c r="L34" i="16"/>
  <c r="M34" i="16"/>
  <c r="L38" i="15"/>
  <c r="M38" i="15"/>
  <c r="L36" i="15"/>
  <c r="M36" i="15"/>
  <c r="L34" i="15"/>
  <c r="M34" i="15"/>
  <c r="L24" i="15"/>
  <c r="M24" i="15"/>
  <c r="M40" i="15" s="1"/>
  <c r="M36" i="13"/>
  <c r="M38" i="13"/>
  <c r="M34" i="13"/>
  <c r="M24" i="13"/>
  <c r="Y13" i="11"/>
  <c r="Q13" i="11"/>
  <c r="P13" i="11"/>
  <c r="M13" i="11"/>
  <c r="L36" i="12"/>
  <c r="M36" i="12"/>
  <c r="L40" i="12"/>
  <c r="M40" i="12"/>
  <c r="L24" i="12"/>
  <c r="M24" i="12"/>
  <c r="L36" i="13"/>
  <c r="L38" i="13"/>
  <c r="L24" i="13"/>
  <c r="L34" i="13"/>
  <c r="L38" i="16"/>
  <c r="W18" i="16"/>
  <c r="W18" i="15"/>
  <c r="W16" i="15"/>
  <c r="W16" i="13"/>
  <c r="O40" i="12" l="1"/>
  <c r="N40" i="12"/>
  <c r="N40" i="15"/>
  <c r="O40" i="15"/>
  <c r="O40" i="19"/>
  <c r="N40" i="19"/>
  <c r="M40" i="16"/>
  <c r="O40" i="16"/>
  <c r="N40" i="13"/>
  <c r="O40" i="13"/>
  <c r="L40" i="13"/>
  <c r="AA13" i="11"/>
  <c r="L40" i="15"/>
  <c r="M40" i="18"/>
  <c r="L40" i="18"/>
  <c r="L40" i="16"/>
  <c r="M40" i="19"/>
  <c r="L40" i="19"/>
  <c r="M40" i="13"/>
  <c r="K6" i="12"/>
  <c r="AA14" i="11" l="1"/>
  <c r="BI19" i="11"/>
  <c r="BH23" i="11"/>
  <c r="AX30" i="11"/>
  <c r="W4" i="11"/>
  <c r="W5" i="11"/>
  <c r="K26" i="11"/>
  <c r="W32" i="20"/>
  <c r="W30" i="20"/>
  <c r="W28" i="20"/>
  <c r="W26" i="20"/>
  <c r="W22" i="20"/>
  <c r="W20" i="20"/>
  <c r="W18" i="20"/>
  <c r="W16" i="20"/>
  <c r="W32" i="19"/>
  <c r="W30" i="19"/>
  <c r="Y37" i="11" s="1"/>
  <c r="W28" i="19"/>
  <c r="W26" i="19"/>
  <c r="W22" i="19"/>
  <c r="W20" i="19"/>
  <c r="W18" i="19"/>
  <c r="W16" i="19"/>
  <c r="W32" i="18"/>
  <c r="W30" i="18"/>
  <c r="W28" i="18"/>
  <c r="W26" i="18"/>
  <c r="W22" i="18"/>
  <c r="W20" i="18"/>
  <c r="W18" i="18"/>
  <c r="W16" i="18"/>
  <c r="W32" i="17"/>
  <c r="W30" i="17"/>
  <c r="W28" i="17"/>
  <c r="W26" i="17"/>
  <c r="W22" i="17"/>
  <c r="W20" i="17"/>
  <c r="W18" i="17"/>
  <c r="W16" i="17"/>
  <c r="W32" i="16"/>
  <c r="W30" i="16"/>
  <c r="W28" i="16"/>
  <c r="W26" i="16"/>
  <c r="W22" i="16"/>
  <c r="W20" i="16"/>
  <c r="W6" i="16"/>
  <c r="W5" i="16"/>
  <c r="W6" i="17"/>
  <c r="W5" i="17"/>
  <c r="W6" i="18"/>
  <c r="W5" i="18"/>
  <c r="W6" i="19"/>
  <c r="W5" i="19"/>
  <c r="W6" i="20"/>
  <c r="W5" i="20"/>
  <c r="W32" i="15"/>
  <c r="W30" i="15"/>
  <c r="W28" i="15"/>
  <c r="W26" i="15"/>
  <c r="W22" i="15"/>
  <c r="W20" i="15"/>
  <c r="W32" i="13"/>
  <c r="W30" i="13"/>
  <c r="W28" i="13"/>
  <c r="W26" i="13"/>
  <c r="W22" i="13"/>
  <c r="W20" i="13"/>
  <c r="W36" i="13" s="1"/>
  <c r="W28" i="12"/>
  <c r="K34" i="21" s="1"/>
  <c r="W26" i="12"/>
  <c r="K31" i="21" s="1"/>
  <c r="AA31" i="21" s="1"/>
  <c r="W22" i="12"/>
  <c r="W20" i="12"/>
  <c r="K22" i="21" s="1"/>
  <c r="AA22" i="21" s="1"/>
  <c r="W18" i="12"/>
  <c r="W16" i="12"/>
  <c r="K19" i="21" l="1"/>
  <c r="AA34" i="21"/>
  <c r="K43" i="21"/>
  <c r="AA43" i="21" s="1"/>
  <c r="W24" i="12"/>
  <c r="K25" i="21"/>
  <c r="W36" i="12"/>
  <c r="K16" i="21"/>
  <c r="AY24" i="11"/>
  <c r="AY21" i="11"/>
  <c r="W36" i="20"/>
  <c r="W36" i="18"/>
  <c r="W36" i="17"/>
  <c r="W36" i="19"/>
  <c r="W36" i="15"/>
  <c r="BH18" i="11"/>
  <c r="BH29" i="11"/>
  <c r="BH22" i="11"/>
  <c r="BH21" i="11"/>
  <c r="BI26" i="11"/>
  <c r="AY23" i="11"/>
  <c r="BI25" i="11"/>
  <c r="AY29" i="11"/>
  <c r="BH28" i="11"/>
  <c r="BH20" i="11"/>
  <c r="BI24" i="11"/>
  <c r="AY28" i="11"/>
  <c r="AY20" i="11"/>
  <c r="BH27" i="11"/>
  <c r="BH19" i="11"/>
  <c r="BI23" i="11"/>
  <c r="AY27" i="11"/>
  <c r="AY19" i="11"/>
  <c r="BH26" i="11"/>
  <c r="BI18" i="11"/>
  <c r="BI22" i="11"/>
  <c r="AY26" i="11"/>
  <c r="AY18" i="11"/>
  <c r="BH25" i="11"/>
  <c r="BI29" i="11"/>
  <c r="BI21" i="11"/>
  <c r="AY25" i="11"/>
  <c r="BH24" i="11"/>
  <c r="BI28" i="11"/>
  <c r="BI20" i="11"/>
  <c r="AY22" i="11"/>
  <c r="BI27" i="11"/>
  <c r="W24" i="20"/>
  <c r="W34" i="19"/>
  <c r="W38" i="16"/>
  <c r="W24" i="15"/>
  <c r="W34" i="15"/>
  <c r="W38" i="15"/>
  <c r="W38" i="17"/>
  <c r="W34" i="17"/>
  <c r="W38" i="18"/>
  <c r="W24" i="18"/>
  <c r="W34" i="18"/>
  <c r="W38" i="19"/>
  <c r="W24" i="19"/>
  <c r="W34" i="20"/>
  <c r="W38" i="20"/>
  <c r="W24" i="17"/>
  <c r="W34" i="16"/>
  <c r="W24" i="13"/>
  <c r="W34" i="13"/>
  <c r="W38" i="13"/>
  <c r="AA25" i="21" l="1"/>
  <c r="K28" i="21"/>
  <c r="K52" i="21" s="1"/>
  <c r="AA19" i="21"/>
  <c r="K49" i="21"/>
  <c r="K56" i="21" s="1"/>
  <c r="K57" i="21"/>
  <c r="K46" i="21"/>
  <c r="K55" i="21" s="1"/>
  <c r="AA16" i="21"/>
  <c r="AA46" i="21" s="1"/>
  <c r="AA55" i="21" s="1"/>
  <c r="BB19" i="11"/>
  <c r="BB18" i="11"/>
  <c r="W40" i="20"/>
  <c r="W40" i="19"/>
  <c r="W40" i="18"/>
  <c r="W40" i="15"/>
  <c r="AA57" i="21" l="1"/>
  <c r="AA49" i="21"/>
  <c r="AA56" i="21" s="1"/>
  <c r="AA52" i="21"/>
  <c r="K53" i="21" s="1"/>
  <c r="AA28" i="21"/>
  <c r="AD15" i="11"/>
  <c r="AT15" i="11"/>
  <c r="AT36" i="11"/>
  <c r="AT33" i="11"/>
  <c r="AT18" i="11"/>
  <c r="AT30" i="11"/>
  <c r="S24" i="11"/>
  <c r="AQ39" i="11"/>
  <c r="AI39" i="11"/>
  <c r="AQ36" i="11"/>
  <c r="AI36" i="11"/>
  <c r="AQ33" i="11"/>
  <c r="AI33" i="11"/>
  <c r="AR30" i="11"/>
  <c r="AJ30" i="11"/>
  <c r="AQ18" i="11"/>
  <c r="AI18" i="11"/>
  <c r="AP39" i="11"/>
  <c r="AH39" i="11"/>
  <c r="AP36" i="11"/>
  <c r="AH36" i="11"/>
  <c r="AP33" i="11"/>
  <c r="AH33" i="11"/>
  <c r="AQ30" i="11"/>
  <c r="AI30" i="11"/>
  <c r="AP18" i="11"/>
  <c r="AH18" i="11"/>
  <c r="AL33" i="11"/>
  <c r="AM30" i="11"/>
  <c r="AD18" i="11"/>
  <c r="AS39" i="11"/>
  <c r="AS36" i="11"/>
  <c r="AL30" i="11"/>
  <c r="AO39" i="11"/>
  <c r="AG39" i="11"/>
  <c r="AO36" i="11"/>
  <c r="AG36" i="11"/>
  <c r="AO33" i="11"/>
  <c r="AG33" i="11"/>
  <c r="AP30" i="11"/>
  <c r="AH30" i="11"/>
  <c r="AO18" i="11"/>
  <c r="AG18" i="11"/>
  <c r="AL39" i="11"/>
  <c r="AD36" i="11"/>
  <c r="AK36" i="11"/>
  <c r="AS18" i="11"/>
  <c r="AN39" i="11"/>
  <c r="AF39" i="11"/>
  <c r="AN36" i="11"/>
  <c r="AF36" i="11"/>
  <c r="AN33" i="11"/>
  <c r="AF33" i="11"/>
  <c r="AO30" i="11"/>
  <c r="AG30" i="11"/>
  <c r="AN18" i="11"/>
  <c r="AF18" i="11"/>
  <c r="AD39" i="11"/>
  <c r="AL18" i="11"/>
  <c r="AK33" i="11"/>
  <c r="AD30" i="11"/>
  <c r="AK18" i="11"/>
  <c r="AR39" i="11"/>
  <c r="AJ39" i="11"/>
  <c r="AR36" i="11"/>
  <c r="AR33" i="11"/>
  <c r="AK30" i="11"/>
  <c r="AR18" i="11"/>
  <c r="AJ18" i="11"/>
  <c r="AM39" i="11"/>
  <c r="AE39" i="11"/>
  <c r="AM36" i="11"/>
  <c r="AE36" i="11"/>
  <c r="AM33" i="11"/>
  <c r="AE33" i="11"/>
  <c r="AN30" i="11"/>
  <c r="AF30" i="11"/>
  <c r="AM18" i="11"/>
  <c r="AE18" i="11"/>
  <c r="AL36" i="11"/>
  <c r="AD33" i="11"/>
  <c r="AE30" i="11"/>
  <c r="AK39" i="11"/>
  <c r="AS33" i="11"/>
  <c r="AJ36" i="11"/>
  <c r="AJ33" i="11"/>
  <c r="AS30" i="11"/>
  <c r="K21" i="11"/>
  <c r="AS15" i="11"/>
  <c r="AK15" i="11"/>
  <c r="AR15" i="11"/>
  <c r="AJ15" i="11"/>
  <c r="AF15" i="11"/>
  <c r="AE15" i="11"/>
  <c r="AQ15" i="11"/>
  <c r="AI15" i="11"/>
  <c r="AM15" i="11"/>
  <c r="AP15" i="11"/>
  <c r="AP45" i="11" s="1"/>
  <c r="AH15" i="11"/>
  <c r="AH45" i="11" s="1"/>
  <c r="AN15" i="11"/>
  <c r="AL15" i="11"/>
  <c r="AL45" i="11" s="1"/>
  <c r="AO15" i="11"/>
  <c r="AO45" i="11" s="1"/>
  <c r="AG15" i="11"/>
  <c r="O36" i="11"/>
  <c r="P36" i="11"/>
  <c r="X36" i="11"/>
  <c r="Q36" i="11"/>
  <c r="U30" i="11"/>
  <c r="L39" i="11"/>
  <c r="R24" i="11"/>
  <c r="R33" i="11"/>
  <c r="U36" i="11"/>
  <c r="X33" i="11"/>
  <c r="K24" i="11"/>
  <c r="P24" i="11"/>
  <c r="M39" i="11"/>
  <c r="O39" i="11"/>
  <c r="Y36" i="11"/>
  <c r="S36" i="11"/>
  <c r="Q24" i="11"/>
  <c r="O30" i="11"/>
  <c r="X30" i="11"/>
  <c r="N39" i="11"/>
  <c r="W39" i="11"/>
  <c r="P39" i="11"/>
  <c r="N30" i="11"/>
  <c r="O24" i="11"/>
  <c r="L33" i="11"/>
  <c r="T39" i="11"/>
  <c r="U39" i="11"/>
  <c r="V36" i="11"/>
  <c r="V30" i="11"/>
  <c r="N33" i="11"/>
  <c r="R30" i="11"/>
  <c r="L36" i="11"/>
  <c r="V33" i="11"/>
  <c r="Y30" i="11"/>
  <c r="Q33" i="11"/>
  <c r="S30" i="11"/>
  <c r="Z33" i="11"/>
  <c r="Z39" i="11"/>
  <c r="T18" i="11"/>
  <c r="W36" i="11"/>
  <c r="W30" i="11"/>
  <c r="V39" i="11"/>
  <c r="W33" i="11"/>
  <c r="V24" i="11"/>
  <c r="Q30" i="11"/>
  <c r="K30" i="11"/>
  <c r="S33" i="11"/>
  <c r="N24" i="11"/>
  <c r="M36" i="11"/>
  <c r="P33" i="11"/>
  <c r="Y33" i="11"/>
  <c r="Z30" i="11"/>
  <c r="Y39" i="11"/>
  <c r="P18" i="11"/>
  <c r="U18" i="11"/>
  <c r="R36" i="11"/>
  <c r="T33" i="11"/>
  <c r="M33" i="11"/>
  <c r="O18" i="11"/>
  <c r="R18" i="11"/>
  <c r="X18" i="11"/>
  <c r="T24" i="11"/>
  <c r="X39" i="11"/>
  <c r="Q39" i="11"/>
  <c r="K36" i="11"/>
  <c r="U33" i="11"/>
  <c r="W18" i="11"/>
  <c r="W24" i="11"/>
  <c r="L18" i="11"/>
  <c r="L24" i="11"/>
  <c r="Y24" i="11"/>
  <c r="L30" i="11"/>
  <c r="P30" i="11"/>
  <c r="Z36" i="11"/>
  <c r="T36" i="11"/>
  <c r="Q18" i="11"/>
  <c r="K18" i="11"/>
  <c r="U24" i="11"/>
  <c r="N18" i="11"/>
  <c r="T30" i="11"/>
  <c r="O33" i="11"/>
  <c r="R39" i="11"/>
  <c r="K39" i="11"/>
  <c r="Y18" i="11"/>
  <c r="S18" i="11"/>
  <c r="M24" i="11"/>
  <c r="V18" i="11"/>
  <c r="K33" i="11"/>
  <c r="M30" i="11"/>
  <c r="N36" i="11"/>
  <c r="S39" i="11"/>
  <c r="X24" i="11"/>
  <c r="Z18" i="11"/>
  <c r="M18" i="11"/>
  <c r="Z24" i="11"/>
  <c r="L5" i="11"/>
  <c r="N5" i="11"/>
  <c r="O5" i="11"/>
  <c r="P5" i="11"/>
  <c r="Q5" i="11"/>
  <c r="R5" i="11"/>
  <c r="S5" i="11"/>
  <c r="T5" i="11"/>
  <c r="U5" i="11"/>
  <c r="V5" i="11"/>
  <c r="X5" i="11"/>
  <c r="Y5" i="11"/>
  <c r="Z5" i="11"/>
  <c r="AA5" i="11"/>
  <c r="K5" i="11"/>
  <c r="M5" i="11"/>
  <c r="AD53" i="21" l="1"/>
  <c r="V53" i="21"/>
  <c r="AR53" i="21"/>
  <c r="R53" i="21"/>
  <c r="AO53" i="21"/>
  <c r="O53" i="21"/>
  <c r="Q53" i="21"/>
  <c r="AN53" i="21"/>
  <c r="L53" i="21"/>
  <c r="AJ53" i="21"/>
  <c r="AP53" i="21"/>
  <c r="AH53" i="21"/>
  <c r="AM53" i="21"/>
  <c r="AL53" i="21"/>
  <c r="AA54" i="21"/>
  <c r="Y53" i="21"/>
  <c r="AF53" i="21"/>
  <c r="AE53" i="21"/>
  <c r="T53" i="21"/>
  <c r="S53" i="21"/>
  <c r="W53" i="21"/>
  <c r="AS53" i="21"/>
  <c r="AI53" i="21"/>
  <c r="AT53" i="21"/>
  <c r="AK53" i="21"/>
  <c r="N53" i="21"/>
  <c r="P53" i="21"/>
  <c r="M53" i="21"/>
  <c r="X53" i="21"/>
  <c r="AQ53" i="21"/>
  <c r="U53" i="21"/>
  <c r="Z53" i="21"/>
  <c r="AG53" i="21"/>
  <c r="AT48" i="11"/>
  <c r="AU15" i="11"/>
  <c r="AU30" i="11"/>
  <c r="AU36" i="11"/>
  <c r="AT42" i="11"/>
  <c r="AT27" i="11"/>
  <c r="AT45" i="11"/>
  <c r="AU39" i="11"/>
  <c r="AU33" i="11"/>
  <c r="AU18" i="11"/>
  <c r="AU27" i="11" s="1"/>
  <c r="AR27" i="11"/>
  <c r="AG45" i="11"/>
  <c r="AE48" i="11"/>
  <c r="AJ42" i="11"/>
  <c r="AO27" i="11"/>
  <c r="AP48" i="11"/>
  <c r="AQ27" i="11"/>
  <c r="AI45" i="11"/>
  <c r="AJ45" i="11"/>
  <c r="AG42" i="11"/>
  <c r="AR48" i="11"/>
  <c r="AD45" i="11"/>
  <c r="AE45" i="11"/>
  <c r="AK45" i="11"/>
  <c r="AM48" i="11"/>
  <c r="AD42" i="11"/>
  <c r="AL27" i="11"/>
  <c r="AP42" i="11"/>
  <c r="AS45" i="11"/>
  <c r="AE42" i="11"/>
  <c r="AF48" i="11"/>
  <c r="AL42" i="11"/>
  <c r="AS42" i="11"/>
  <c r="AI48" i="11"/>
  <c r="AH27" i="11"/>
  <c r="AD27" i="11"/>
  <c r="AF45" i="11"/>
  <c r="AK42" i="11"/>
  <c r="AM42" i="11"/>
  <c r="AR42" i="11"/>
  <c r="AN48" i="11"/>
  <c r="AG48" i="11"/>
  <c r="AD48" i="11"/>
  <c r="AQ48" i="11"/>
  <c r="AL48" i="11"/>
  <c r="AH42" i="11"/>
  <c r="AI27" i="11"/>
  <c r="AM45" i="11"/>
  <c r="AP27" i="11"/>
  <c r="AJ48" i="11"/>
  <c r="AK48" i="11"/>
  <c r="AF42" i="11"/>
  <c r="AO48" i="11"/>
  <c r="AE27" i="11"/>
  <c r="AI42" i="11"/>
  <c r="AI51" i="11" s="1"/>
  <c r="AG27" i="11"/>
  <c r="AN42" i="11"/>
  <c r="AK27" i="11"/>
  <c r="AM27" i="11"/>
  <c r="AQ42" i="11"/>
  <c r="AN45" i="11"/>
  <c r="AJ27" i="11"/>
  <c r="AQ45" i="11"/>
  <c r="AR45" i="11"/>
  <c r="AN27" i="11"/>
  <c r="AF27" i="11"/>
  <c r="AS48" i="11"/>
  <c r="AS27" i="11"/>
  <c r="AO42" i="11"/>
  <c r="AH48" i="11"/>
  <c r="AA24" i="11"/>
  <c r="AA33" i="11"/>
  <c r="AA30" i="11"/>
  <c r="AA39" i="11"/>
  <c r="AA36" i="11"/>
  <c r="K38" i="13"/>
  <c r="K36" i="13"/>
  <c r="Z40" i="11"/>
  <c r="Z37" i="11"/>
  <c r="Z34" i="11"/>
  <c r="Z31" i="11"/>
  <c r="Z25" i="11"/>
  <c r="Z22" i="11"/>
  <c r="Z16" i="11"/>
  <c r="H39" i="19"/>
  <c r="H39" i="20"/>
  <c r="I31" i="20"/>
  <c r="O31" i="20" s="1"/>
  <c r="I29" i="20"/>
  <c r="N29" i="20" s="1"/>
  <c r="I27" i="20"/>
  <c r="P27" i="20" s="1"/>
  <c r="I25" i="20"/>
  <c r="L25" i="20" s="1"/>
  <c r="I21" i="20"/>
  <c r="O21" i="20" s="1"/>
  <c r="I19" i="20"/>
  <c r="S17" i="20"/>
  <c r="I11" i="20"/>
  <c r="I9" i="20"/>
  <c r="I7" i="20"/>
  <c r="K38" i="20"/>
  <c r="K36" i="20"/>
  <c r="M34" i="20"/>
  <c r="M40" i="20" s="1"/>
  <c r="L34" i="20"/>
  <c r="L40" i="20" s="1"/>
  <c r="H33" i="20"/>
  <c r="K24" i="20"/>
  <c r="H23" i="20"/>
  <c r="Y40" i="11"/>
  <c r="Y34" i="11"/>
  <c r="Y31" i="11"/>
  <c r="Y25" i="11"/>
  <c r="Y22" i="11"/>
  <c r="Y19" i="11"/>
  <c r="Y57" i="11" s="1"/>
  <c r="I31" i="19"/>
  <c r="U31" i="19" s="1"/>
  <c r="I29" i="19"/>
  <c r="N29" i="19" s="1"/>
  <c r="I27" i="19"/>
  <c r="U27" i="19" s="1"/>
  <c r="I25" i="19"/>
  <c r="P25" i="19" s="1"/>
  <c r="I21" i="19"/>
  <c r="N21" i="19" s="1"/>
  <c r="I19" i="19"/>
  <c r="K19" i="19" s="1"/>
  <c r="I17" i="19"/>
  <c r="M17" i="19" s="1"/>
  <c r="I15" i="19"/>
  <c r="I13" i="19"/>
  <c r="I11" i="19"/>
  <c r="I9" i="19"/>
  <c r="I7" i="19"/>
  <c r="K38" i="19"/>
  <c r="K36" i="19"/>
  <c r="K34" i="19"/>
  <c r="H33" i="19"/>
  <c r="K24" i="19"/>
  <c r="H23" i="19"/>
  <c r="Y16" i="11"/>
  <c r="V40" i="11"/>
  <c r="V37" i="11"/>
  <c r="V34" i="11"/>
  <c r="V31" i="11"/>
  <c r="V25" i="11"/>
  <c r="V22" i="11"/>
  <c r="U25" i="11"/>
  <c r="U22" i="11"/>
  <c r="U19" i="11"/>
  <c r="U57" i="11" s="1"/>
  <c r="U16" i="11"/>
  <c r="I31" i="18"/>
  <c r="V31" i="18" s="1"/>
  <c r="I29" i="18"/>
  <c r="Q29" i="18" s="1"/>
  <c r="I27" i="18"/>
  <c r="V27" i="18" s="1"/>
  <c r="I25" i="18"/>
  <c r="S25" i="18" s="1"/>
  <c r="I21" i="18"/>
  <c r="V21" i="18" s="1"/>
  <c r="I19" i="18"/>
  <c r="I17" i="18"/>
  <c r="O17" i="18" s="1"/>
  <c r="I15" i="18"/>
  <c r="I13" i="18"/>
  <c r="I9" i="18"/>
  <c r="I7" i="18"/>
  <c r="I11" i="18"/>
  <c r="H39" i="18"/>
  <c r="K38" i="18"/>
  <c r="K36" i="18"/>
  <c r="K34" i="18"/>
  <c r="H33" i="18"/>
  <c r="K24" i="18"/>
  <c r="H23" i="18"/>
  <c r="I31" i="17"/>
  <c r="P31" i="17" s="1"/>
  <c r="I29" i="17"/>
  <c r="Q29" i="17" s="1"/>
  <c r="I27" i="17"/>
  <c r="V27" i="17" s="1"/>
  <c r="I25" i="17"/>
  <c r="M25" i="17" s="1"/>
  <c r="I21" i="17"/>
  <c r="I19" i="17"/>
  <c r="I17" i="17"/>
  <c r="I15" i="17"/>
  <c r="I13" i="17"/>
  <c r="I11" i="17"/>
  <c r="I9" i="17"/>
  <c r="I7" i="17"/>
  <c r="H39" i="17"/>
  <c r="K38" i="17"/>
  <c r="K36" i="17"/>
  <c r="H33" i="17"/>
  <c r="H23" i="17"/>
  <c r="Q40" i="11"/>
  <c r="Q37" i="11"/>
  <c r="Q34" i="11"/>
  <c r="Q31" i="11"/>
  <c r="Q25" i="11"/>
  <c r="Q22" i="11"/>
  <c r="Q19" i="11"/>
  <c r="Q57" i="11" s="1"/>
  <c r="I31" i="16"/>
  <c r="U31" i="16" s="1"/>
  <c r="I29" i="16"/>
  <c r="T29" i="16" s="1"/>
  <c r="I27" i="16"/>
  <c r="V27" i="16" s="1"/>
  <c r="I25" i="16"/>
  <c r="R25" i="16" s="1"/>
  <c r="I21" i="16"/>
  <c r="S21" i="16" s="1"/>
  <c r="I19" i="16"/>
  <c r="I17" i="16"/>
  <c r="V17" i="16" s="1"/>
  <c r="I15" i="16"/>
  <c r="I13" i="16"/>
  <c r="I11" i="16"/>
  <c r="I9" i="16"/>
  <c r="I7" i="16"/>
  <c r="H39" i="16"/>
  <c r="K38" i="16"/>
  <c r="K34" i="16"/>
  <c r="H33" i="16"/>
  <c r="H23" i="16"/>
  <c r="I15" i="13"/>
  <c r="H39" i="13"/>
  <c r="P16" i="11"/>
  <c r="I31" i="15"/>
  <c r="U31" i="15" s="1"/>
  <c r="I29" i="15"/>
  <c r="U29" i="15" s="1"/>
  <c r="I27" i="15"/>
  <c r="U27" i="15" s="1"/>
  <c r="I25" i="15"/>
  <c r="Q25" i="15" s="1"/>
  <c r="I21" i="15"/>
  <c r="M21" i="15" s="1"/>
  <c r="I19" i="15"/>
  <c r="I17" i="15"/>
  <c r="I15" i="15"/>
  <c r="I13" i="15"/>
  <c r="I11" i="15"/>
  <c r="I9" i="15"/>
  <c r="I7" i="15"/>
  <c r="H39" i="15"/>
  <c r="K38" i="15"/>
  <c r="K36" i="15"/>
  <c r="K34" i="15"/>
  <c r="H33" i="15"/>
  <c r="P40" i="11"/>
  <c r="P37" i="11"/>
  <c r="P34" i="11"/>
  <c r="K24" i="15"/>
  <c r="H23" i="15"/>
  <c r="P25" i="11"/>
  <c r="P22" i="11"/>
  <c r="P19" i="11"/>
  <c r="P57" i="11" s="1"/>
  <c r="I13" i="13"/>
  <c r="I13" i="12"/>
  <c r="I7" i="12"/>
  <c r="I9" i="13"/>
  <c r="I7" i="13"/>
  <c r="K47" i="11"/>
  <c r="I37" i="12" s="1"/>
  <c r="L47" i="11"/>
  <c r="M47" i="11"/>
  <c r="I37" i="13" s="1"/>
  <c r="N47" i="11"/>
  <c r="O47" i="11"/>
  <c r="P47" i="11"/>
  <c r="I37" i="15" s="1"/>
  <c r="Q47" i="11"/>
  <c r="I37" i="16" s="1"/>
  <c r="R47" i="11"/>
  <c r="S47" i="11"/>
  <c r="T47" i="11"/>
  <c r="U47" i="11"/>
  <c r="I37" i="17" s="1"/>
  <c r="V47" i="11"/>
  <c r="I37" i="18" s="1"/>
  <c r="W47" i="11"/>
  <c r="X47" i="11"/>
  <c r="Y47" i="11"/>
  <c r="I37" i="19" s="1"/>
  <c r="Z47" i="11"/>
  <c r="I37" i="20" s="1"/>
  <c r="L49" i="11"/>
  <c r="L56" i="11" s="1"/>
  <c r="N49" i="11"/>
  <c r="N56" i="11" s="1"/>
  <c r="O49" i="11"/>
  <c r="O56" i="11" s="1"/>
  <c r="R49" i="11"/>
  <c r="R56" i="11" s="1"/>
  <c r="S49" i="11"/>
  <c r="S56" i="11" s="1"/>
  <c r="T49" i="11"/>
  <c r="T56" i="11" s="1"/>
  <c r="W49" i="11"/>
  <c r="W56" i="11" s="1"/>
  <c r="X49" i="11"/>
  <c r="X56" i="11" s="1"/>
  <c r="K44" i="11"/>
  <c r="I35" i="12" s="1"/>
  <c r="L44" i="11"/>
  <c r="M44" i="11"/>
  <c r="I35" i="13" s="1"/>
  <c r="N44" i="11"/>
  <c r="O44" i="11"/>
  <c r="P44" i="11"/>
  <c r="I35" i="15" s="1"/>
  <c r="Q44" i="11"/>
  <c r="I35" i="16" s="1"/>
  <c r="R44" i="11"/>
  <c r="S44" i="11"/>
  <c r="T44" i="11"/>
  <c r="U44" i="11"/>
  <c r="I35" i="17" s="1"/>
  <c r="V44" i="11"/>
  <c r="I35" i="18" s="1"/>
  <c r="W44" i="11"/>
  <c r="X44" i="11"/>
  <c r="Y44" i="11"/>
  <c r="I35" i="19" s="1"/>
  <c r="Z44" i="11"/>
  <c r="I35" i="20" s="1"/>
  <c r="L46" i="11"/>
  <c r="L55" i="11" s="1"/>
  <c r="N46" i="11"/>
  <c r="N55" i="11" s="1"/>
  <c r="O46" i="11"/>
  <c r="O55" i="11" s="1"/>
  <c r="R46" i="11"/>
  <c r="R55" i="11" s="1"/>
  <c r="S46" i="11"/>
  <c r="S55" i="11" s="1"/>
  <c r="T46" i="11"/>
  <c r="T55" i="11" s="1"/>
  <c r="W46" i="11"/>
  <c r="W55" i="11" s="1"/>
  <c r="X46" i="11"/>
  <c r="X55" i="11" s="1"/>
  <c r="L28" i="11"/>
  <c r="N28" i="11"/>
  <c r="O28" i="11"/>
  <c r="R28" i="11"/>
  <c r="S28" i="11"/>
  <c r="T28" i="11"/>
  <c r="W28" i="11"/>
  <c r="X28" i="11"/>
  <c r="H39" i="12"/>
  <c r="K36" i="12"/>
  <c r="AT51" i="11" l="1"/>
  <c r="AJ51" i="11"/>
  <c r="AK51" i="11"/>
  <c r="AR51" i="11"/>
  <c r="AQ51" i="11"/>
  <c r="AG51" i="11"/>
  <c r="AO51" i="11"/>
  <c r="AL51" i="11"/>
  <c r="AF51" i="11"/>
  <c r="AU42" i="11"/>
  <c r="AD51" i="11"/>
  <c r="AE51" i="11"/>
  <c r="AN51" i="11"/>
  <c r="AP51" i="11"/>
  <c r="AU45" i="11"/>
  <c r="AH51" i="11"/>
  <c r="AM51" i="11"/>
  <c r="AS51" i="11"/>
  <c r="AU48" i="11"/>
  <c r="R9" i="12"/>
  <c r="Q9" i="12"/>
  <c r="P9" i="12"/>
  <c r="O9" i="12"/>
  <c r="N9" i="12"/>
  <c r="M9" i="12"/>
  <c r="T9" i="12"/>
  <c r="K9" i="12"/>
  <c r="S9" i="12"/>
  <c r="P7" i="12"/>
  <c r="O7" i="12"/>
  <c r="N7" i="12"/>
  <c r="M7" i="12"/>
  <c r="K7" i="12"/>
  <c r="Q7" i="13"/>
  <c r="L7" i="13"/>
  <c r="M7" i="13"/>
  <c r="M9" i="13"/>
  <c r="L9" i="13"/>
  <c r="V7" i="16"/>
  <c r="M7" i="16"/>
  <c r="L7" i="16"/>
  <c r="M7" i="17"/>
  <c r="L7" i="17"/>
  <c r="P7" i="19"/>
  <c r="L7" i="19"/>
  <c r="M7" i="19"/>
  <c r="Q7" i="18"/>
  <c r="L7" i="18"/>
  <c r="M7" i="18"/>
  <c r="P7" i="15"/>
  <c r="L7" i="15"/>
  <c r="M7" i="15"/>
  <c r="Q9" i="16"/>
  <c r="L9" i="16"/>
  <c r="M9" i="16"/>
  <c r="O9" i="17"/>
  <c r="M9" i="17"/>
  <c r="L9" i="17"/>
  <c r="P9" i="19"/>
  <c r="L9" i="19"/>
  <c r="M9" i="19"/>
  <c r="L9" i="15"/>
  <c r="M9" i="15"/>
  <c r="M7" i="20"/>
  <c r="L7" i="20"/>
  <c r="T9" i="18"/>
  <c r="M9" i="18"/>
  <c r="L9" i="18"/>
  <c r="P9" i="20"/>
  <c r="L9" i="20"/>
  <c r="M9" i="20"/>
  <c r="P21" i="17"/>
  <c r="K21" i="17"/>
  <c r="L21" i="17"/>
  <c r="K15" i="17"/>
  <c r="L15" i="17"/>
  <c r="K15" i="15"/>
  <c r="L15" i="15"/>
  <c r="V17" i="17"/>
  <c r="K17" i="17"/>
  <c r="L17" i="17"/>
  <c r="U17" i="15"/>
  <c r="K17" i="15"/>
  <c r="L17" i="15"/>
  <c r="K19" i="17"/>
  <c r="L19" i="17"/>
  <c r="L19" i="15"/>
  <c r="T19" i="15"/>
  <c r="M19" i="15"/>
  <c r="U19" i="15"/>
  <c r="N19" i="15"/>
  <c r="V19" i="15"/>
  <c r="O19" i="15"/>
  <c r="K19" i="15"/>
  <c r="P19" i="15"/>
  <c r="Q19" i="15"/>
  <c r="R19" i="15"/>
  <c r="S19" i="15"/>
  <c r="P15" i="13"/>
  <c r="Q15" i="13"/>
  <c r="R15" i="13"/>
  <c r="M15" i="13"/>
  <c r="S15" i="13"/>
  <c r="U15" i="13"/>
  <c r="L15" i="13"/>
  <c r="T15" i="13"/>
  <c r="N15" i="13"/>
  <c r="V15" i="13"/>
  <c r="O15" i="13"/>
  <c r="K15" i="13"/>
  <c r="L15" i="18"/>
  <c r="T15" i="18"/>
  <c r="M15" i="18"/>
  <c r="U15" i="18"/>
  <c r="N15" i="18"/>
  <c r="V15" i="18"/>
  <c r="O15" i="18"/>
  <c r="Q15" i="18"/>
  <c r="P15" i="18"/>
  <c r="R15" i="18"/>
  <c r="S15" i="18"/>
  <c r="K15" i="18"/>
  <c r="L15" i="19"/>
  <c r="T15" i="19"/>
  <c r="M15" i="19"/>
  <c r="U15" i="19"/>
  <c r="N15" i="19"/>
  <c r="V15" i="19"/>
  <c r="O15" i="19"/>
  <c r="P15" i="19"/>
  <c r="Q15" i="19"/>
  <c r="R15" i="19"/>
  <c r="S15" i="19"/>
  <c r="K15" i="19"/>
  <c r="S7" i="12"/>
  <c r="P15" i="15"/>
  <c r="Q15" i="15"/>
  <c r="R15" i="15"/>
  <c r="U15" i="15"/>
  <c r="S15" i="15"/>
  <c r="T15" i="15"/>
  <c r="M15" i="15"/>
  <c r="N15" i="15"/>
  <c r="V15" i="15"/>
  <c r="O15" i="15"/>
  <c r="Q19" i="19"/>
  <c r="R19" i="19"/>
  <c r="S19" i="19"/>
  <c r="V19" i="19"/>
  <c r="L19" i="19"/>
  <c r="T19" i="19"/>
  <c r="M19" i="19"/>
  <c r="U19" i="19"/>
  <c r="N19" i="19"/>
  <c r="O19" i="19"/>
  <c r="P19" i="19"/>
  <c r="T15" i="17"/>
  <c r="M15" i="17"/>
  <c r="U15" i="17"/>
  <c r="N15" i="17"/>
  <c r="V15" i="17"/>
  <c r="O15" i="17"/>
  <c r="P15" i="17"/>
  <c r="Q15" i="17"/>
  <c r="R15" i="17"/>
  <c r="S15" i="17"/>
  <c r="Q19" i="17"/>
  <c r="R19" i="17"/>
  <c r="S19" i="17"/>
  <c r="N19" i="17"/>
  <c r="T19" i="17"/>
  <c r="M19" i="17"/>
  <c r="U19" i="17"/>
  <c r="V19" i="17"/>
  <c r="O19" i="17"/>
  <c r="P19" i="17"/>
  <c r="Q15" i="20"/>
  <c r="R15" i="20"/>
  <c r="S15" i="20"/>
  <c r="V15" i="20"/>
  <c r="L15" i="20"/>
  <c r="T15" i="20"/>
  <c r="N15" i="20"/>
  <c r="M15" i="20"/>
  <c r="U15" i="20"/>
  <c r="O15" i="20"/>
  <c r="P15" i="20"/>
  <c r="K15" i="20"/>
  <c r="W15" i="20" s="1"/>
  <c r="V19" i="16"/>
  <c r="R19" i="16"/>
  <c r="K19" i="16"/>
  <c r="S19" i="16"/>
  <c r="L19" i="16"/>
  <c r="T19" i="16"/>
  <c r="M19" i="16"/>
  <c r="U19" i="16"/>
  <c r="N19" i="16"/>
  <c r="O19" i="16"/>
  <c r="P19" i="16"/>
  <c r="Q19" i="16"/>
  <c r="Q19" i="18"/>
  <c r="R19" i="18"/>
  <c r="S19" i="18"/>
  <c r="V19" i="18"/>
  <c r="L19" i="18"/>
  <c r="T19" i="18"/>
  <c r="M19" i="18"/>
  <c r="U19" i="18"/>
  <c r="N19" i="18"/>
  <c r="O19" i="18"/>
  <c r="K19" i="18"/>
  <c r="P19" i="18"/>
  <c r="P15" i="16"/>
  <c r="Q15" i="16"/>
  <c r="R15" i="16"/>
  <c r="U15" i="16"/>
  <c r="S15" i="16"/>
  <c r="L15" i="16"/>
  <c r="T15" i="16"/>
  <c r="M15" i="16"/>
  <c r="N15" i="16"/>
  <c r="V15" i="16"/>
  <c r="O15" i="16"/>
  <c r="K15" i="16"/>
  <c r="L19" i="20"/>
  <c r="T19" i="20"/>
  <c r="M19" i="20"/>
  <c r="U19" i="20"/>
  <c r="N19" i="20"/>
  <c r="V19" i="20"/>
  <c r="O19" i="20"/>
  <c r="P19" i="20"/>
  <c r="Q19" i="20"/>
  <c r="R19" i="20"/>
  <c r="K19" i="20"/>
  <c r="S19" i="20"/>
  <c r="T25" i="19"/>
  <c r="U17" i="19"/>
  <c r="U49" i="11"/>
  <c r="U56" i="11" s="1"/>
  <c r="Z46" i="11"/>
  <c r="Z55" i="11" s="1"/>
  <c r="L21" i="19"/>
  <c r="O21" i="19"/>
  <c r="P7" i="20"/>
  <c r="Q25" i="19"/>
  <c r="U7" i="19"/>
  <c r="S25" i="19"/>
  <c r="T21" i="15"/>
  <c r="U29" i="17"/>
  <c r="T21" i="19"/>
  <c r="V21" i="19"/>
  <c r="U21" i="19"/>
  <c r="S17" i="18"/>
  <c r="S9" i="19"/>
  <c r="M27" i="19"/>
  <c r="P27" i="18"/>
  <c r="I5" i="17"/>
  <c r="O25" i="17"/>
  <c r="T27" i="18"/>
  <c r="S25" i="17"/>
  <c r="N7" i="17"/>
  <c r="V9" i="18"/>
  <c r="U7" i="17"/>
  <c r="V31" i="17"/>
  <c r="S25" i="15"/>
  <c r="T25" i="15"/>
  <c r="Q7" i="15"/>
  <c r="R9" i="17"/>
  <c r="K40" i="19"/>
  <c r="P46" i="11"/>
  <c r="P55" i="11" s="1"/>
  <c r="P9" i="17"/>
  <c r="L31" i="19"/>
  <c r="V9" i="13"/>
  <c r="Q9" i="17"/>
  <c r="M17" i="20"/>
  <c r="N9" i="13"/>
  <c r="T9" i="17"/>
  <c r="S7" i="18"/>
  <c r="S21" i="15"/>
  <c r="T31" i="15"/>
  <c r="I33" i="16"/>
  <c r="S7" i="17"/>
  <c r="T7" i="19"/>
  <c r="L25" i="19"/>
  <c r="V21" i="17"/>
  <c r="O31" i="19"/>
  <c r="Q9" i="20"/>
  <c r="K29" i="15"/>
  <c r="V7" i="15"/>
  <c r="O7" i="17"/>
  <c r="Q25" i="17"/>
  <c r="V7" i="19"/>
  <c r="T17" i="19"/>
  <c r="T31" i="19"/>
  <c r="N31" i="19"/>
  <c r="N29" i="15"/>
  <c r="T7" i="15"/>
  <c r="U21" i="20"/>
  <c r="N31" i="16"/>
  <c r="S27" i="20"/>
  <c r="O21" i="15"/>
  <c r="K31" i="15"/>
  <c r="N7" i="15"/>
  <c r="Q7" i="17"/>
  <c r="S7" i="19"/>
  <c r="K25" i="19"/>
  <c r="M29" i="19"/>
  <c r="U27" i="20"/>
  <c r="L9" i="12"/>
  <c r="L31" i="15"/>
  <c r="R7" i="12"/>
  <c r="V9" i="12"/>
  <c r="T9" i="15"/>
  <c r="O29" i="17"/>
  <c r="S9" i="20"/>
  <c r="P17" i="20"/>
  <c r="O25" i="20"/>
  <c r="T27" i="15"/>
  <c r="S31" i="15"/>
  <c r="I5" i="15"/>
  <c r="Q7" i="12"/>
  <c r="U9" i="12"/>
  <c r="O7" i="15"/>
  <c r="S9" i="15"/>
  <c r="R9" i="19"/>
  <c r="V7" i="20"/>
  <c r="V9" i="20"/>
  <c r="U17" i="20"/>
  <c r="P25" i="20"/>
  <c r="Q29" i="20"/>
  <c r="P7" i="13"/>
  <c r="U7" i="15"/>
  <c r="Q9" i="15"/>
  <c r="T17" i="17"/>
  <c r="R9" i="18"/>
  <c r="P17" i="18"/>
  <c r="T27" i="19"/>
  <c r="S7" i="20"/>
  <c r="T25" i="20"/>
  <c r="R9" i="15"/>
  <c r="Q25" i="20"/>
  <c r="V7" i="12"/>
  <c r="P9" i="15"/>
  <c r="N17" i="17"/>
  <c r="T17" i="18"/>
  <c r="T7" i="20"/>
  <c r="U7" i="12"/>
  <c r="T9" i="13"/>
  <c r="S7" i="15"/>
  <c r="O9" i="15"/>
  <c r="P17" i="17"/>
  <c r="V31" i="15"/>
  <c r="T7" i="12"/>
  <c r="L7" i="12"/>
  <c r="R9" i="13"/>
  <c r="R7" i="15"/>
  <c r="V9" i="15"/>
  <c r="N9" i="15"/>
  <c r="Q17" i="17"/>
  <c r="U9" i="18"/>
  <c r="I23" i="18"/>
  <c r="N9" i="20"/>
  <c r="R25" i="20"/>
  <c r="M27" i="20"/>
  <c r="U9" i="15"/>
  <c r="O7" i="13"/>
  <c r="S9" i="13"/>
  <c r="V7" i="13"/>
  <c r="N7" i="13"/>
  <c r="U7" i="13"/>
  <c r="Q9" i="13"/>
  <c r="T7" i="13"/>
  <c r="P9" i="13"/>
  <c r="S7" i="13"/>
  <c r="O9" i="13"/>
  <c r="R7" i="13"/>
  <c r="U9" i="13"/>
  <c r="Z19" i="11"/>
  <c r="Q49" i="11"/>
  <c r="Q56" i="11" s="1"/>
  <c r="V29" i="20"/>
  <c r="T29" i="20"/>
  <c r="U31" i="20"/>
  <c r="U9" i="20"/>
  <c r="O9" i="20"/>
  <c r="I5" i="20"/>
  <c r="U7" i="20"/>
  <c r="O7" i="20"/>
  <c r="R9" i="20"/>
  <c r="L17" i="20"/>
  <c r="T17" i="20"/>
  <c r="N21" i="20"/>
  <c r="V21" i="20"/>
  <c r="K25" i="20"/>
  <c r="S25" i="20"/>
  <c r="L27" i="20"/>
  <c r="T27" i="20"/>
  <c r="M29" i="20"/>
  <c r="U29" i="20"/>
  <c r="N31" i="20"/>
  <c r="V31" i="20"/>
  <c r="Q7" i="20"/>
  <c r="T9" i="20"/>
  <c r="N17" i="20"/>
  <c r="V17" i="20"/>
  <c r="P21" i="20"/>
  <c r="M25" i="20"/>
  <c r="U25" i="20"/>
  <c r="N27" i="20"/>
  <c r="V27" i="20"/>
  <c r="O29" i="20"/>
  <c r="P31" i="20"/>
  <c r="R7" i="20"/>
  <c r="O17" i="20"/>
  <c r="Q21" i="20"/>
  <c r="N25" i="20"/>
  <c r="V25" i="20"/>
  <c r="O27" i="20"/>
  <c r="P29" i="20"/>
  <c r="Q31" i="20"/>
  <c r="K40" i="20"/>
  <c r="R21" i="20"/>
  <c r="I23" i="20"/>
  <c r="R31" i="20"/>
  <c r="I33" i="20"/>
  <c r="Q17" i="20"/>
  <c r="K21" i="20"/>
  <c r="S21" i="20"/>
  <c r="Q27" i="20"/>
  <c r="R29" i="20"/>
  <c r="K31" i="20"/>
  <c r="S31" i="20"/>
  <c r="R17" i="20"/>
  <c r="L21" i="20"/>
  <c r="T21" i="20"/>
  <c r="R27" i="20"/>
  <c r="K29" i="20"/>
  <c r="S29" i="20"/>
  <c r="L31" i="20"/>
  <c r="T31" i="20"/>
  <c r="N7" i="20"/>
  <c r="K17" i="20"/>
  <c r="W17" i="20" s="1"/>
  <c r="M21" i="20"/>
  <c r="L29" i="20"/>
  <c r="M31" i="20"/>
  <c r="Y49" i="11"/>
  <c r="Y56" i="11" s="1"/>
  <c r="Y46" i="11"/>
  <c r="Y55" i="11" s="1"/>
  <c r="Y28" i="11"/>
  <c r="V16" i="11"/>
  <c r="V46" i="11" s="1"/>
  <c r="V55" i="11" s="1"/>
  <c r="K40" i="18"/>
  <c r="V19" i="11"/>
  <c r="Q29" i="19"/>
  <c r="S29" i="19"/>
  <c r="U29" i="19"/>
  <c r="V29" i="19"/>
  <c r="T29" i="19"/>
  <c r="K29" i="19"/>
  <c r="V31" i="19"/>
  <c r="R25" i="19"/>
  <c r="O25" i="19"/>
  <c r="I5" i="19"/>
  <c r="O7" i="19"/>
  <c r="Q7" i="19"/>
  <c r="T9" i="19"/>
  <c r="N17" i="19"/>
  <c r="V17" i="19"/>
  <c r="P21" i="19"/>
  <c r="M25" i="19"/>
  <c r="U25" i="19"/>
  <c r="N27" i="19"/>
  <c r="V27" i="19"/>
  <c r="O29" i="19"/>
  <c r="P31" i="19"/>
  <c r="R7" i="19"/>
  <c r="U9" i="19"/>
  <c r="O17" i="19"/>
  <c r="Q21" i="19"/>
  <c r="N25" i="19"/>
  <c r="V25" i="19"/>
  <c r="O27" i="19"/>
  <c r="P29" i="19"/>
  <c r="Q31" i="19"/>
  <c r="N9" i="19"/>
  <c r="V9" i="19"/>
  <c r="P17" i="19"/>
  <c r="R21" i="19"/>
  <c r="I23" i="19"/>
  <c r="P27" i="19"/>
  <c r="R31" i="19"/>
  <c r="I33" i="19"/>
  <c r="O9" i="19"/>
  <c r="Q17" i="19"/>
  <c r="K21" i="19"/>
  <c r="S21" i="19"/>
  <c r="Q27" i="19"/>
  <c r="R29" i="19"/>
  <c r="K31" i="19"/>
  <c r="S31" i="19"/>
  <c r="R17" i="19"/>
  <c r="R27" i="19"/>
  <c r="N7" i="19"/>
  <c r="Q9" i="19"/>
  <c r="K17" i="19"/>
  <c r="S17" i="19"/>
  <c r="M21" i="19"/>
  <c r="K27" i="19"/>
  <c r="S27" i="19"/>
  <c r="L29" i="19"/>
  <c r="M31" i="19"/>
  <c r="L17" i="19"/>
  <c r="L27" i="19"/>
  <c r="U46" i="11"/>
  <c r="U55" i="11" s="1"/>
  <c r="U28" i="11"/>
  <c r="U29" i="18"/>
  <c r="V17" i="18"/>
  <c r="L17" i="18"/>
  <c r="N17" i="18"/>
  <c r="K25" i="18"/>
  <c r="V25" i="18"/>
  <c r="M25" i="18"/>
  <c r="N25" i="18"/>
  <c r="S27" i="18"/>
  <c r="T29" i="18"/>
  <c r="O25" i="18"/>
  <c r="L27" i="18"/>
  <c r="M29" i="18"/>
  <c r="I33" i="18"/>
  <c r="U25" i="18"/>
  <c r="P25" i="18"/>
  <c r="N27" i="18"/>
  <c r="O29" i="18"/>
  <c r="R25" i="18"/>
  <c r="Q25" i="18"/>
  <c r="O27" i="18"/>
  <c r="P29" i="18"/>
  <c r="N9" i="18"/>
  <c r="O7" i="18"/>
  <c r="P7" i="18"/>
  <c r="S9" i="18"/>
  <c r="M17" i="18"/>
  <c r="U17" i="18"/>
  <c r="O21" i="18"/>
  <c r="L25" i="18"/>
  <c r="T25" i="18"/>
  <c r="M27" i="18"/>
  <c r="U27" i="18"/>
  <c r="N29" i="18"/>
  <c r="V29" i="18"/>
  <c r="O31" i="18"/>
  <c r="P21" i="18"/>
  <c r="P31" i="18"/>
  <c r="R7" i="18"/>
  <c r="Q21" i="18"/>
  <c r="Q31" i="18"/>
  <c r="R21" i="18"/>
  <c r="R31" i="18"/>
  <c r="T7" i="18"/>
  <c r="O9" i="18"/>
  <c r="Q17" i="18"/>
  <c r="K21" i="18"/>
  <c r="S21" i="18"/>
  <c r="Q27" i="18"/>
  <c r="R29" i="18"/>
  <c r="K31" i="18"/>
  <c r="S31" i="18"/>
  <c r="I5" i="18"/>
  <c r="U7" i="18"/>
  <c r="P9" i="18"/>
  <c r="R17" i="18"/>
  <c r="L21" i="18"/>
  <c r="T21" i="18"/>
  <c r="R27" i="18"/>
  <c r="K29" i="18"/>
  <c r="S29" i="18"/>
  <c r="L31" i="18"/>
  <c r="T31" i="18"/>
  <c r="N7" i="18"/>
  <c r="V7" i="18"/>
  <c r="Q9" i="18"/>
  <c r="K17" i="18"/>
  <c r="M21" i="18"/>
  <c r="U21" i="18"/>
  <c r="K27" i="18"/>
  <c r="L29" i="18"/>
  <c r="M31" i="18"/>
  <c r="U31" i="18"/>
  <c r="N21" i="18"/>
  <c r="N31" i="18"/>
  <c r="T27" i="17"/>
  <c r="N27" i="17"/>
  <c r="P27" i="17"/>
  <c r="P25" i="17"/>
  <c r="U25" i="17"/>
  <c r="V9" i="17"/>
  <c r="N9" i="17"/>
  <c r="T7" i="17"/>
  <c r="P7" i="17"/>
  <c r="S9" i="17"/>
  <c r="M17" i="17"/>
  <c r="U17" i="17"/>
  <c r="O21" i="17"/>
  <c r="L25" i="17"/>
  <c r="T25" i="17"/>
  <c r="M27" i="17"/>
  <c r="U27" i="17"/>
  <c r="N29" i="17"/>
  <c r="V29" i="17"/>
  <c r="O31" i="17"/>
  <c r="R7" i="17"/>
  <c r="U9" i="17"/>
  <c r="O17" i="17"/>
  <c r="Q21" i="17"/>
  <c r="N25" i="17"/>
  <c r="V25" i="17"/>
  <c r="O27" i="17"/>
  <c r="P29" i="17"/>
  <c r="Q31" i="17"/>
  <c r="R21" i="17"/>
  <c r="I23" i="17"/>
  <c r="R31" i="17"/>
  <c r="I33" i="17"/>
  <c r="K40" i="17"/>
  <c r="S21" i="17"/>
  <c r="Q27" i="17"/>
  <c r="R29" i="17"/>
  <c r="K31" i="17"/>
  <c r="S31" i="17"/>
  <c r="R17" i="17"/>
  <c r="T21" i="17"/>
  <c r="R27" i="17"/>
  <c r="K29" i="17"/>
  <c r="S29" i="17"/>
  <c r="L31" i="17"/>
  <c r="T31" i="17"/>
  <c r="V7" i="17"/>
  <c r="S17" i="17"/>
  <c r="M21" i="17"/>
  <c r="U21" i="17"/>
  <c r="R25" i="17"/>
  <c r="K27" i="17"/>
  <c r="S27" i="17"/>
  <c r="L29" i="17"/>
  <c r="T29" i="17"/>
  <c r="M31" i="17"/>
  <c r="U31" i="17"/>
  <c r="N21" i="17"/>
  <c r="K25" i="17"/>
  <c r="L27" i="17"/>
  <c r="M29" i="17"/>
  <c r="N31" i="17"/>
  <c r="U21" i="16"/>
  <c r="P21" i="16"/>
  <c r="S17" i="16"/>
  <c r="L17" i="16"/>
  <c r="N17" i="16"/>
  <c r="O17" i="16"/>
  <c r="Q17" i="16"/>
  <c r="I23" i="16"/>
  <c r="I5" i="16"/>
  <c r="S27" i="16"/>
  <c r="L27" i="16"/>
  <c r="N27" i="16"/>
  <c r="S25" i="16"/>
  <c r="P17" i="16"/>
  <c r="Q21" i="16"/>
  <c r="Q25" i="16"/>
  <c r="M27" i="16"/>
  <c r="K31" i="16"/>
  <c r="T17" i="16"/>
  <c r="V21" i="16"/>
  <c r="K25" i="16"/>
  <c r="T25" i="16"/>
  <c r="O27" i="16"/>
  <c r="M29" i="16"/>
  <c r="O31" i="16"/>
  <c r="O7" i="16"/>
  <c r="U17" i="16"/>
  <c r="L25" i="16"/>
  <c r="U25" i="16"/>
  <c r="P27" i="16"/>
  <c r="O29" i="16"/>
  <c r="P31" i="16"/>
  <c r="M25" i="16"/>
  <c r="V25" i="16"/>
  <c r="Q27" i="16"/>
  <c r="P29" i="16"/>
  <c r="Q31" i="16"/>
  <c r="M17" i="16"/>
  <c r="K21" i="16"/>
  <c r="N25" i="16"/>
  <c r="T27" i="16"/>
  <c r="U29" i="16"/>
  <c r="S31" i="16"/>
  <c r="N21" i="16"/>
  <c r="O25" i="16"/>
  <c r="U27" i="16"/>
  <c r="V31" i="16"/>
  <c r="P25" i="16"/>
  <c r="R9" i="16"/>
  <c r="P7" i="16"/>
  <c r="S9" i="16"/>
  <c r="O21" i="16"/>
  <c r="N29" i="16"/>
  <c r="V29" i="16"/>
  <c r="Q7" i="16"/>
  <c r="T9" i="16"/>
  <c r="R7" i="16"/>
  <c r="U9" i="16"/>
  <c r="S7" i="16"/>
  <c r="N9" i="16"/>
  <c r="V9" i="16"/>
  <c r="R21" i="16"/>
  <c r="Q29" i="16"/>
  <c r="R31" i="16"/>
  <c r="K40" i="16"/>
  <c r="T7" i="16"/>
  <c r="O9" i="16"/>
  <c r="R29" i="16"/>
  <c r="U7" i="16"/>
  <c r="P9" i="16"/>
  <c r="R17" i="16"/>
  <c r="L21" i="16"/>
  <c r="T21" i="16"/>
  <c r="R27" i="16"/>
  <c r="K29" i="16"/>
  <c r="S29" i="16"/>
  <c r="L31" i="16"/>
  <c r="T31" i="16"/>
  <c r="N7" i="16"/>
  <c r="K17" i="16"/>
  <c r="M21" i="16"/>
  <c r="K27" i="16"/>
  <c r="L29" i="16"/>
  <c r="M31" i="16"/>
  <c r="P31" i="11"/>
  <c r="P49" i="11" s="1"/>
  <c r="P56" i="11" s="1"/>
  <c r="K40" i="15"/>
  <c r="P28" i="11"/>
  <c r="M31" i="15"/>
  <c r="O31" i="15"/>
  <c r="L29" i="15"/>
  <c r="S29" i="15"/>
  <c r="T29" i="15"/>
  <c r="V29" i="15"/>
  <c r="M27" i="15"/>
  <c r="L25" i="15"/>
  <c r="U21" i="15"/>
  <c r="V21" i="15"/>
  <c r="K21" i="15"/>
  <c r="L21" i="15"/>
  <c r="T17" i="15"/>
  <c r="M17" i="15"/>
  <c r="N17" i="15"/>
  <c r="V17" i="15"/>
  <c r="P21" i="15"/>
  <c r="M25" i="15"/>
  <c r="U25" i="15"/>
  <c r="N27" i="15"/>
  <c r="V27" i="15"/>
  <c r="O29" i="15"/>
  <c r="P31" i="15"/>
  <c r="O17" i="15"/>
  <c r="Q21" i="15"/>
  <c r="N25" i="15"/>
  <c r="V25" i="15"/>
  <c r="O27" i="15"/>
  <c r="P29" i="15"/>
  <c r="Q31" i="15"/>
  <c r="P17" i="15"/>
  <c r="R21" i="15"/>
  <c r="I23" i="15"/>
  <c r="O25" i="15"/>
  <c r="P27" i="15"/>
  <c r="Q29" i="15"/>
  <c r="R31" i="15"/>
  <c r="I33" i="15"/>
  <c r="Q17" i="15"/>
  <c r="P25" i="15"/>
  <c r="Q27" i="15"/>
  <c r="R29" i="15"/>
  <c r="R17" i="15"/>
  <c r="R27" i="15"/>
  <c r="S17" i="15"/>
  <c r="R25" i="15"/>
  <c r="K27" i="15"/>
  <c r="S27" i="15"/>
  <c r="N21" i="15"/>
  <c r="K25" i="15"/>
  <c r="L27" i="15"/>
  <c r="M29" i="15"/>
  <c r="N31" i="15"/>
  <c r="AU51" i="11" l="1"/>
  <c r="L5" i="12"/>
  <c r="V49" i="11"/>
  <c r="V56" i="11" s="1"/>
  <c r="V57" i="11"/>
  <c r="Z49" i="11"/>
  <c r="Z56" i="11" s="1"/>
  <c r="Z57" i="11"/>
  <c r="P5" i="19"/>
  <c r="R35" i="16"/>
  <c r="L35" i="15"/>
  <c r="P5" i="12"/>
  <c r="P5" i="15"/>
  <c r="T5" i="18"/>
  <c r="Q5" i="16"/>
  <c r="M5" i="12"/>
  <c r="O5" i="12"/>
  <c r="Q5" i="18"/>
  <c r="W27" i="20"/>
  <c r="P5" i="20"/>
  <c r="W25" i="20"/>
  <c r="W17" i="15"/>
  <c r="W29" i="20"/>
  <c r="V5" i="16"/>
  <c r="W17" i="17"/>
  <c r="W31" i="17"/>
  <c r="W19" i="19"/>
  <c r="W15" i="18"/>
  <c r="W29" i="19"/>
  <c r="W15" i="15"/>
  <c r="W21" i="19"/>
  <c r="O5" i="17"/>
  <c r="W15" i="17"/>
  <c r="W27" i="19"/>
  <c r="W21" i="17"/>
  <c r="W17" i="19"/>
  <c r="W19" i="17"/>
  <c r="W19" i="20"/>
  <c r="W35" i="20" s="1"/>
  <c r="V35" i="19"/>
  <c r="W15" i="16"/>
  <c r="W29" i="18"/>
  <c r="W19" i="18"/>
  <c r="W27" i="18"/>
  <c r="W17" i="18"/>
  <c r="W19" i="16"/>
  <c r="W19" i="15"/>
  <c r="W17" i="16"/>
  <c r="W27" i="17"/>
  <c r="W25" i="17"/>
  <c r="W25" i="18"/>
  <c r="W21" i="20"/>
  <c r="W25" i="19"/>
  <c r="W29" i="17"/>
  <c r="W31" i="18"/>
  <c r="L23" i="17"/>
  <c r="W31" i="15"/>
  <c r="W29" i="15"/>
  <c r="P35" i="18"/>
  <c r="K23" i="17"/>
  <c r="W31" i="20"/>
  <c r="W21" i="18"/>
  <c r="W31" i="19"/>
  <c r="V35" i="20"/>
  <c r="Q35" i="17"/>
  <c r="Q35" i="18"/>
  <c r="W31" i="16"/>
  <c r="W21" i="15"/>
  <c r="W21" i="16"/>
  <c r="W25" i="15"/>
  <c r="W25" i="16"/>
  <c r="W29" i="16"/>
  <c r="W27" i="16"/>
  <c r="R5" i="20"/>
  <c r="T35" i="20"/>
  <c r="W27" i="15"/>
  <c r="N35" i="20"/>
  <c r="R5" i="15"/>
  <c r="T35" i="18"/>
  <c r="S5" i="19"/>
  <c r="U35" i="18"/>
  <c r="U5" i="19"/>
  <c r="P35" i="20"/>
  <c r="V5" i="19"/>
  <c r="T5" i="20"/>
  <c r="S35" i="19"/>
  <c r="S35" i="15"/>
  <c r="N35" i="15"/>
  <c r="N5" i="17"/>
  <c r="U35" i="17"/>
  <c r="R35" i="20"/>
  <c r="V5" i="15"/>
  <c r="M35" i="18"/>
  <c r="R5" i="19"/>
  <c r="R35" i="19"/>
  <c r="U5" i="17"/>
  <c r="N5" i="20"/>
  <c r="T35" i="15"/>
  <c r="Q5" i="20"/>
  <c r="O35" i="20"/>
  <c r="V5" i="20"/>
  <c r="U5" i="16"/>
  <c r="T37" i="19"/>
  <c r="P5" i="17"/>
  <c r="V5" i="18"/>
  <c r="O5" i="18"/>
  <c r="O5" i="20"/>
  <c r="Q5" i="17"/>
  <c r="S5" i="17"/>
  <c r="O35" i="17"/>
  <c r="R5" i="17"/>
  <c r="T5" i="17"/>
  <c r="N5" i="15"/>
  <c r="Q5" i="15"/>
  <c r="P23" i="18"/>
  <c r="U37" i="19"/>
  <c r="K35" i="19"/>
  <c r="W15" i="19"/>
  <c r="M33" i="19"/>
  <c r="Z28" i="11"/>
  <c r="Q35" i="15"/>
  <c r="M33" i="18"/>
  <c r="S5" i="18"/>
  <c r="T5" i="15"/>
  <c r="N5" i="18"/>
  <c r="S35" i="18"/>
  <c r="U37" i="15"/>
  <c r="M37" i="15"/>
  <c r="T37" i="15"/>
  <c r="T33" i="15"/>
  <c r="O5" i="19"/>
  <c r="U5" i="15"/>
  <c r="R5" i="18"/>
  <c r="V35" i="15"/>
  <c r="U35" i="15"/>
  <c r="O33" i="20"/>
  <c r="T5" i="19"/>
  <c r="U33" i="19"/>
  <c r="Q35" i="20"/>
  <c r="R35" i="18"/>
  <c r="N5" i="19"/>
  <c r="P35" i="16"/>
  <c r="O35" i="16"/>
  <c r="Q23" i="17"/>
  <c r="P33" i="18"/>
  <c r="O23" i="19"/>
  <c r="N37" i="20"/>
  <c r="O35" i="15"/>
  <c r="K33" i="15"/>
  <c r="T33" i="19"/>
  <c r="S5" i="20"/>
  <c r="O5" i="15"/>
  <c r="N35" i="18"/>
  <c r="L35" i="19"/>
  <c r="S35" i="17"/>
  <c r="O35" i="18"/>
  <c r="V35" i="18"/>
  <c r="M33" i="15"/>
  <c r="P35" i="17"/>
  <c r="L33" i="15"/>
  <c r="R23" i="17"/>
  <c r="S23" i="15"/>
  <c r="R35" i="17"/>
  <c r="V33" i="18"/>
  <c r="P35" i="19"/>
  <c r="O33" i="19"/>
  <c r="U5" i="20"/>
  <c r="P37" i="17"/>
  <c r="T35" i="17"/>
  <c r="V33" i="19"/>
  <c r="U35" i="19"/>
  <c r="S35" i="20"/>
  <c r="U5" i="18"/>
  <c r="Q33" i="19"/>
  <c r="M35" i="19"/>
  <c r="T23" i="19"/>
  <c r="Q35" i="19"/>
  <c r="S5" i="15"/>
  <c r="P35" i="15"/>
  <c r="U33" i="17"/>
  <c r="N35" i="19"/>
  <c r="T33" i="20"/>
  <c r="U37" i="20"/>
  <c r="U33" i="20"/>
  <c r="P23" i="20"/>
  <c r="M35" i="20"/>
  <c r="O23" i="20"/>
  <c r="T23" i="20"/>
  <c r="L23" i="20"/>
  <c r="M23" i="20"/>
  <c r="Q23" i="20"/>
  <c r="U23" i="20"/>
  <c r="L35" i="20"/>
  <c r="M33" i="20"/>
  <c r="L33" i="20"/>
  <c r="R37" i="20"/>
  <c r="Q37" i="20"/>
  <c r="K35" i="20"/>
  <c r="S33" i="20"/>
  <c r="V33" i="20"/>
  <c r="V23" i="20"/>
  <c r="P37" i="20"/>
  <c r="K33" i="20"/>
  <c r="R33" i="20"/>
  <c r="P33" i="20"/>
  <c r="V37" i="20"/>
  <c r="N33" i="20"/>
  <c r="N23" i="20"/>
  <c r="M37" i="20"/>
  <c r="R23" i="20"/>
  <c r="U35" i="20"/>
  <c r="K37" i="20"/>
  <c r="S23" i="20"/>
  <c r="O37" i="20"/>
  <c r="T37" i="20"/>
  <c r="K23" i="20"/>
  <c r="Q33" i="20"/>
  <c r="L37" i="20"/>
  <c r="S37" i="20"/>
  <c r="V28" i="11"/>
  <c r="O37" i="19"/>
  <c r="P33" i="19"/>
  <c r="L37" i="19"/>
  <c r="L33" i="19"/>
  <c r="N33" i="19"/>
  <c r="P37" i="19"/>
  <c r="T35" i="19"/>
  <c r="U23" i="19"/>
  <c r="V23" i="19"/>
  <c r="Q5" i="19"/>
  <c r="M23" i="19"/>
  <c r="R37" i="19"/>
  <c r="Q37" i="19"/>
  <c r="Q23" i="19"/>
  <c r="V37" i="19"/>
  <c r="S33" i="19"/>
  <c r="N37" i="19"/>
  <c r="O35" i="19"/>
  <c r="S37" i="19"/>
  <c r="K33" i="19"/>
  <c r="N23" i="19"/>
  <c r="K37" i="19"/>
  <c r="R33" i="19"/>
  <c r="M37" i="19"/>
  <c r="S23" i="19"/>
  <c r="L23" i="19"/>
  <c r="K23" i="19"/>
  <c r="R23" i="19"/>
  <c r="P23" i="19"/>
  <c r="O33" i="18"/>
  <c r="N33" i="18"/>
  <c r="T33" i="18"/>
  <c r="O37" i="18"/>
  <c r="O23" i="18"/>
  <c r="S37" i="18"/>
  <c r="Q33" i="18"/>
  <c r="N23" i="18"/>
  <c r="U33" i="18"/>
  <c r="S33" i="18"/>
  <c r="U23" i="18"/>
  <c r="Q37" i="18"/>
  <c r="M37" i="18"/>
  <c r="V23" i="18"/>
  <c r="K37" i="18"/>
  <c r="R23" i="18"/>
  <c r="U37" i="18"/>
  <c r="T23" i="18"/>
  <c r="T37" i="18"/>
  <c r="L23" i="18"/>
  <c r="L37" i="18"/>
  <c r="Q23" i="18"/>
  <c r="K33" i="18"/>
  <c r="L35" i="18"/>
  <c r="N37" i="18"/>
  <c r="V37" i="18"/>
  <c r="L33" i="18"/>
  <c r="R37" i="18"/>
  <c r="M23" i="18"/>
  <c r="S23" i="18"/>
  <c r="R33" i="18"/>
  <c r="P5" i="18"/>
  <c r="K35" i="18"/>
  <c r="K23" i="18"/>
  <c r="P37" i="18"/>
  <c r="V37" i="17"/>
  <c r="O33" i="17"/>
  <c r="R33" i="17"/>
  <c r="V33" i="17"/>
  <c r="O37" i="17"/>
  <c r="U37" i="17"/>
  <c r="N35" i="17"/>
  <c r="P23" i="17"/>
  <c r="M23" i="17"/>
  <c r="V23" i="17"/>
  <c r="N23" i="17"/>
  <c r="T23" i="17"/>
  <c r="M35" i="17"/>
  <c r="V5" i="17"/>
  <c r="S37" i="17"/>
  <c r="P33" i="17"/>
  <c r="P39" i="17" s="1"/>
  <c r="K37" i="17"/>
  <c r="S23" i="17"/>
  <c r="Q33" i="17"/>
  <c r="V35" i="17"/>
  <c r="M37" i="17"/>
  <c r="Q37" i="17"/>
  <c r="T37" i="17"/>
  <c r="L37" i="17"/>
  <c r="K35" i="17"/>
  <c r="U23" i="17"/>
  <c r="T33" i="17"/>
  <c r="L35" i="17"/>
  <c r="N33" i="17"/>
  <c r="L33" i="17"/>
  <c r="R37" i="17"/>
  <c r="M33" i="17"/>
  <c r="S33" i="17"/>
  <c r="O23" i="17"/>
  <c r="K33" i="17"/>
  <c r="N37" i="17"/>
  <c r="T35" i="16"/>
  <c r="Q35" i="16"/>
  <c r="L35" i="16"/>
  <c r="V23" i="16"/>
  <c r="R5" i="16"/>
  <c r="T5" i="16"/>
  <c r="L23" i="16"/>
  <c r="N35" i="16"/>
  <c r="O5" i="16"/>
  <c r="L33" i="16"/>
  <c r="U33" i="16"/>
  <c r="M35" i="16"/>
  <c r="N37" i="16"/>
  <c r="T23" i="16"/>
  <c r="Q37" i="16"/>
  <c r="U37" i="16"/>
  <c r="S35" i="16"/>
  <c r="Q23" i="16"/>
  <c r="P23" i="16"/>
  <c r="S33" i="16"/>
  <c r="U23" i="16"/>
  <c r="M23" i="16"/>
  <c r="O23" i="16"/>
  <c r="T37" i="16"/>
  <c r="T33" i="16"/>
  <c r="S23" i="16"/>
  <c r="M33" i="16"/>
  <c r="R23" i="16"/>
  <c r="N23" i="16"/>
  <c r="P33" i="16"/>
  <c r="S37" i="16"/>
  <c r="P37" i="16"/>
  <c r="Q33" i="16"/>
  <c r="O33" i="16"/>
  <c r="U35" i="16"/>
  <c r="P5" i="16"/>
  <c r="V37" i="16"/>
  <c r="N33" i="16"/>
  <c r="R37" i="16"/>
  <c r="O37" i="16"/>
  <c r="K23" i="16"/>
  <c r="M37" i="16"/>
  <c r="V35" i="16"/>
  <c r="S5" i="16"/>
  <c r="V33" i="16"/>
  <c r="K33" i="16"/>
  <c r="K37" i="16"/>
  <c r="R33" i="16"/>
  <c r="L37" i="16"/>
  <c r="N5" i="16"/>
  <c r="K35" i="16"/>
  <c r="S33" i="15"/>
  <c r="Q37" i="15"/>
  <c r="L37" i="15"/>
  <c r="P37" i="15"/>
  <c r="O33" i="15"/>
  <c r="V33" i="15"/>
  <c r="R35" i="15"/>
  <c r="M23" i="15"/>
  <c r="T23" i="15"/>
  <c r="R23" i="15"/>
  <c r="O23" i="15"/>
  <c r="N23" i="15"/>
  <c r="K37" i="15"/>
  <c r="N37" i="15"/>
  <c r="Q23" i="15"/>
  <c r="M35" i="15"/>
  <c r="V23" i="15"/>
  <c r="K35" i="15"/>
  <c r="L23" i="15"/>
  <c r="N33" i="15"/>
  <c r="R37" i="15"/>
  <c r="R33" i="15"/>
  <c r="O37" i="15"/>
  <c r="U23" i="15"/>
  <c r="Q33" i="15"/>
  <c r="P23" i="15"/>
  <c r="K23" i="15"/>
  <c r="U33" i="15"/>
  <c r="S37" i="15"/>
  <c r="P33" i="15"/>
  <c r="V37" i="15"/>
  <c r="W35" i="19" l="1"/>
  <c r="W23" i="17"/>
  <c r="W23" i="18"/>
  <c r="W35" i="18"/>
  <c r="W33" i="19"/>
  <c r="W33" i="18"/>
  <c r="W35" i="16"/>
  <c r="W35" i="15"/>
  <c r="W37" i="17"/>
  <c r="W35" i="17"/>
  <c r="W23" i="20"/>
  <c r="W37" i="20"/>
  <c r="W37" i="18"/>
  <c r="W23" i="16"/>
  <c r="W33" i="17"/>
  <c r="W23" i="15"/>
  <c r="W33" i="20"/>
  <c r="W37" i="19"/>
  <c r="W33" i="15"/>
  <c r="W37" i="15"/>
  <c r="W37" i="16"/>
  <c r="W33" i="16"/>
  <c r="P39" i="18"/>
  <c r="V39" i="18"/>
  <c r="Q39" i="19"/>
  <c r="U39" i="17"/>
  <c r="Q39" i="17"/>
  <c r="M39" i="18"/>
  <c r="O39" i="20"/>
  <c r="R39" i="17"/>
  <c r="U39" i="19"/>
  <c r="T39" i="15"/>
  <c r="R39" i="15"/>
  <c r="M39" i="19"/>
  <c r="O39" i="19"/>
  <c r="V39" i="19"/>
  <c r="W23" i="19"/>
  <c r="W39" i="19" s="1"/>
  <c r="T39" i="19"/>
  <c r="O39" i="18"/>
  <c r="O39" i="17"/>
  <c r="L39" i="15"/>
  <c r="K39" i="15"/>
  <c r="S39" i="15"/>
  <c r="V39" i="17"/>
  <c r="T39" i="20"/>
  <c r="M39" i="15"/>
  <c r="M39" i="17"/>
  <c r="N39" i="18"/>
  <c r="U39" i="20"/>
  <c r="P39" i="20"/>
  <c r="L39" i="20"/>
  <c r="Q39" i="20"/>
  <c r="V39" i="20"/>
  <c r="M39" i="20"/>
  <c r="R39" i="20"/>
  <c r="S39" i="20"/>
  <c r="K39" i="20"/>
  <c r="N39" i="20"/>
  <c r="P39" i="19"/>
  <c r="N39" i="19"/>
  <c r="L39" i="19"/>
  <c r="S39" i="19"/>
  <c r="R39" i="19"/>
  <c r="K39" i="19"/>
  <c r="Q39" i="18"/>
  <c r="T39" i="18"/>
  <c r="U39" i="18"/>
  <c r="S39" i="18"/>
  <c r="L39" i="18"/>
  <c r="R39" i="18"/>
  <c r="K39" i="18"/>
  <c r="N39" i="17"/>
  <c r="L39" i="17"/>
  <c r="T39" i="17"/>
  <c r="S39" i="17"/>
  <c r="K39" i="17"/>
  <c r="L39" i="16"/>
  <c r="U39" i="16"/>
  <c r="T39" i="16"/>
  <c r="V39" i="16"/>
  <c r="Q39" i="16"/>
  <c r="S39" i="16"/>
  <c r="R39" i="16"/>
  <c r="N39" i="16"/>
  <c r="P39" i="16"/>
  <c r="M39" i="16"/>
  <c r="O39" i="16"/>
  <c r="K39" i="16"/>
  <c r="V39" i="15"/>
  <c r="O39" i="15"/>
  <c r="U39" i="15"/>
  <c r="N39" i="15"/>
  <c r="Q39" i="15"/>
  <c r="P39" i="15"/>
  <c r="H26" i="11"/>
  <c r="H44" i="11"/>
  <c r="H47" i="11"/>
  <c r="I31" i="13"/>
  <c r="I29" i="13"/>
  <c r="I27" i="13"/>
  <c r="I25" i="13"/>
  <c r="I21" i="13"/>
  <c r="I17" i="13"/>
  <c r="I19" i="13"/>
  <c r="I11" i="13"/>
  <c r="I5" i="12"/>
  <c r="W39" i="18" l="1"/>
  <c r="W39" i="16"/>
  <c r="W39" i="17"/>
  <c r="W39" i="20"/>
  <c r="W39" i="15"/>
  <c r="L19" i="13"/>
  <c r="T19" i="13"/>
  <c r="M19" i="13"/>
  <c r="U19" i="13"/>
  <c r="N19" i="13"/>
  <c r="V19" i="13"/>
  <c r="O19" i="13"/>
  <c r="K19" i="13"/>
  <c r="P19" i="13"/>
  <c r="Q19" i="13"/>
  <c r="R19" i="13"/>
  <c r="S19" i="13"/>
  <c r="H50" i="11"/>
  <c r="I23" i="13"/>
  <c r="I5" i="13"/>
  <c r="K34" i="13" l="1"/>
  <c r="H33" i="13"/>
  <c r="M40" i="11"/>
  <c r="U31" i="13"/>
  <c r="T31" i="13"/>
  <c r="M31" i="13"/>
  <c r="L31" i="13"/>
  <c r="S31" i="13"/>
  <c r="M37" i="11"/>
  <c r="T29" i="13"/>
  <c r="S29" i="13"/>
  <c r="L29" i="13"/>
  <c r="K29" i="13"/>
  <c r="R29" i="13"/>
  <c r="M34" i="11"/>
  <c r="Q27" i="13"/>
  <c r="M31" i="11"/>
  <c r="Q25" i="13"/>
  <c r="P25" i="13"/>
  <c r="K24" i="13"/>
  <c r="H23" i="13"/>
  <c r="M25" i="11"/>
  <c r="V21" i="13"/>
  <c r="Q21" i="13"/>
  <c r="P21" i="13"/>
  <c r="O21" i="13"/>
  <c r="N21" i="13"/>
  <c r="U21" i="13"/>
  <c r="M22" i="11"/>
  <c r="V17" i="13"/>
  <c r="U17" i="13"/>
  <c r="T17" i="13"/>
  <c r="Q17" i="13"/>
  <c r="P17" i="13"/>
  <c r="O17" i="13"/>
  <c r="N17" i="13"/>
  <c r="M17" i="13"/>
  <c r="L17" i="13"/>
  <c r="S17" i="13"/>
  <c r="W15" i="13"/>
  <c r="V5" i="13"/>
  <c r="U5" i="13"/>
  <c r="T5" i="13"/>
  <c r="S5" i="13"/>
  <c r="R5" i="13"/>
  <c r="Q5" i="13"/>
  <c r="P5" i="13"/>
  <c r="O5" i="13"/>
  <c r="N5" i="13"/>
  <c r="I31" i="12"/>
  <c r="R31" i="12" s="1"/>
  <c r="I29" i="12"/>
  <c r="N29" i="12" s="1"/>
  <c r="I27" i="12"/>
  <c r="S27" i="12" s="1"/>
  <c r="I25" i="12"/>
  <c r="R25" i="12" s="1"/>
  <c r="I21" i="12"/>
  <c r="N21" i="12" s="1"/>
  <c r="I19" i="12"/>
  <c r="I17" i="12"/>
  <c r="R17" i="12" s="1"/>
  <c r="I15" i="12"/>
  <c r="H33" i="12"/>
  <c r="K40" i="11"/>
  <c r="K37" i="11"/>
  <c r="K34" i="11"/>
  <c r="K31" i="11"/>
  <c r="K24" i="12"/>
  <c r="H23" i="12"/>
  <c r="K25" i="11"/>
  <c r="AA25" i="11" s="1"/>
  <c r="K22" i="11"/>
  <c r="V5" i="12"/>
  <c r="U5" i="12"/>
  <c r="T5" i="12"/>
  <c r="S5" i="12"/>
  <c r="R5" i="12"/>
  <c r="Q5" i="12"/>
  <c r="H41" i="11"/>
  <c r="K41" i="11"/>
  <c r="L4" i="11"/>
  <c r="M4" i="11"/>
  <c r="N4" i="11"/>
  <c r="O4" i="11"/>
  <c r="P4" i="11"/>
  <c r="Q4" i="11"/>
  <c r="R4" i="11"/>
  <c r="S4" i="11"/>
  <c r="T4" i="11"/>
  <c r="U4" i="11"/>
  <c r="V4" i="11"/>
  <c r="X4" i="11"/>
  <c r="Y4" i="11"/>
  <c r="Z4" i="11"/>
  <c r="K4" i="11"/>
  <c r="L43" i="11"/>
  <c r="L52" i="11" s="1"/>
  <c r="N43" i="11"/>
  <c r="N52" i="11" s="1"/>
  <c r="O43" i="11"/>
  <c r="O52" i="11" s="1"/>
  <c r="P43" i="11"/>
  <c r="Q43" i="11"/>
  <c r="R43" i="11"/>
  <c r="S43" i="11"/>
  <c r="T43" i="11"/>
  <c r="T52" i="11" s="1"/>
  <c r="U43" i="11"/>
  <c r="U52" i="11" s="1"/>
  <c r="V43" i="11"/>
  <c r="V52" i="11" s="1"/>
  <c r="W43" i="11"/>
  <c r="W52" i="11" s="1"/>
  <c r="X43" i="11"/>
  <c r="Y43" i="11"/>
  <c r="Y52" i="11" s="1"/>
  <c r="Z43" i="11"/>
  <c r="L41" i="11"/>
  <c r="M41" i="11"/>
  <c r="N41" i="11"/>
  <c r="O41" i="11"/>
  <c r="P41" i="11"/>
  <c r="Q41" i="11"/>
  <c r="R41" i="11"/>
  <c r="S41" i="11"/>
  <c r="T41" i="11"/>
  <c r="U41" i="11"/>
  <c r="V41" i="11"/>
  <c r="W41" i="11"/>
  <c r="X41" i="11"/>
  <c r="Y41" i="11"/>
  <c r="Z41" i="11"/>
  <c r="L26" i="11"/>
  <c r="M26" i="11"/>
  <c r="N26" i="11"/>
  <c r="O26" i="11"/>
  <c r="P26" i="11"/>
  <c r="Q26" i="11"/>
  <c r="R26" i="11"/>
  <c r="S26" i="11"/>
  <c r="T26" i="11"/>
  <c r="U26" i="11"/>
  <c r="V26" i="11"/>
  <c r="W26" i="11"/>
  <c r="X26" i="11"/>
  <c r="Y26" i="11"/>
  <c r="Z26" i="11"/>
  <c r="AA17" i="11"/>
  <c r="AA20" i="11"/>
  <c r="AA23" i="11"/>
  <c r="AA29" i="11"/>
  <c r="AA32" i="11"/>
  <c r="AA35" i="11"/>
  <c r="AA38" i="11"/>
  <c r="Y54" i="11" l="1"/>
  <c r="W54" i="11"/>
  <c r="V54" i="11"/>
  <c r="U54" i="11"/>
  <c r="T54" i="11"/>
  <c r="K15" i="12"/>
  <c r="P15" i="12"/>
  <c r="Q15" i="12"/>
  <c r="R15" i="12"/>
  <c r="M15" i="12"/>
  <c r="O15" i="12"/>
  <c r="S15" i="12"/>
  <c r="L15" i="12"/>
  <c r="T15" i="12"/>
  <c r="U15" i="12"/>
  <c r="N15" i="12"/>
  <c r="V15" i="12"/>
  <c r="S19" i="12"/>
  <c r="L19" i="12"/>
  <c r="T19" i="12"/>
  <c r="M19" i="12"/>
  <c r="U19" i="12"/>
  <c r="N19" i="12"/>
  <c r="V19" i="12"/>
  <c r="O19" i="12"/>
  <c r="P19" i="12"/>
  <c r="R19" i="12"/>
  <c r="Q19" i="12"/>
  <c r="K19" i="12"/>
  <c r="I38" i="11"/>
  <c r="I35" i="11"/>
  <c r="I32" i="11"/>
  <c r="V35" i="13"/>
  <c r="W50" i="11"/>
  <c r="O50" i="11"/>
  <c r="I20" i="11"/>
  <c r="M35" i="13"/>
  <c r="AA22" i="11"/>
  <c r="U35" i="13"/>
  <c r="T35" i="13"/>
  <c r="AA40" i="11"/>
  <c r="AA31" i="11"/>
  <c r="AA37" i="11"/>
  <c r="M16" i="11"/>
  <c r="M46" i="11" s="1"/>
  <c r="M55" i="11" s="1"/>
  <c r="M19" i="11"/>
  <c r="M57" i="11" s="1"/>
  <c r="N35" i="13"/>
  <c r="P35" i="13"/>
  <c r="K43" i="11"/>
  <c r="K19" i="11"/>
  <c r="K57" i="11" s="1"/>
  <c r="O35" i="13"/>
  <c r="K40" i="13"/>
  <c r="I17" i="11"/>
  <c r="AA47" i="11"/>
  <c r="I14" i="11"/>
  <c r="AA44" i="11"/>
  <c r="I44" i="11" s="1"/>
  <c r="I23" i="11"/>
  <c r="I29" i="11"/>
  <c r="K16" i="11"/>
  <c r="K46" i="11" s="1"/>
  <c r="K55" i="11" s="1"/>
  <c r="U23" i="13"/>
  <c r="O23" i="13"/>
  <c r="N23" i="13"/>
  <c r="P23" i="13"/>
  <c r="V23" i="13"/>
  <c r="Q35" i="13"/>
  <c r="R21" i="13"/>
  <c r="K25" i="13"/>
  <c r="S25" i="13"/>
  <c r="L27" i="13"/>
  <c r="T27" i="13"/>
  <c r="M29" i="13"/>
  <c r="U29" i="13"/>
  <c r="N31" i="13"/>
  <c r="V31" i="13"/>
  <c r="K27" i="13"/>
  <c r="R35" i="13"/>
  <c r="K21" i="13"/>
  <c r="S21" i="13"/>
  <c r="L25" i="13"/>
  <c r="T25" i="13"/>
  <c r="M27" i="13"/>
  <c r="U27" i="13"/>
  <c r="N29" i="13"/>
  <c r="V29" i="13"/>
  <c r="O31" i="13"/>
  <c r="R27" i="13"/>
  <c r="R17" i="13"/>
  <c r="W19" i="13"/>
  <c r="W35" i="13" s="1"/>
  <c r="S35" i="13"/>
  <c r="L21" i="13"/>
  <c r="T21" i="13"/>
  <c r="T23" i="13" s="1"/>
  <c r="M25" i="13"/>
  <c r="U25" i="13"/>
  <c r="N27" i="13"/>
  <c r="V27" i="13"/>
  <c r="O29" i="13"/>
  <c r="P31" i="13"/>
  <c r="K17" i="13"/>
  <c r="L35" i="13"/>
  <c r="M21" i="13"/>
  <c r="M23" i="13" s="1"/>
  <c r="N25" i="13"/>
  <c r="V25" i="13"/>
  <c r="O27" i="13"/>
  <c r="P29" i="13"/>
  <c r="Q31" i="13"/>
  <c r="R25" i="13"/>
  <c r="O25" i="13"/>
  <c r="P27" i="13"/>
  <c r="Q29" i="13"/>
  <c r="R31" i="13"/>
  <c r="I33" i="13"/>
  <c r="S27" i="13"/>
  <c r="K31" i="13"/>
  <c r="L17" i="12"/>
  <c r="L29" i="12"/>
  <c r="K17" i="12"/>
  <c r="P25" i="12"/>
  <c r="K31" i="12"/>
  <c r="V17" i="12"/>
  <c r="K29" i="12"/>
  <c r="P31" i="12"/>
  <c r="T17" i="12"/>
  <c r="T29" i="12"/>
  <c r="O31" i="12"/>
  <c r="S17" i="12"/>
  <c r="S29" i="12"/>
  <c r="P17" i="12"/>
  <c r="R29" i="12"/>
  <c r="O17" i="12"/>
  <c r="P29" i="12"/>
  <c r="U27" i="12"/>
  <c r="N17" i="12"/>
  <c r="O29" i="12"/>
  <c r="K25" i="12"/>
  <c r="O25" i="12"/>
  <c r="T25" i="12"/>
  <c r="L25" i="12"/>
  <c r="T31" i="12"/>
  <c r="L31" i="12"/>
  <c r="Q17" i="12"/>
  <c r="U21" i="12"/>
  <c r="M21" i="12"/>
  <c r="Q25" i="12"/>
  <c r="U29" i="12"/>
  <c r="M29" i="12"/>
  <c r="Q31" i="12"/>
  <c r="R27" i="12"/>
  <c r="T21" i="12"/>
  <c r="L21" i="12"/>
  <c r="Q27" i="12"/>
  <c r="P27" i="12"/>
  <c r="R21" i="12"/>
  <c r="V25" i="12"/>
  <c r="N25" i="12"/>
  <c r="V31" i="12"/>
  <c r="N31" i="12"/>
  <c r="K27" i="12"/>
  <c r="O27" i="12"/>
  <c r="U17" i="12"/>
  <c r="M17" i="12"/>
  <c r="Q21" i="12"/>
  <c r="U25" i="12"/>
  <c r="M25" i="12"/>
  <c r="Q29" i="12"/>
  <c r="U31" i="12"/>
  <c r="M31" i="12"/>
  <c r="V27" i="12"/>
  <c r="N27" i="12"/>
  <c r="M27" i="12"/>
  <c r="S21" i="12"/>
  <c r="P21" i="12"/>
  <c r="K21" i="12"/>
  <c r="O21" i="12"/>
  <c r="S25" i="12"/>
  <c r="S31" i="12"/>
  <c r="T27" i="12"/>
  <c r="L27" i="12"/>
  <c r="V21" i="12"/>
  <c r="V29" i="12"/>
  <c r="I33" i="12"/>
  <c r="I23" i="12"/>
  <c r="M50" i="11"/>
  <c r="I39" i="13" s="1"/>
  <c r="X52" i="11"/>
  <c r="P52" i="11"/>
  <c r="R52" i="11"/>
  <c r="Z52" i="11"/>
  <c r="Z50" i="11"/>
  <c r="I39" i="20" s="1"/>
  <c r="T50" i="11"/>
  <c r="S50" i="11"/>
  <c r="L50" i="11"/>
  <c r="S52" i="11"/>
  <c r="R50" i="11"/>
  <c r="V50" i="11"/>
  <c r="I39" i="18" s="1"/>
  <c r="Y50" i="11"/>
  <c r="I39" i="19" s="1"/>
  <c r="Q50" i="11"/>
  <c r="I39" i="16" s="1"/>
  <c r="N50" i="11"/>
  <c r="U50" i="11"/>
  <c r="I39" i="17" s="1"/>
  <c r="K50" i="11"/>
  <c r="I39" i="12" s="1"/>
  <c r="X50" i="11"/>
  <c r="P50" i="11"/>
  <c r="I39" i="15" s="1"/>
  <c r="AA41" i="11"/>
  <c r="AA26" i="11"/>
  <c r="E16" i="10"/>
  <c r="Y42" i="10"/>
  <c r="Z38" i="10"/>
  <c r="Z37" i="10"/>
  <c r="Z36" i="10"/>
  <c r="Z35" i="10"/>
  <c r="Z34" i="10"/>
  <c r="Z33" i="10"/>
  <c r="Z32" i="10"/>
  <c r="L21" i="10" s="1"/>
  <c r="Z31" i="10"/>
  <c r="Z30" i="10"/>
  <c r="Z29" i="10"/>
  <c r="Z28" i="10"/>
  <c r="S22" i="10"/>
  <c r="R22" i="10"/>
  <c r="Q22" i="10"/>
  <c r="Q21" i="10" s="1"/>
  <c r="P22" i="10"/>
  <c r="P21" i="10" s="1"/>
  <c r="O22" i="10"/>
  <c r="N22" i="10"/>
  <c r="M22" i="10"/>
  <c r="L22" i="10"/>
  <c r="K22" i="10"/>
  <c r="J22" i="10"/>
  <c r="I22" i="10"/>
  <c r="I21" i="10" s="1"/>
  <c r="H22" i="10"/>
  <c r="H21" i="10" s="1"/>
  <c r="G22" i="10"/>
  <c r="F22" i="10"/>
  <c r="E22" i="10"/>
  <c r="D22" i="10"/>
  <c r="C22" i="10"/>
  <c r="S21" i="10"/>
  <c r="R21" i="10"/>
  <c r="O21" i="10"/>
  <c r="N21" i="10"/>
  <c r="M21" i="10"/>
  <c r="K21" i="10"/>
  <c r="J21" i="10"/>
  <c r="G21" i="10"/>
  <c r="F21" i="10"/>
  <c r="E21" i="10"/>
  <c r="D21" i="10"/>
  <c r="C21" i="10"/>
  <c r="Z20" i="10"/>
  <c r="Y20" i="10"/>
  <c r="Z19" i="10"/>
  <c r="Y19" i="10"/>
  <c r="Z18" i="10"/>
  <c r="Y18" i="10"/>
  <c r="Y17" i="10"/>
  <c r="Y16" i="10"/>
  <c r="R16" i="10"/>
  <c r="Q16" i="10"/>
  <c r="P16" i="10"/>
  <c r="O16" i="10"/>
  <c r="N16" i="10"/>
  <c r="M16" i="10"/>
  <c r="L16" i="10"/>
  <c r="K16" i="10"/>
  <c r="J16" i="10"/>
  <c r="H16" i="10"/>
  <c r="G16" i="10"/>
  <c r="F16" i="10"/>
  <c r="D16" i="10"/>
  <c r="Y15" i="10"/>
  <c r="K14" i="10"/>
  <c r="C14" i="10"/>
  <c r="X12" i="10"/>
  <c r="T12" i="10"/>
  <c r="S14" i="10"/>
  <c r="R14" i="10"/>
  <c r="Q14" i="10"/>
  <c r="O14" i="10"/>
  <c r="N14" i="10"/>
  <c r="M14" i="10"/>
  <c r="J14" i="10"/>
  <c r="I14" i="10"/>
  <c r="H14" i="10"/>
  <c r="E14" i="10"/>
  <c r="T9" i="10"/>
  <c r="T3" i="10"/>
  <c r="S54" i="11" l="1"/>
  <c r="Z54" i="11"/>
  <c r="R54" i="11"/>
  <c r="P54" i="11"/>
  <c r="X54" i="11"/>
  <c r="W17" i="13"/>
  <c r="W31" i="13"/>
  <c r="W29" i="13"/>
  <c r="K49" i="11"/>
  <c r="K56" i="11" s="1"/>
  <c r="AA19" i="11"/>
  <c r="AA57" i="11" s="1"/>
  <c r="W25" i="13"/>
  <c r="W19" i="12"/>
  <c r="W15" i="12"/>
  <c r="W21" i="12"/>
  <c r="W21" i="13"/>
  <c r="W17" i="12"/>
  <c r="W27" i="12"/>
  <c r="W27" i="13"/>
  <c r="W29" i="12"/>
  <c r="N35" i="12"/>
  <c r="W25" i="12"/>
  <c r="W31" i="12"/>
  <c r="Q35" i="12"/>
  <c r="I41" i="11"/>
  <c r="K28" i="11"/>
  <c r="K52" i="11" s="1"/>
  <c r="K35" i="13"/>
  <c r="Q37" i="13"/>
  <c r="P37" i="13"/>
  <c r="M28" i="11"/>
  <c r="O37" i="13"/>
  <c r="N37" i="13"/>
  <c r="K37" i="13"/>
  <c r="U37" i="13"/>
  <c r="L37" i="13"/>
  <c r="V37" i="13"/>
  <c r="S37" i="13"/>
  <c r="O35" i="12"/>
  <c r="R37" i="13"/>
  <c r="M37" i="13"/>
  <c r="T37" i="13"/>
  <c r="M43" i="11"/>
  <c r="AA34" i="11"/>
  <c r="M49" i="11"/>
  <c r="M56" i="11" s="1"/>
  <c r="I26" i="11"/>
  <c r="U35" i="12"/>
  <c r="S33" i="13"/>
  <c r="K37" i="12"/>
  <c r="M35" i="12"/>
  <c r="R37" i="12"/>
  <c r="AA50" i="11"/>
  <c r="P35" i="12"/>
  <c r="K35" i="12"/>
  <c r="M37" i="12"/>
  <c r="L35" i="12"/>
  <c r="P37" i="12"/>
  <c r="T35" i="12"/>
  <c r="V35" i="12"/>
  <c r="T37" i="12"/>
  <c r="Q37" i="12"/>
  <c r="O37" i="12"/>
  <c r="L37" i="12"/>
  <c r="S35" i="12"/>
  <c r="U37" i="12"/>
  <c r="S37" i="12"/>
  <c r="V37" i="12"/>
  <c r="R35" i="12"/>
  <c r="N37" i="12"/>
  <c r="Q23" i="13"/>
  <c r="Q33" i="13"/>
  <c r="P33" i="13"/>
  <c r="P39" i="13" s="1"/>
  <c r="L33" i="13"/>
  <c r="U33" i="13"/>
  <c r="U39" i="13" s="1"/>
  <c r="M33" i="13"/>
  <c r="M39" i="13" s="1"/>
  <c r="K33" i="13"/>
  <c r="V33" i="13"/>
  <c r="V39" i="13" s="1"/>
  <c r="N33" i="13"/>
  <c r="N39" i="13" s="1"/>
  <c r="R33" i="13"/>
  <c r="S23" i="13"/>
  <c r="O33" i="13"/>
  <c r="O39" i="13" s="1"/>
  <c r="K23" i="13"/>
  <c r="T33" i="13"/>
  <c r="T39" i="13" s="1"/>
  <c r="L23" i="13"/>
  <c r="R23" i="13"/>
  <c r="K33" i="12"/>
  <c r="L33" i="12"/>
  <c r="L23" i="12"/>
  <c r="M33" i="12"/>
  <c r="P33" i="12"/>
  <c r="N33" i="12"/>
  <c r="O23" i="12"/>
  <c r="K23" i="12"/>
  <c r="M23" i="12"/>
  <c r="O33" i="12"/>
  <c r="R33" i="12"/>
  <c r="N23" i="12"/>
  <c r="Q23" i="12"/>
  <c r="I47" i="11"/>
  <c r="I50" i="11" s="1"/>
  <c r="P14" i="10"/>
  <c r="F14" i="10"/>
  <c r="T21" i="10"/>
  <c r="D14" i="10"/>
  <c r="L14" i="10"/>
  <c r="I16" i="10"/>
  <c r="S16" i="10"/>
  <c r="G14" i="10"/>
  <c r="T11" i="10"/>
  <c r="T5" i="10"/>
  <c r="M52" i="11" l="1"/>
  <c r="T14" i="10"/>
  <c r="I33" i="10"/>
  <c r="Q33" i="10"/>
  <c r="D33" i="10"/>
  <c r="J33" i="10"/>
  <c r="C33" i="10"/>
  <c r="K33" i="10"/>
  <c r="S33" i="10"/>
  <c r="L33" i="10"/>
  <c r="H33" i="10"/>
  <c r="E33" i="10"/>
  <c r="M33" i="10"/>
  <c r="F33" i="10"/>
  <c r="N33" i="10"/>
  <c r="P33" i="10"/>
  <c r="G33" i="10"/>
  <c r="O33" i="10"/>
  <c r="R33" i="10"/>
  <c r="W23" i="13"/>
  <c r="W33" i="13"/>
  <c r="W23" i="12"/>
  <c r="W33" i="12"/>
  <c r="W39" i="12" s="1"/>
  <c r="W37" i="12"/>
  <c r="W37" i="13"/>
  <c r="L39" i="13"/>
  <c r="AA49" i="11"/>
  <c r="AA56" i="11" s="1"/>
  <c r="AA43" i="11"/>
  <c r="S39" i="13"/>
  <c r="W35" i="12"/>
  <c r="Q39" i="13"/>
  <c r="K39" i="12"/>
  <c r="L39" i="12"/>
  <c r="M39" i="12"/>
  <c r="R39" i="13"/>
  <c r="K39" i="13"/>
  <c r="O39" i="12"/>
  <c r="N39" i="12"/>
  <c r="Q33" i="12"/>
  <c r="T33" i="12"/>
  <c r="S23" i="12"/>
  <c r="P23" i="12"/>
  <c r="I7" i="10"/>
  <c r="I19" i="10" s="1"/>
  <c r="T16" i="10"/>
  <c r="S39" i="10" l="1"/>
  <c r="S36" i="10"/>
  <c r="S41" i="10" s="1"/>
  <c r="G36" i="10"/>
  <c r="G41" i="10" s="1"/>
  <c r="G39" i="10"/>
  <c r="N36" i="10"/>
  <c r="N41" i="10" s="1"/>
  <c r="N39" i="10"/>
  <c r="C39" i="10"/>
  <c r="C36" i="10"/>
  <c r="C41" i="10" s="1"/>
  <c r="K39" i="10"/>
  <c r="K36" i="10"/>
  <c r="K41" i="10" s="1"/>
  <c r="F39" i="10"/>
  <c r="F36" i="10"/>
  <c r="F41" i="10" s="1"/>
  <c r="J39" i="10"/>
  <c r="J36" i="10"/>
  <c r="J41" i="10" s="1"/>
  <c r="D36" i="10"/>
  <c r="D41" i="10" s="1"/>
  <c r="D39" i="10"/>
  <c r="M36" i="10"/>
  <c r="M41" i="10" s="1"/>
  <c r="M39" i="10"/>
  <c r="E36" i="10"/>
  <c r="E41" i="10" s="1"/>
  <c r="E39" i="10"/>
  <c r="Q36" i="10"/>
  <c r="Q41" i="10" s="1"/>
  <c r="Q39" i="10"/>
  <c r="R36" i="10"/>
  <c r="R41" i="10" s="1"/>
  <c r="R39" i="10"/>
  <c r="H36" i="10"/>
  <c r="H41" i="10" s="1"/>
  <c r="H39" i="10"/>
  <c r="I36" i="10"/>
  <c r="I41" i="10" s="1"/>
  <c r="I39" i="10"/>
  <c r="P36" i="10"/>
  <c r="P41" i="10" s="1"/>
  <c r="P39" i="10"/>
  <c r="O36" i="10"/>
  <c r="O41" i="10" s="1"/>
  <c r="O39" i="10"/>
  <c r="L36" i="10"/>
  <c r="L41" i="10" s="1"/>
  <c r="L39" i="10"/>
  <c r="W39" i="13"/>
  <c r="Q39" i="12"/>
  <c r="S33" i="12"/>
  <c r="S39" i="12" s="1"/>
  <c r="V33" i="12"/>
  <c r="P39" i="12"/>
  <c r="U23" i="12"/>
  <c r="R23" i="12"/>
  <c r="R39" i="12" s="1"/>
  <c r="O7" i="10"/>
  <c r="O19" i="10" s="1"/>
  <c r="R7" i="10"/>
  <c r="R19" i="10" s="1"/>
  <c r="N7" i="10"/>
  <c r="N19" i="10" s="1"/>
  <c r="H7" i="10"/>
  <c r="H19" i="10" s="1"/>
  <c r="E7" i="10"/>
  <c r="E19" i="10" s="1"/>
  <c r="F7" i="10"/>
  <c r="F19" i="10" s="1"/>
  <c r="G7" i="10"/>
  <c r="G19" i="10" s="1"/>
  <c r="G17" i="10"/>
  <c r="K7" i="10"/>
  <c r="K19" i="10" s="1"/>
  <c r="D7" i="10"/>
  <c r="D19" i="10" s="1"/>
  <c r="P7" i="10"/>
  <c r="P19" i="10" s="1"/>
  <c r="S7" i="10"/>
  <c r="S19" i="10" s="1"/>
  <c r="S17" i="10"/>
  <c r="C7" i="10"/>
  <c r="C19" i="10" s="1"/>
  <c r="M7" i="10"/>
  <c r="M19" i="10" s="1"/>
  <c r="Q7" i="10"/>
  <c r="Q19" i="10" s="1"/>
  <c r="I17" i="10"/>
  <c r="T6" i="10"/>
  <c r="L7" i="10"/>
  <c r="L19" i="10" s="1"/>
  <c r="J7" i="10"/>
  <c r="J19" i="10" s="1"/>
  <c r="C17" i="10"/>
  <c r="T39" i="10" l="1"/>
  <c r="U33" i="12"/>
  <c r="T23" i="12"/>
  <c r="T39" i="12" s="1"/>
  <c r="K17" i="10"/>
  <c r="N17" i="10"/>
  <c r="D17" i="10"/>
  <c r="H17" i="10"/>
  <c r="P17" i="10"/>
  <c r="J17" i="10"/>
  <c r="L17" i="10"/>
  <c r="Q17" i="10"/>
  <c r="F17" i="10"/>
  <c r="R17" i="10"/>
  <c r="E17" i="10"/>
  <c r="M17" i="10"/>
  <c r="O17" i="10"/>
  <c r="U39" i="12" l="1"/>
  <c r="V23" i="12"/>
  <c r="V39" i="12" s="1"/>
  <c r="T7" i="10"/>
  <c r="T19" i="10" s="1"/>
  <c r="T17" i="10"/>
  <c r="R21" i="11"/>
  <c r="P21" i="11"/>
  <c r="Y21" i="11"/>
  <c r="T21" i="11"/>
  <c r="U21" i="11" l="1"/>
  <c r="O21" i="11"/>
  <c r="X21" i="11"/>
  <c r="Z21" i="11"/>
  <c r="N21" i="11"/>
  <c r="Q21" i="11"/>
  <c r="X15" i="11"/>
  <c r="T15" i="11"/>
  <c r="T45" i="11" s="1"/>
  <c r="N42" i="11"/>
  <c r="O15" i="11"/>
  <c r="Z15" i="11"/>
  <c r="W15" i="11"/>
  <c r="U15" i="11"/>
  <c r="Q15" i="11"/>
  <c r="L21" i="11"/>
  <c r="V15" i="11"/>
  <c r="L15" i="11"/>
  <c r="V21" i="11"/>
  <c r="W21" i="11"/>
  <c r="O42" i="11"/>
  <c r="Y15" i="11"/>
  <c r="Y45" i="11" s="1"/>
  <c r="R15" i="11"/>
  <c r="R45" i="11" s="1"/>
  <c r="S15" i="11"/>
  <c r="N15" i="11"/>
  <c r="K15" i="11"/>
  <c r="M15" i="11"/>
  <c r="S21" i="11"/>
  <c r="M21" i="11"/>
  <c r="P15" i="11"/>
  <c r="P45" i="11" s="1"/>
  <c r="N45" i="11" l="1"/>
  <c r="U45" i="11"/>
  <c r="AA18" i="11"/>
  <c r="AA21" i="11"/>
  <c r="AA15" i="11"/>
  <c r="V42" i="11"/>
  <c r="X42" i="11"/>
  <c r="U42" i="11"/>
  <c r="L42" i="11"/>
  <c r="W48" i="11"/>
  <c r="U27" i="11"/>
  <c r="O45" i="11"/>
  <c r="Q42" i="11"/>
  <c r="Z48" i="11"/>
  <c r="V45" i="11"/>
  <c r="Z45" i="11"/>
  <c r="X45" i="11"/>
  <c r="V48" i="11"/>
  <c r="X48" i="11"/>
  <c r="K42" i="11"/>
  <c r="M48" i="11"/>
  <c r="N48" i="11"/>
  <c r="W42" i="11"/>
  <c r="R42" i="11"/>
  <c r="L45" i="11"/>
  <c r="T42" i="11"/>
  <c r="Q27" i="11"/>
  <c r="Q45" i="11"/>
  <c r="L27" i="11"/>
  <c r="P42" i="11"/>
  <c r="T27" i="11"/>
  <c r="Y42" i="11"/>
  <c r="K45" i="11"/>
  <c r="Y27" i="11"/>
  <c r="K27" i="11"/>
  <c r="O48" i="11"/>
  <c r="W27" i="11"/>
  <c r="S48" i="11"/>
  <c r="L48" i="11"/>
  <c r="S42" i="11"/>
  <c r="P48" i="11"/>
  <c r="T48" i="11"/>
  <c r="M27" i="11"/>
  <c r="Z27" i="11"/>
  <c r="X27" i="11"/>
  <c r="Z42" i="11"/>
  <c r="O27" i="11"/>
  <c r="O51" i="11" s="1"/>
  <c r="K48" i="11"/>
  <c r="S45" i="11"/>
  <c r="M42" i="11"/>
  <c r="W45" i="11"/>
  <c r="V27" i="11"/>
  <c r="Y48" i="11"/>
  <c r="P27" i="11"/>
  <c r="R27" i="11"/>
  <c r="S27" i="11"/>
  <c r="R48" i="11"/>
  <c r="M45" i="11"/>
  <c r="Q48" i="11"/>
  <c r="N27" i="11"/>
  <c r="N51" i="11" s="1"/>
  <c r="U48" i="11"/>
  <c r="AA45" i="11" l="1"/>
  <c r="AA27" i="11"/>
  <c r="AA42" i="11"/>
  <c r="Z51" i="11"/>
  <c r="AA48" i="11"/>
  <c r="T51" i="11"/>
  <c r="U51" i="11"/>
  <c r="V51" i="11"/>
  <c r="X51" i="11"/>
  <c r="P51" i="11"/>
  <c r="L51" i="11"/>
  <c r="M51" i="11"/>
  <c r="Q51" i="11"/>
  <c r="R51" i="11"/>
  <c r="W51" i="11"/>
  <c r="S51" i="11"/>
  <c r="K51" i="11"/>
  <c r="Y51" i="11"/>
  <c r="AA51" i="11" l="1"/>
  <c r="W24" i="16"/>
  <c r="W40" i="16" s="1"/>
  <c r="W36" i="16"/>
  <c r="Q16" i="11"/>
  <c r="AA16" i="11" s="1"/>
  <c r="AA28" i="11" s="1"/>
  <c r="AA46" i="11" l="1"/>
  <c r="AA55" i="11" s="1"/>
  <c r="Q46" i="11"/>
  <c r="Q55" i="11" s="1"/>
  <c r="Q28" i="11"/>
  <c r="Q52" i="11" s="1"/>
  <c r="AA52" i="11" l="1"/>
  <c r="AT53" i="11" s="1"/>
  <c r="Q54" i="11"/>
  <c r="K53" i="11" l="1"/>
  <c r="AE53" i="11"/>
  <c r="AK53" i="11"/>
  <c r="AP53" i="11"/>
  <c r="AM53" i="11"/>
  <c r="AQ53" i="11"/>
  <c r="AL53" i="11"/>
  <c r="AG53" i="11"/>
  <c r="AH53" i="11"/>
  <c r="AD53" i="11"/>
  <c r="AO53" i="11"/>
  <c r="AR53" i="11"/>
  <c r="AJ53" i="11"/>
  <c r="AI53" i="11"/>
  <c r="AN53" i="11"/>
  <c r="AS53" i="11"/>
  <c r="AF53" i="11"/>
  <c r="Y53" i="11"/>
  <c r="W53" i="11"/>
  <c r="V53" i="11"/>
  <c r="U53" i="11"/>
  <c r="T53" i="11"/>
  <c r="O53" i="11"/>
  <c r="N53" i="11"/>
  <c r="L53" i="11"/>
  <c r="S53" i="11"/>
  <c r="Z53" i="11"/>
  <c r="R53" i="11"/>
  <c r="P53" i="11"/>
  <c r="X53" i="11"/>
  <c r="M53" i="11"/>
  <c r="AA54" i="11"/>
  <c r="Q53" i="1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Fu, Wei-Chih</author>
  </authors>
  <commentList>
    <comment ref="D14" authorId="0" shapeId="0" xr:uid="{2121206B-F437-42D1-80D9-BC61CEF6AFFF}">
      <text>
        <r>
          <rPr>
            <b/>
            <sz val="9"/>
            <color indexed="81"/>
            <rFont val="Tahoma"/>
            <family val="2"/>
          </rPr>
          <t>Fu, Wei-Chih:</t>
        </r>
        <r>
          <rPr>
            <sz val="9"/>
            <color indexed="81"/>
            <rFont val="Tahoma"/>
            <family val="2"/>
          </rPr>
          <t xml:space="preserve">
Tracking upgrade 6NC for each product group instead of only X19.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Fu, Wei-Chih</author>
  </authors>
  <commentList>
    <comment ref="D15" authorId="0" shapeId="0" xr:uid="{E543C898-248D-4728-9CFB-FFC6D7A5FB3C}">
      <text>
        <r>
          <rPr>
            <b/>
            <sz val="9"/>
            <color indexed="81"/>
            <rFont val="Tahoma"/>
            <family val="2"/>
          </rPr>
          <t>Fu, Wei-Chih:</t>
        </r>
        <r>
          <rPr>
            <sz val="9"/>
            <color indexed="81"/>
            <rFont val="Tahoma"/>
            <family val="2"/>
          </rPr>
          <t xml:space="preserve">
Tracking upgrade 6NC for each product group instead of only X19.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Fu, Wei-Chih</author>
  </authors>
  <commentList>
    <comment ref="D15" authorId="0" shapeId="0" xr:uid="{92C7C4E0-32D0-4F11-B5AB-224F87006AD8}">
      <text>
        <r>
          <rPr>
            <b/>
            <sz val="9"/>
            <color indexed="81"/>
            <rFont val="Tahoma"/>
            <family val="2"/>
          </rPr>
          <t>Fu, Wei-Chih:</t>
        </r>
        <r>
          <rPr>
            <sz val="9"/>
            <color indexed="81"/>
            <rFont val="Tahoma"/>
            <family val="2"/>
          </rPr>
          <t xml:space="preserve">
Tracking upgrade 6NC for each product group instead of only X19.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Fu, Wei-Chih</author>
  </authors>
  <commentList>
    <comment ref="D15" authorId="0" shapeId="0" xr:uid="{F74D6C9F-8B54-4402-A508-01D2933D262F}">
      <text>
        <r>
          <rPr>
            <b/>
            <sz val="9"/>
            <color indexed="81"/>
            <rFont val="Tahoma"/>
            <family val="2"/>
          </rPr>
          <t>Fu, Wei-Chih:</t>
        </r>
        <r>
          <rPr>
            <sz val="9"/>
            <color indexed="81"/>
            <rFont val="Tahoma"/>
            <family val="2"/>
          </rPr>
          <t xml:space="preserve">
Tracking upgrade 6NC for each product group instead of only X19.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Fu, Wei-Chih</author>
  </authors>
  <commentList>
    <comment ref="D14" authorId="0" shapeId="0" xr:uid="{D6F6A359-254C-494B-8B7B-1706424F4D4E}">
      <text>
        <r>
          <rPr>
            <b/>
            <sz val="9"/>
            <color indexed="81"/>
            <rFont val="Tahoma"/>
            <family val="2"/>
          </rPr>
          <t>Fu, Wei-Chih:</t>
        </r>
        <r>
          <rPr>
            <sz val="9"/>
            <color indexed="81"/>
            <rFont val="Tahoma"/>
            <family val="2"/>
          </rPr>
          <t xml:space="preserve">
Tracking upgrade 6NC for each product group instead of only X19.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Fu, Wei-Chih</author>
  </authors>
  <commentList>
    <comment ref="D14" authorId="0" shapeId="0" xr:uid="{8774C85B-CA4F-4366-9258-688F25A91B91}">
      <text>
        <r>
          <rPr>
            <b/>
            <sz val="9"/>
            <color indexed="81"/>
            <rFont val="Tahoma"/>
            <family val="2"/>
          </rPr>
          <t>Fu, Wei-Chih:</t>
        </r>
        <r>
          <rPr>
            <sz val="9"/>
            <color indexed="81"/>
            <rFont val="Tahoma"/>
            <family val="2"/>
          </rPr>
          <t xml:space="preserve">
Tracking upgrade 6NC for each product group instead of only X19.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Fu, Wei-Chih</author>
  </authors>
  <commentList>
    <comment ref="D14" authorId="0" shapeId="0" xr:uid="{EF8D3005-B4D3-4338-9F56-C5926B1EF41B}">
      <text>
        <r>
          <rPr>
            <b/>
            <sz val="9"/>
            <color indexed="81"/>
            <rFont val="Tahoma"/>
            <family val="2"/>
          </rPr>
          <t>Fu, Wei-Chih:</t>
        </r>
        <r>
          <rPr>
            <sz val="9"/>
            <color indexed="81"/>
            <rFont val="Tahoma"/>
            <family val="2"/>
          </rPr>
          <t xml:space="preserve">
Tracking upgrade 6NC for each product group instead of only X19.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Fu, Wei-Chih</author>
  </authors>
  <commentList>
    <comment ref="D15" authorId="0" shapeId="0" xr:uid="{224234A3-F4A5-40F0-B8F4-5D83DAD05CDC}">
      <text>
        <r>
          <rPr>
            <b/>
            <sz val="9"/>
            <color indexed="81"/>
            <rFont val="Tahoma"/>
            <family val="2"/>
          </rPr>
          <t>Fu, Wei-Chih:</t>
        </r>
        <r>
          <rPr>
            <sz val="9"/>
            <color indexed="81"/>
            <rFont val="Tahoma"/>
            <family val="2"/>
          </rPr>
          <t xml:space="preserve">
Tracking upgrade 6NC for each product group instead of only X19.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Fu, Wei-Chih</author>
  </authors>
  <commentList>
    <comment ref="D15" authorId="0" shapeId="0" xr:uid="{0FA4FD29-8BDE-45EE-8080-077E4D0B4B79}">
      <text>
        <r>
          <rPr>
            <b/>
            <sz val="9"/>
            <color indexed="81"/>
            <rFont val="Tahoma"/>
            <family val="2"/>
          </rPr>
          <t>Fu, Wei-Chih:</t>
        </r>
        <r>
          <rPr>
            <sz val="9"/>
            <color indexed="81"/>
            <rFont val="Tahoma"/>
            <family val="2"/>
          </rPr>
          <t xml:space="preserve">
Tracking upgrade 6NC for each product group instead of only X19.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Fu, Wei-Chih</author>
  </authors>
  <commentList>
    <comment ref="D15" authorId="0" shapeId="0" xr:uid="{4C96B352-5B64-4165-AE6D-8BEFA7BECF7B}">
      <text>
        <r>
          <rPr>
            <b/>
            <sz val="9"/>
            <color indexed="81"/>
            <rFont val="Tahoma"/>
            <family val="2"/>
          </rPr>
          <t>Fu, Wei-Chih:</t>
        </r>
        <r>
          <rPr>
            <sz val="9"/>
            <color indexed="81"/>
            <rFont val="Tahoma"/>
            <family val="2"/>
          </rPr>
          <t xml:space="preserve">
Tracking upgrade 6NC for each product group instead of only X19.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Fu, Wei-Chih</author>
  </authors>
  <commentList>
    <comment ref="D15" authorId="0" shapeId="0" xr:uid="{C8322B2D-711F-40E3-9AF6-1CE09196F2A5}">
      <text>
        <r>
          <rPr>
            <b/>
            <sz val="9"/>
            <color indexed="81"/>
            <rFont val="Tahoma"/>
            <family val="2"/>
          </rPr>
          <t>Fu, Wei-Chih:</t>
        </r>
        <r>
          <rPr>
            <sz val="9"/>
            <color indexed="81"/>
            <rFont val="Tahoma"/>
            <family val="2"/>
          </rPr>
          <t xml:space="preserve">
Tracking upgrade 6NC for each product group instead of only X19.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Fu, Wei-Chih</author>
  </authors>
  <commentList>
    <comment ref="D15" authorId="0" shapeId="0" xr:uid="{1FD0D07D-BCD4-47AA-A5E9-765869A1FBE3}">
      <text>
        <r>
          <rPr>
            <b/>
            <sz val="9"/>
            <color indexed="81"/>
            <rFont val="Tahoma"/>
            <family val="2"/>
          </rPr>
          <t>Fu, Wei-Chih:</t>
        </r>
        <r>
          <rPr>
            <sz val="9"/>
            <color indexed="81"/>
            <rFont val="Tahoma"/>
            <family val="2"/>
          </rPr>
          <t xml:space="preserve">
Tracking upgrade 6NC for each product group instead of only X19.</t>
        </r>
      </text>
    </comment>
  </commentList>
</comments>
</file>

<file path=xl/sharedStrings.xml><?xml version="1.0" encoding="utf-8"?>
<sst xmlns="http://schemas.openxmlformats.org/spreadsheetml/2006/main" count="2365" uniqueCount="148">
  <si>
    <t>CLV KPI Dashboard 2022</t>
  </si>
  <si>
    <t>Category</t>
  </si>
  <si>
    <t>Workstream</t>
  </si>
  <si>
    <t>Key Performance Indicator (KPI)</t>
  </si>
  <si>
    <t>Business Model</t>
  </si>
  <si>
    <t>Measure</t>
  </si>
  <si>
    <t>Calculation</t>
  </si>
  <si>
    <t>2022 Target</t>
  </si>
  <si>
    <t>TGT vs ACT</t>
  </si>
  <si>
    <t>NAM</t>
  </si>
  <si>
    <t>GRC</t>
  </si>
  <si>
    <t>APA</t>
  </si>
  <si>
    <t>CEE</t>
  </si>
  <si>
    <t>RCA</t>
  </si>
  <si>
    <t>BNL</t>
  </si>
  <si>
    <t>DAC</t>
  </si>
  <si>
    <t>FRA</t>
  </si>
  <si>
    <t>IBE</t>
  </si>
  <si>
    <t>IIG</t>
  </si>
  <si>
    <t>NOR</t>
  </si>
  <si>
    <t>UKI</t>
  </si>
  <si>
    <t>ISC</t>
  </si>
  <si>
    <t>JPN</t>
  </si>
  <si>
    <t>LAT</t>
  </si>
  <si>
    <t>MET</t>
  </si>
  <si>
    <t>FY22 YTD</t>
  </si>
  <si>
    <t>2023 Target</t>
  </si>
  <si>
    <t>AFI</t>
  </si>
  <si>
    <t>CY23 YTD</t>
  </si>
  <si>
    <t>Customer first</t>
  </si>
  <si>
    <t>WS 1</t>
  </si>
  <si>
    <t xml:space="preserve"> Customer NPS</t>
  </si>
  <si>
    <t>%</t>
  </si>
  <si>
    <t>Quarterly %</t>
  </si>
  <si>
    <t>YTD TGT</t>
  </si>
  <si>
    <t>YTD ACT</t>
  </si>
  <si>
    <t>Relationship NPS</t>
  </si>
  <si>
    <t>Equipment</t>
  </si>
  <si>
    <t>Service NPS</t>
  </si>
  <si>
    <t>Service</t>
  </si>
  <si>
    <t>Quality/ Operational excellence</t>
  </si>
  <si>
    <t>WS 3</t>
  </si>
  <si>
    <t>IB win rate replacement</t>
  </si>
  <si>
    <t>std calculation itm</t>
  </si>
  <si>
    <t>Environmental, Social, Governmental</t>
  </si>
  <si>
    <t>Close loops for large medical equipment (# of systems reclaimed)</t>
  </si>
  <si>
    <t>std calculation ytd</t>
  </si>
  <si>
    <t>TGT</t>
  </si>
  <si>
    <t>Deliver on our Financial Ambitions</t>
  </si>
  <si>
    <t>WS 4</t>
  </si>
  <si>
    <t>DXR Upgrades equipment</t>
  </si>
  <si>
    <t>K Eur</t>
  </si>
  <si>
    <t xml:space="preserve"> TGT</t>
  </si>
  <si>
    <t>Q71 - DXR Options &amp; Upgrade services</t>
  </si>
  <si>
    <t xml:space="preserve">  TGT</t>
  </si>
  <si>
    <t>Distribution</t>
  </si>
  <si>
    <t>EQ</t>
  </si>
  <si>
    <t>WS4</t>
  </si>
  <si>
    <t>WS2</t>
  </si>
  <si>
    <t>CI0 - RAD smart assistant</t>
  </si>
  <si>
    <t>CH9 - RAD smart assistant</t>
  </si>
  <si>
    <t>Total WS4</t>
  </si>
  <si>
    <t>Total</t>
  </si>
  <si>
    <t>WS 2</t>
  </si>
  <si>
    <t xml:space="preserve">CF4 - DXR Professional Services
(mainly IT security) </t>
  </si>
  <si>
    <t>BA9 - Technical Education DXR</t>
  </si>
  <si>
    <t>V24 - DXR Clinical Education</t>
  </si>
  <si>
    <t>BA8 - Maximizer DXR</t>
  </si>
  <si>
    <t>Total WS2</t>
  </si>
  <si>
    <t>Total financial</t>
  </si>
  <si>
    <t>WS2/WS4</t>
  </si>
  <si>
    <t>Total WS2/WS4 (Equipment)</t>
  </si>
  <si>
    <t>Total WS2/WS4 (service)</t>
  </si>
  <si>
    <t>Total WS2/WS4</t>
  </si>
  <si>
    <t>SR</t>
  </si>
  <si>
    <t>SR Upgr</t>
  </si>
  <si>
    <t>CY22 YTD</t>
  </si>
  <si>
    <t>IM</t>
  </si>
  <si>
    <t>Region</t>
  </si>
  <si>
    <t>Market</t>
  </si>
  <si>
    <t>Jan</t>
  </si>
  <si>
    <t>Feb</t>
  </si>
  <si>
    <t>Mrt</t>
  </si>
  <si>
    <t>Apr</t>
  </si>
  <si>
    <t>Mei</t>
  </si>
  <si>
    <t>Jun</t>
  </si>
  <si>
    <t>Jul</t>
  </si>
  <si>
    <t>Aug</t>
  </si>
  <si>
    <t>Sep</t>
  </si>
  <si>
    <t>Okt</t>
  </si>
  <si>
    <t>Nov</t>
  </si>
  <si>
    <t>Dec</t>
  </si>
  <si>
    <t>CHK</t>
  </si>
  <si>
    <t>WE</t>
  </si>
  <si>
    <t>Growth</t>
  </si>
  <si>
    <t>Grand Total</t>
  </si>
  <si>
    <t>APAC</t>
  </si>
  <si>
    <t>CEER</t>
  </si>
  <si>
    <t>EUR</t>
  </si>
  <si>
    <t>JAP</t>
  </si>
  <si>
    <t>META</t>
  </si>
  <si>
    <t>Comment / Methodology</t>
  </si>
  <si>
    <t>Market commitment from PSSD</t>
  </si>
  <si>
    <t>AOP market X19 submission, should include smart assistant as well</t>
  </si>
  <si>
    <t>Total market commitment from PSSD excl. other initiatives</t>
  </si>
  <si>
    <t>Track in actuals</t>
  </si>
  <si>
    <t>Business case</t>
  </si>
  <si>
    <t>Cybersecurity from BU view</t>
  </si>
  <si>
    <t>700K current runrate + 75K market commitment in PSSD file.</t>
  </si>
  <si>
    <t>APA did not submit to PSSD. Taking extra target they submitted in Pass 3</t>
  </si>
  <si>
    <t>wDR Tech max</t>
  </si>
  <si>
    <t>V24</t>
  </si>
  <si>
    <t>Education split</t>
  </si>
  <si>
    <t>Market submission PSSD</t>
  </si>
  <si>
    <t>SV</t>
  </si>
  <si>
    <t>Oct YTD Sales</t>
  </si>
  <si>
    <t>Market split</t>
  </si>
  <si>
    <t>North America</t>
  </si>
  <si>
    <t>Greater China</t>
  </si>
  <si>
    <t>LATAM</t>
  </si>
  <si>
    <t>DACH</t>
  </si>
  <si>
    <t>France</t>
  </si>
  <si>
    <t>Benelux</t>
  </si>
  <si>
    <t>UK &amp; Ireland</t>
  </si>
  <si>
    <t>Nordics</t>
  </si>
  <si>
    <t>Iberia</t>
  </si>
  <si>
    <t>Russia, Central Asia</t>
  </si>
  <si>
    <t>Central Europe</t>
  </si>
  <si>
    <t>Africa</t>
  </si>
  <si>
    <t>Middle East &amp; Turkey</t>
  </si>
  <si>
    <t>Japan</t>
  </si>
  <si>
    <t>Indian Subcontinent</t>
  </si>
  <si>
    <t>ACT</t>
  </si>
  <si>
    <t>CY22 ACT</t>
  </si>
  <si>
    <t>std calculation YTD</t>
  </si>
  <si>
    <t>X19 - DXR Upgrades equipment</t>
  </si>
  <si>
    <t>-</t>
  </si>
  <si>
    <t>X19- DXR Upgrades equipment</t>
  </si>
  <si>
    <t>CLV KPI Dashboard 2023</t>
  </si>
  <si>
    <t>NAR</t>
  </si>
  <si>
    <t>ACT 2022 - Sep YTD</t>
  </si>
  <si>
    <t>AOP 2023 - Sep YTD</t>
  </si>
  <si>
    <t>ACT 2023 - Sep YTD</t>
  </si>
  <si>
    <t>Row Labels</t>
  </si>
  <si>
    <t>(blank)</t>
  </si>
  <si>
    <t>Sum of AOP 2023 - Sep YTD</t>
  </si>
  <si>
    <t>Sum of ACT 2022 - Sep YTD</t>
  </si>
  <si>
    <t>Sum of ACT 2023 - Sep YTD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</si>
</sst>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 * #,##0.00_ ;_ * \-#,##0.00_ ;_ * &quot;-&quot;??_ ;_ @_ "/>
    <numFmt numFmtId="165" formatCode="[$-409]mmm\-yy;@"/>
    <numFmt numFmtId="166" formatCode="0.00%;[Red]\-0.00%"/>
    <numFmt numFmtId="167" formatCode="0.0%"/>
    <numFmt numFmtId="168" formatCode="_ * #,##0_ ;_ * \-#,##0_ ;_ * &quot;-&quot;??_ ;_ @_ "/>
    <numFmt numFmtId="169" formatCode="_ * #,##0.0_ ;_ * \-#,##0.0_ ;_ * &quot;-&quot;??_ ;_ @_ "/>
    <numFmt numFmtId="170" formatCode="_(* #,##0_);_(* \(#,##0\);_(* &quot;-&quot;??_);_(@_)"/>
    <numFmt numFmtId="171" formatCode="_(* #,##0.0000_);_(* \(#,##0.0000\);_(* &quot;-&quot;??_);_(@_)"/>
  </numFmts>
  <fonts count="3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24"/>
      <color theme="0"/>
      <name val="Arial"/>
      <family val="2"/>
    </font>
    <font>
      <b/>
      <sz val="22"/>
      <color rgb="FFFFFFFF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sz val="9"/>
      <color indexed="81"/>
      <name val="Tahoma"/>
      <family val="2"/>
    </font>
    <font>
      <sz val="8"/>
      <name val="Calibri"/>
      <family val="2"/>
      <scheme val="minor"/>
    </font>
    <font>
      <sz val="14"/>
      <color rgb="FFFF0000"/>
      <name val="Arial"/>
      <family val="2"/>
    </font>
    <font>
      <sz val="12"/>
      <color theme="1"/>
      <name val="Calibri"/>
      <family val="2"/>
      <scheme val="minor"/>
    </font>
    <font>
      <b/>
      <sz val="12"/>
      <color rgb="FFFFFFFF"/>
      <name val="Arial"/>
      <family val="2"/>
    </font>
    <font>
      <b/>
      <sz val="12"/>
      <name val="Arial"/>
      <family val="2"/>
    </font>
    <font>
      <sz val="11"/>
      <color theme="1"/>
      <name val="Calibri"/>
      <family val="2"/>
    </font>
    <font>
      <b/>
      <sz val="9"/>
      <color indexed="81"/>
      <name val="Tahoma"/>
      <family val="2"/>
    </font>
    <font>
      <b/>
      <sz val="14"/>
      <color rgb="FFFFFFFF"/>
      <name val="Arial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rgb="FFFF0000"/>
      <name val="Calibri"/>
      <family val="2"/>
    </font>
    <font>
      <b/>
      <sz val="11"/>
      <color rgb="FF000000"/>
      <name val="Calibri"/>
      <family val="2"/>
      <scheme val="minor"/>
    </font>
    <font>
      <b/>
      <sz val="11"/>
      <name val="Arial"/>
      <family val="2"/>
    </font>
    <font>
      <sz val="14"/>
      <color rgb="FF000000"/>
      <name val="Arial"/>
      <family val="2"/>
    </font>
    <font>
      <sz val="18"/>
      <name val="Arial"/>
      <family val="2"/>
    </font>
    <font>
      <sz val="18"/>
      <color rgb="FF000000"/>
      <name val="Calibri"/>
      <family val="2"/>
    </font>
    <font>
      <sz val="14"/>
      <color rgb="FF000000"/>
      <name val="Calibri"/>
      <family val="2"/>
    </font>
    <font>
      <sz val="12"/>
      <color rgb="FF00B05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7C80"/>
        <bgColor rgb="FF000000"/>
      </patternFill>
    </fill>
    <fill>
      <patternFill patternType="solid">
        <fgColor rgb="FF70AD47"/>
        <bgColor rgb="FF000000"/>
      </patternFill>
    </fill>
  </fills>
  <borders count="6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auto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2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9" fillId="0" borderId="0"/>
    <xf numFmtId="164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 applyAlignment="0"/>
  </cellStyleXfs>
  <cellXfs count="451">
    <xf numFmtId="0" fontId="0" fillId="0" borderId="0" xfId="0"/>
    <xf numFmtId="0" fontId="0" fillId="2" borderId="0" xfId="3" applyFont="1" applyFill="1"/>
    <xf numFmtId="0" fontId="0" fillId="0" borderId="0" xfId="3" applyFont="1"/>
    <xf numFmtId="0" fontId="0" fillId="0" borderId="0" xfId="3" applyFont="1" applyAlignment="1">
      <alignment horizontal="left"/>
    </xf>
    <xf numFmtId="166" fontId="7" fillId="0" borderId="2" xfId="3" applyNumberFormat="1" applyFont="1" applyBorder="1" applyAlignment="1">
      <alignment horizontal="center" vertical="center"/>
    </xf>
    <xf numFmtId="166" fontId="7" fillId="0" borderId="5" xfId="3" applyNumberFormat="1" applyFont="1" applyBorder="1" applyAlignment="1">
      <alignment horizontal="center" vertical="center"/>
    </xf>
    <xf numFmtId="167" fontId="8" fillId="0" borderId="0" xfId="3" applyNumberFormat="1" applyFont="1" applyAlignment="1">
      <alignment horizontal="center" vertical="center"/>
    </xf>
    <xf numFmtId="0" fontId="0" fillId="2" borderId="0" xfId="3" applyFont="1" applyFill="1" applyAlignment="1">
      <alignment horizontal="left"/>
    </xf>
    <xf numFmtId="0" fontId="13" fillId="0" borderId="0" xfId="3" applyFont="1"/>
    <xf numFmtId="0" fontId="13" fillId="0" borderId="0" xfId="3" applyFont="1" applyAlignment="1">
      <alignment horizontal="center"/>
    </xf>
    <xf numFmtId="0" fontId="13" fillId="2" borderId="0" xfId="3" applyFont="1" applyFill="1"/>
    <xf numFmtId="0" fontId="13" fillId="2" borderId="0" xfId="3" applyFont="1" applyFill="1" applyAlignment="1">
      <alignment horizontal="center"/>
    </xf>
    <xf numFmtId="168" fontId="15" fillId="6" borderId="5" xfId="1" applyNumberFormat="1" applyFont="1" applyFill="1" applyBorder="1" applyAlignment="1">
      <alignment horizontal="center" vertical="center" wrapText="1"/>
    </xf>
    <xf numFmtId="168" fontId="15" fillId="0" borderId="5" xfId="1" applyNumberFormat="1" applyFont="1" applyFill="1" applyBorder="1" applyAlignment="1">
      <alignment horizontal="center" vertical="center"/>
    </xf>
    <xf numFmtId="0" fontId="3" fillId="3" borderId="1" xfId="3" applyFont="1" applyFill="1" applyBorder="1" applyAlignment="1">
      <alignment horizontal="left" vertical="center" readingOrder="1"/>
    </xf>
    <xf numFmtId="0" fontId="3" fillId="3" borderId="26" xfId="3" applyFont="1" applyFill="1" applyBorder="1" applyAlignment="1">
      <alignment horizontal="left" vertical="center" readingOrder="1"/>
    </xf>
    <xf numFmtId="0" fontId="4" fillId="3" borderId="2" xfId="3" applyFont="1" applyFill="1" applyBorder="1" applyAlignment="1">
      <alignment horizontal="left" vertical="center" readingOrder="1"/>
    </xf>
    <xf numFmtId="0" fontId="4" fillId="3" borderId="20" xfId="3" applyFont="1" applyFill="1" applyBorder="1" applyAlignment="1">
      <alignment horizontal="left" vertical="center" readingOrder="1"/>
    </xf>
    <xf numFmtId="0" fontId="4" fillId="3" borderId="21" xfId="3" applyFont="1" applyFill="1" applyBorder="1" applyAlignment="1">
      <alignment horizontal="left" vertical="center" readingOrder="1"/>
    </xf>
    <xf numFmtId="0" fontId="14" fillId="3" borderId="21" xfId="3" applyFont="1" applyFill="1" applyBorder="1" applyAlignment="1">
      <alignment horizontal="left" vertical="center" readingOrder="1"/>
    </xf>
    <xf numFmtId="0" fontId="14" fillId="3" borderId="28" xfId="3" applyFont="1" applyFill="1" applyBorder="1" applyAlignment="1">
      <alignment horizontal="center" vertical="center" readingOrder="1"/>
    </xf>
    <xf numFmtId="168" fontId="15" fillId="6" borderId="6" xfId="1" applyNumberFormat="1" applyFont="1" applyFill="1" applyBorder="1" applyAlignment="1">
      <alignment horizontal="center" vertical="center" wrapText="1"/>
    </xf>
    <xf numFmtId="168" fontId="15" fillId="6" borderId="2" xfId="1" applyNumberFormat="1" applyFont="1" applyFill="1" applyBorder="1" applyAlignment="1">
      <alignment horizontal="center" vertical="center" wrapText="1"/>
    </xf>
    <xf numFmtId="168" fontId="15" fillId="6" borderId="3" xfId="1" applyNumberFormat="1" applyFont="1" applyFill="1" applyBorder="1" applyAlignment="1">
      <alignment horizontal="center" vertical="center" wrapText="1"/>
    </xf>
    <xf numFmtId="166" fontId="7" fillId="11" borderId="5" xfId="3" applyNumberFormat="1" applyFont="1" applyFill="1" applyBorder="1" applyAlignment="1">
      <alignment horizontal="center" vertical="center"/>
    </xf>
    <xf numFmtId="3" fontId="0" fillId="2" borderId="0" xfId="3" applyNumberFormat="1" applyFont="1" applyFill="1"/>
    <xf numFmtId="168" fontId="15" fillId="0" borderId="0" xfId="1" applyNumberFormat="1" applyFont="1" applyBorder="1" applyAlignment="1">
      <alignment horizontal="center" vertical="center"/>
    </xf>
    <xf numFmtId="0" fontId="18" fillId="4" borderId="7" xfId="3" applyFont="1" applyFill="1" applyBorder="1" applyAlignment="1">
      <alignment horizontal="center" vertical="center" readingOrder="1"/>
    </xf>
    <xf numFmtId="165" fontId="15" fillId="0" borderId="7" xfId="3" applyNumberFormat="1" applyFont="1" applyBorder="1" applyAlignment="1">
      <alignment horizontal="center" vertical="center"/>
    </xf>
    <xf numFmtId="0" fontId="18" fillId="4" borderId="7" xfId="3" applyFont="1" applyFill="1" applyBorder="1" applyAlignment="1">
      <alignment horizontal="center" vertical="center" wrapText="1" readingOrder="1"/>
    </xf>
    <xf numFmtId="0" fontId="18" fillId="4" borderId="27" xfId="3" applyFont="1" applyFill="1" applyBorder="1" applyAlignment="1">
      <alignment horizontal="center" vertical="center" readingOrder="1"/>
    </xf>
    <xf numFmtId="0" fontId="18" fillId="4" borderId="25" xfId="3" applyFont="1" applyFill="1" applyBorder="1" applyAlignment="1">
      <alignment horizontal="center" vertical="center" readingOrder="1"/>
    </xf>
    <xf numFmtId="168" fontId="13" fillId="2" borderId="0" xfId="3" applyNumberFormat="1" applyFont="1" applyFill="1" applyAlignment="1">
      <alignment horizontal="center"/>
    </xf>
    <xf numFmtId="0" fontId="20" fillId="0" borderId="0" xfId="0" applyFont="1"/>
    <xf numFmtId="0" fontId="0" fillId="0" borderId="24" xfId="0" applyBorder="1"/>
    <xf numFmtId="0" fontId="0" fillId="11" borderId="23" xfId="0" applyFill="1" applyBorder="1"/>
    <xf numFmtId="170" fontId="0" fillId="11" borderId="23" xfId="10" applyNumberFormat="1" applyFont="1" applyFill="1" applyBorder="1"/>
    <xf numFmtId="0" fontId="20" fillId="0" borderId="7" xfId="0" applyFont="1" applyBorder="1"/>
    <xf numFmtId="169" fontId="0" fillId="0" borderId="0" xfId="1" applyNumberFormat="1" applyFont="1"/>
    <xf numFmtId="0" fontId="0" fillId="0" borderId="22" xfId="0" applyBorder="1"/>
    <xf numFmtId="0" fontId="0" fillId="5" borderId="0" xfId="0" applyFill="1"/>
    <xf numFmtId="170" fontId="0" fillId="5" borderId="0" xfId="10" applyNumberFormat="1" applyFont="1" applyFill="1" applyBorder="1"/>
    <xf numFmtId="0" fontId="20" fillId="0" borderId="17" xfId="0" applyFont="1" applyBorder="1"/>
    <xf numFmtId="0" fontId="0" fillId="11" borderId="0" xfId="0" applyFill="1"/>
    <xf numFmtId="170" fontId="0" fillId="11" borderId="0" xfId="10" applyNumberFormat="1" applyFont="1" applyFill="1" applyBorder="1"/>
    <xf numFmtId="0" fontId="0" fillId="0" borderId="19" xfId="0" applyBorder="1"/>
    <xf numFmtId="0" fontId="19" fillId="0" borderId="15" xfId="0" applyFont="1" applyBorder="1"/>
    <xf numFmtId="170" fontId="19" fillId="0" borderId="15" xfId="10" applyNumberFormat="1" applyFont="1" applyBorder="1"/>
    <xf numFmtId="0" fontId="20" fillId="0" borderId="8" xfId="0" applyFont="1" applyBorder="1"/>
    <xf numFmtId="170" fontId="0" fillId="0" borderId="0" xfId="10" applyNumberFormat="1" applyFont="1"/>
    <xf numFmtId="170" fontId="0" fillId="0" borderId="0" xfId="10" applyNumberFormat="1" applyFont="1" applyAlignment="1">
      <alignment horizontal="left"/>
    </xf>
    <xf numFmtId="0" fontId="0" fillId="5" borderId="23" xfId="0" applyFill="1" applyBorder="1"/>
    <xf numFmtId="170" fontId="0" fillId="5" borderId="23" xfId="10" applyNumberFormat="1" applyFont="1" applyFill="1" applyBorder="1"/>
    <xf numFmtId="169" fontId="0" fillId="10" borderId="0" xfId="1" applyNumberFormat="1" applyFont="1" applyFill="1"/>
    <xf numFmtId="169" fontId="19" fillId="0" borderId="29" xfId="0" applyNumberFormat="1" applyFont="1" applyBorder="1"/>
    <xf numFmtId="170" fontId="0" fillId="0" borderId="0" xfId="10" applyNumberFormat="1" applyFont="1" applyBorder="1"/>
    <xf numFmtId="169" fontId="0" fillId="0" borderId="0" xfId="0" applyNumberFormat="1"/>
    <xf numFmtId="0" fontId="19" fillId="0" borderId="0" xfId="0" applyFont="1"/>
    <xf numFmtId="0" fontId="16" fillId="0" borderId="0" xfId="0" applyFont="1"/>
    <xf numFmtId="168" fontId="16" fillId="0" borderId="0" xfId="0" applyNumberFormat="1" applyFont="1"/>
    <xf numFmtId="167" fontId="0" fillId="0" borderId="0" xfId="2" applyNumberFormat="1" applyFont="1"/>
    <xf numFmtId="170" fontId="0" fillId="11" borderId="23" xfId="0" applyNumberFormat="1" applyFill="1" applyBorder="1"/>
    <xf numFmtId="170" fontId="0" fillId="11" borderId="25" xfId="0" applyNumberFormat="1" applyFill="1" applyBorder="1"/>
    <xf numFmtId="0" fontId="0" fillId="5" borderId="15" xfId="0" applyFill="1" applyBorder="1"/>
    <xf numFmtId="170" fontId="0" fillId="5" borderId="15" xfId="0" applyNumberFormat="1" applyFill="1" applyBorder="1"/>
    <xf numFmtId="170" fontId="0" fillId="5" borderId="14" xfId="0" applyNumberFormat="1" applyFill="1" applyBorder="1"/>
    <xf numFmtId="0" fontId="0" fillId="0" borderId="9" xfId="0" applyBorder="1"/>
    <xf numFmtId="0" fontId="0" fillId="0" borderId="10" xfId="0" applyBorder="1"/>
    <xf numFmtId="170" fontId="0" fillId="0" borderId="10" xfId="0" applyNumberFormat="1" applyBorder="1"/>
    <xf numFmtId="170" fontId="0" fillId="0" borderId="11" xfId="0" applyNumberFormat="1" applyBorder="1"/>
    <xf numFmtId="0" fontId="0" fillId="0" borderId="23" xfId="0" applyBorder="1"/>
    <xf numFmtId="170" fontId="0" fillId="0" borderId="23" xfId="10" applyNumberFormat="1" applyFont="1" applyBorder="1"/>
    <xf numFmtId="170" fontId="0" fillId="0" borderId="25" xfId="10" applyNumberFormat="1" applyFont="1" applyBorder="1"/>
    <xf numFmtId="0" fontId="0" fillId="0" borderId="15" xfId="0" applyBorder="1"/>
    <xf numFmtId="170" fontId="0" fillId="0" borderId="15" xfId="10" applyNumberFormat="1" applyFont="1" applyBorder="1"/>
    <xf numFmtId="170" fontId="0" fillId="0" borderId="14" xfId="10" applyNumberFormat="1" applyFont="1" applyBorder="1"/>
    <xf numFmtId="0" fontId="21" fillId="0" borderId="30" xfId="0" applyFont="1" applyBorder="1"/>
    <xf numFmtId="168" fontId="21" fillId="0" borderId="30" xfId="0" applyNumberFormat="1" applyFont="1" applyBorder="1"/>
    <xf numFmtId="0" fontId="21" fillId="12" borderId="31" xfId="0" applyFont="1" applyFill="1" applyBorder="1"/>
    <xf numFmtId="0" fontId="16" fillId="7" borderId="23" xfId="0" applyFont="1" applyFill="1" applyBorder="1"/>
    <xf numFmtId="168" fontId="16" fillId="0" borderId="23" xfId="0" applyNumberFormat="1" applyFont="1" applyBorder="1"/>
    <xf numFmtId="167" fontId="0" fillId="0" borderId="25" xfId="2" applyNumberFormat="1" applyFont="1" applyBorder="1"/>
    <xf numFmtId="0" fontId="16" fillId="7" borderId="0" xfId="0" applyFont="1" applyFill="1"/>
    <xf numFmtId="167" fontId="0" fillId="0" borderId="16" xfId="2" applyNumberFormat="1" applyFont="1" applyBorder="1"/>
    <xf numFmtId="0" fontId="16" fillId="7" borderId="15" xfId="0" applyFont="1" applyFill="1" applyBorder="1"/>
    <xf numFmtId="168" fontId="16" fillId="0" borderId="15" xfId="0" applyNumberFormat="1" applyFont="1" applyBorder="1"/>
    <xf numFmtId="167" fontId="0" fillId="0" borderId="14" xfId="2" applyNumberFormat="1" applyFont="1" applyBorder="1"/>
    <xf numFmtId="0" fontId="16" fillId="11" borderId="23" xfId="0" applyFont="1" applyFill="1" applyBorder="1"/>
    <xf numFmtId="168" fontId="16" fillId="11" borderId="23" xfId="0" applyNumberFormat="1" applyFont="1" applyFill="1" applyBorder="1"/>
    <xf numFmtId="0" fontId="16" fillId="11" borderId="15" xfId="0" applyFont="1" applyFill="1" applyBorder="1"/>
    <xf numFmtId="168" fontId="16" fillId="11" borderId="15" xfId="0" applyNumberFormat="1" applyFont="1" applyFill="1" applyBorder="1"/>
    <xf numFmtId="0" fontId="22" fillId="0" borderId="23" xfId="0" applyFont="1" applyBorder="1"/>
    <xf numFmtId="168" fontId="22" fillId="0" borderId="23" xfId="0" applyNumberFormat="1" applyFont="1" applyBorder="1"/>
    <xf numFmtId="0" fontId="22" fillId="0" borderId="15" xfId="0" applyFont="1" applyBorder="1"/>
    <xf numFmtId="168" fontId="22" fillId="0" borderId="15" xfId="0" applyNumberFormat="1" applyFont="1" applyBorder="1"/>
    <xf numFmtId="168" fontId="21" fillId="0" borderId="5" xfId="0" applyNumberFormat="1" applyFont="1" applyBorder="1"/>
    <xf numFmtId="168" fontId="0" fillId="2" borderId="0" xfId="3" applyNumberFormat="1" applyFont="1" applyFill="1"/>
    <xf numFmtId="171" fontId="20" fillId="0" borderId="0" xfId="0" applyNumberFormat="1" applyFont="1"/>
    <xf numFmtId="168" fontId="15" fillId="0" borderId="5" xfId="1" applyNumberFormat="1" applyFont="1" applyFill="1" applyBorder="1" applyAlignment="1">
      <alignment horizontal="center" vertical="center" wrapText="1"/>
    </xf>
    <xf numFmtId="168" fontId="15" fillId="0" borderId="6" xfId="1" applyNumberFormat="1" applyFont="1" applyFill="1" applyBorder="1" applyAlignment="1">
      <alignment horizontal="center" vertical="center" wrapText="1"/>
    </xf>
    <xf numFmtId="21" fontId="0" fillId="2" borderId="0" xfId="3" applyNumberFormat="1" applyFont="1" applyFill="1"/>
    <xf numFmtId="1" fontId="0" fillId="0" borderId="0" xfId="3" applyNumberFormat="1" applyFont="1"/>
    <xf numFmtId="1" fontId="4" fillId="3" borderId="21" xfId="3" applyNumberFormat="1" applyFont="1" applyFill="1" applyBorder="1" applyAlignment="1">
      <alignment horizontal="left" vertical="center" readingOrder="1"/>
    </xf>
    <xf numFmtId="1" fontId="18" fillId="4" borderId="7" xfId="3" applyNumberFormat="1" applyFont="1" applyFill="1" applyBorder="1" applyAlignment="1">
      <alignment horizontal="center" vertical="center" wrapText="1" readingOrder="1"/>
    </xf>
    <xf numFmtId="1" fontId="0" fillId="2" borderId="0" xfId="3" applyNumberFormat="1" applyFont="1" applyFill="1"/>
    <xf numFmtId="0" fontId="23" fillId="0" borderId="7" xfId="0" applyFont="1" applyBorder="1" applyAlignment="1">
      <alignment horizontal="center" vertical="center"/>
    </xf>
    <xf numFmtId="166" fontId="15" fillId="0" borderId="5" xfId="3" applyNumberFormat="1" applyFont="1" applyBorder="1" applyAlignment="1">
      <alignment horizontal="center" vertical="center"/>
    </xf>
    <xf numFmtId="166" fontId="15" fillId="0" borderId="2" xfId="3" applyNumberFormat="1" applyFont="1" applyBorder="1" applyAlignment="1">
      <alignment horizontal="center" vertical="center"/>
    </xf>
    <xf numFmtId="166" fontId="15" fillId="0" borderId="8" xfId="3" applyNumberFormat="1" applyFont="1" applyBorder="1" applyAlignment="1">
      <alignment horizontal="center" vertical="center"/>
    </xf>
    <xf numFmtId="166" fontId="15" fillId="11" borderId="5" xfId="3" applyNumberFormat="1" applyFont="1" applyFill="1" applyBorder="1" applyAlignment="1">
      <alignment horizontal="center" vertical="center"/>
    </xf>
    <xf numFmtId="166" fontId="15" fillId="9" borderId="2" xfId="3" applyNumberFormat="1" applyFont="1" applyFill="1" applyBorder="1" applyAlignment="1">
      <alignment horizontal="center" vertical="center"/>
    </xf>
    <xf numFmtId="166" fontId="15" fillId="9" borderId="5" xfId="3" applyNumberFormat="1" applyFont="1" applyFill="1" applyBorder="1" applyAlignment="1">
      <alignment horizontal="center" vertical="center"/>
    </xf>
    <xf numFmtId="0" fontId="5" fillId="2" borderId="0" xfId="3" applyFont="1" applyFill="1" applyAlignment="1">
      <alignment vertical="center"/>
    </xf>
    <xf numFmtId="0" fontId="15" fillId="0" borderId="7" xfId="3" applyFont="1" applyBorder="1" applyAlignment="1">
      <alignment horizontal="center" vertical="center" wrapText="1"/>
    </xf>
    <xf numFmtId="0" fontId="5" fillId="0" borderId="0" xfId="3" applyFont="1" applyAlignment="1">
      <alignment vertical="center"/>
    </xf>
    <xf numFmtId="9" fontId="15" fillId="6" borderId="2" xfId="5" applyFont="1" applyFill="1" applyBorder="1" applyAlignment="1">
      <alignment horizontal="center" vertical="center" wrapText="1"/>
    </xf>
    <xf numFmtId="9" fontId="13" fillId="0" borderId="0" xfId="2" applyFont="1"/>
    <xf numFmtId="0" fontId="23" fillId="7" borderId="7" xfId="0" applyFont="1" applyFill="1" applyBorder="1" applyAlignment="1">
      <alignment horizontal="center" vertical="center"/>
    </xf>
    <xf numFmtId="166" fontId="7" fillId="0" borderId="12" xfId="3" applyNumberFormat="1" applyFont="1" applyBorder="1" applyAlignment="1">
      <alignment horizontal="center" vertical="center"/>
    </xf>
    <xf numFmtId="166" fontId="7" fillId="0" borderId="7" xfId="3" applyNumberFormat="1" applyFont="1" applyBorder="1" applyAlignment="1">
      <alignment horizontal="center" vertical="center"/>
    </xf>
    <xf numFmtId="168" fontId="0" fillId="0" borderId="0" xfId="1" applyNumberFormat="1" applyFont="1"/>
    <xf numFmtId="168" fontId="4" fillId="3" borderId="21" xfId="1" applyNumberFormat="1" applyFont="1" applyFill="1" applyBorder="1" applyAlignment="1">
      <alignment horizontal="left" vertical="center" readingOrder="1"/>
    </xf>
    <xf numFmtId="168" fontId="18" fillId="4" borderId="7" xfId="1" applyNumberFormat="1" applyFont="1" applyFill="1" applyBorder="1" applyAlignment="1">
      <alignment horizontal="center" vertical="center" wrapText="1" readingOrder="1"/>
    </xf>
    <xf numFmtId="168" fontId="0" fillId="2" borderId="0" xfId="1" applyNumberFormat="1" applyFont="1" applyFill="1"/>
    <xf numFmtId="1" fontId="18" fillId="4" borderId="7" xfId="1" applyNumberFormat="1" applyFont="1" applyFill="1" applyBorder="1" applyAlignment="1">
      <alignment horizontal="center" vertical="center" wrapText="1" readingOrder="1"/>
    </xf>
    <xf numFmtId="168" fontId="15" fillId="0" borderId="12" xfId="1" applyNumberFormat="1" applyFont="1" applyFill="1" applyBorder="1" applyAlignment="1">
      <alignment horizontal="center" vertical="center" wrapText="1"/>
    </xf>
    <xf numFmtId="168" fontId="15" fillId="0" borderId="32" xfId="1" applyNumberFormat="1" applyFont="1" applyFill="1" applyBorder="1" applyAlignment="1">
      <alignment horizontal="center" vertical="center" wrapText="1"/>
    </xf>
    <xf numFmtId="166" fontId="7" fillId="11" borderId="7" xfId="3" applyNumberFormat="1" applyFont="1" applyFill="1" applyBorder="1" applyAlignment="1">
      <alignment horizontal="center" vertical="center"/>
    </xf>
    <xf numFmtId="9" fontId="15" fillId="6" borderId="6" xfId="2" applyFont="1" applyFill="1" applyBorder="1" applyAlignment="1">
      <alignment horizontal="center" vertical="center" wrapText="1"/>
    </xf>
    <xf numFmtId="9" fontId="15" fillId="0" borderId="6" xfId="2" applyFont="1" applyFill="1" applyBorder="1" applyAlignment="1">
      <alignment horizontal="center" vertical="center" wrapText="1"/>
    </xf>
    <xf numFmtId="168" fontId="15" fillId="6" borderId="36" xfId="1" applyNumberFormat="1" applyFont="1" applyFill="1" applyBorder="1" applyAlignment="1">
      <alignment horizontal="center" vertical="center" wrapText="1"/>
    </xf>
    <xf numFmtId="9" fontId="15" fillId="6" borderId="36" xfId="2" applyFont="1" applyFill="1" applyBorder="1" applyAlignment="1">
      <alignment horizontal="center" vertical="center" wrapText="1"/>
    </xf>
    <xf numFmtId="9" fontId="15" fillId="6" borderId="3" xfId="2" applyFont="1" applyFill="1" applyBorder="1" applyAlignment="1">
      <alignment horizontal="center" vertical="center" wrapText="1"/>
    </xf>
    <xf numFmtId="9" fontId="15" fillId="6" borderId="37" xfId="2" applyFont="1" applyFill="1" applyBorder="1" applyAlignment="1">
      <alignment horizontal="center" vertical="center" wrapText="1"/>
    </xf>
    <xf numFmtId="168" fontId="15" fillId="6" borderId="37" xfId="1" applyNumberFormat="1" applyFont="1" applyFill="1" applyBorder="1" applyAlignment="1">
      <alignment horizontal="center" vertical="center" wrapText="1"/>
    </xf>
    <xf numFmtId="168" fontId="15" fillId="6" borderId="38" xfId="1" applyNumberFormat="1" applyFont="1" applyFill="1" applyBorder="1" applyAlignment="1">
      <alignment horizontal="center" vertical="center" wrapText="1"/>
    </xf>
    <xf numFmtId="168" fontId="15" fillId="6" borderId="39" xfId="1" applyNumberFormat="1" applyFont="1" applyFill="1" applyBorder="1" applyAlignment="1">
      <alignment horizontal="center" vertical="center" wrapText="1"/>
    </xf>
    <xf numFmtId="168" fontId="15" fillId="0" borderId="36" xfId="1" applyNumberFormat="1" applyFont="1" applyFill="1" applyBorder="1" applyAlignment="1">
      <alignment horizontal="center" vertical="center" wrapText="1"/>
    </xf>
    <xf numFmtId="9" fontId="0" fillId="2" borderId="0" xfId="3" applyNumberFormat="1" applyFont="1" applyFill="1"/>
    <xf numFmtId="168" fontId="15" fillId="0" borderId="2" xfId="1" applyNumberFormat="1" applyFont="1" applyFill="1" applyBorder="1" applyAlignment="1">
      <alignment horizontal="center" vertical="center" wrapText="1"/>
    </xf>
    <xf numFmtId="168" fontId="15" fillId="0" borderId="3" xfId="1" applyNumberFormat="1" applyFont="1" applyFill="1" applyBorder="1" applyAlignment="1">
      <alignment horizontal="center" vertical="center" wrapText="1"/>
    </xf>
    <xf numFmtId="168" fontId="15" fillId="0" borderId="8" xfId="1" applyNumberFormat="1" applyFont="1" applyFill="1" applyBorder="1" applyAlignment="1">
      <alignment horizontal="center" vertical="center" wrapText="1"/>
    </xf>
    <xf numFmtId="168" fontId="15" fillId="0" borderId="18" xfId="1" applyNumberFormat="1" applyFont="1" applyFill="1" applyBorder="1" applyAlignment="1">
      <alignment horizontal="center" vertical="center" wrapText="1"/>
    </xf>
    <xf numFmtId="9" fontId="15" fillId="0" borderId="2" xfId="5" applyFont="1" applyFill="1" applyBorder="1" applyAlignment="1">
      <alignment horizontal="center" vertical="center" wrapText="1"/>
    </xf>
    <xf numFmtId="9" fontId="15" fillId="0" borderId="3" xfId="5" applyFont="1" applyFill="1" applyBorder="1" applyAlignment="1">
      <alignment horizontal="center" vertical="center" wrapText="1"/>
    </xf>
    <xf numFmtId="9" fontId="15" fillId="0" borderId="2" xfId="2" applyFont="1" applyFill="1" applyBorder="1" applyAlignment="1">
      <alignment horizontal="center" vertical="center" wrapText="1"/>
    </xf>
    <xf numFmtId="9" fontId="15" fillId="0" borderId="3" xfId="2" applyFont="1" applyFill="1" applyBorder="1" applyAlignment="1">
      <alignment horizontal="center" vertical="center" wrapText="1"/>
    </xf>
    <xf numFmtId="9" fontId="15" fillId="0" borderId="12" xfId="2" applyFont="1" applyFill="1" applyBorder="1" applyAlignment="1">
      <alignment horizontal="center" vertical="center" wrapText="1"/>
    </xf>
    <xf numFmtId="9" fontId="15" fillId="0" borderId="32" xfId="2" applyFont="1" applyFill="1" applyBorder="1" applyAlignment="1">
      <alignment horizontal="center" vertical="center" wrapText="1"/>
    </xf>
    <xf numFmtId="9" fontId="0" fillId="2" borderId="0" xfId="2" applyFont="1" applyFill="1"/>
    <xf numFmtId="168" fontId="15" fillId="6" borderId="8" xfId="1" applyNumberFormat="1" applyFont="1" applyFill="1" applyBorder="1" applyAlignment="1">
      <alignment horizontal="center" vertical="center" wrapText="1"/>
    </xf>
    <xf numFmtId="168" fontId="15" fillId="6" borderId="18" xfId="1" applyNumberFormat="1" applyFont="1" applyFill="1" applyBorder="1" applyAlignment="1">
      <alignment horizontal="center" vertical="center" wrapText="1"/>
    </xf>
    <xf numFmtId="166" fontId="7" fillId="11" borderId="12" xfId="3" applyNumberFormat="1" applyFont="1" applyFill="1" applyBorder="1" applyAlignment="1">
      <alignment horizontal="center" vertical="center"/>
    </xf>
    <xf numFmtId="168" fontId="15" fillId="6" borderId="41" xfId="1" applyNumberFormat="1" applyFont="1" applyFill="1" applyBorder="1" applyAlignment="1">
      <alignment horizontal="center" vertical="center" wrapText="1"/>
    </xf>
    <xf numFmtId="168" fontId="15" fillId="6" borderId="42" xfId="1" applyNumberFormat="1" applyFont="1" applyFill="1" applyBorder="1" applyAlignment="1">
      <alignment horizontal="center" vertical="center" wrapText="1"/>
    </xf>
    <xf numFmtId="168" fontId="15" fillId="6" borderId="12" xfId="1" applyNumberFormat="1" applyFont="1" applyFill="1" applyBorder="1" applyAlignment="1">
      <alignment horizontal="center" vertical="center" wrapText="1"/>
    </xf>
    <xf numFmtId="168" fontId="15" fillId="6" borderId="32" xfId="1" applyNumberFormat="1" applyFont="1" applyFill="1" applyBorder="1" applyAlignment="1">
      <alignment horizontal="center" vertical="center" wrapText="1"/>
    </xf>
    <xf numFmtId="168" fontId="15" fillId="6" borderId="7" xfId="1" applyNumberFormat="1" applyFont="1" applyFill="1" applyBorder="1" applyAlignment="1">
      <alignment horizontal="center" vertical="center" wrapText="1"/>
    </xf>
    <xf numFmtId="168" fontId="15" fillId="6" borderId="43" xfId="1" applyNumberFormat="1" applyFont="1" applyFill="1" applyBorder="1" applyAlignment="1">
      <alignment horizontal="center" vertical="center" wrapText="1"/>
    </xf>
    <xf numFmtId="166" fontId="15" fillId="9" borderId="8" xfId="3" applyNumberFormat="1" applyFont="1" applyFill="1" applyBorder="1" applyAlignment="1">
      <alignment horizontal="center" vertical="center"/>
    </xf>
    <xf numFmtId="9" fontId="15" fillId="6" borderId="39" xfId="2" applyFont="1" applyFill="1" applyBorder="1" applyAlignment="1">
      <alignment horizontal="center" vertical="center" wrapText="1"/>
    </xf>
    <xf numFmtId="168" fontId="15" fillId="0" borderId="38" xfId="1" applyNumberFormat="1" applyFont="1" applyFill="1" applyBorder="1" applyAlignment="1">
      <alignment horizontal="center" vertical="center" wrapText="1"/>
    </xf>
    <xf numFmtId="168" fontId="15" fillId="0" borderId="7" xfId="1" applyNumberFormat="1" applyFont="1" applyFill="1" applyBorder="1" applyAlignment="1">
      <alignment horizontal="center" vertical="center" wrapText="1"/>
    </xf>
    <xf numFmtId="9" fontId="15" fillId="0" borderId="43" xfId="2" applyFont="1" applyFill="1" applyBorder="1" applyAlignment="1">
      <alignment horizontal="center" vertical="center" wrapText="1"/>
    </xf>
    <xf numFmtId="168" fontId="15" fillId="0" borderId="17" xfId="1" applyNumberFormat="1" applyFont="1" applyFill="1" applyBorder="1" applyAlignment="1">
      <alignment horizontal="center" vertical="center" wrapText="1"/>
    </xf>
    <xf numFmtId="168" fontId="15" fillId="0" borderId="17" xfId="1" applyNumberFormat="1" applyFont="1" applyFill="1" applyBorder="1" applyAlignment="1">
      <alignment horizontal="left" vertical="center" wrapText="1"/>
    </xf>
    <xf numFmtId="168" fontId="15" fillId="0" borderId="46" xfId="1" applyNumberFormat="1" applyFont="1" applyFill="1" applyBorder="1" applyAlignment="1">
      <alignment horizontal="center" vertical="center" wrapText="1"/>
    </xf>
    <xf numFmtId="168" fontId="15" fillId="0" borderId="48" xfId="1" applyNumberFormat="1" applyFont="1" applyFill="1" applyBorder="1" applyAlignment="1">
      <alignment horizontal="center" vertical="center" wrapText="1"/>
    </xf>
    <xf numFmtId="168" fontId="15" fillId="0" borderId="49" xfId="1" applyNumberFormat="1" applyFont="1" applyFill="1" applyBorder="1" applyAlignment="1">
      <alignment horizontal="center" vertical="center" wrapText="1"/>
    </xf>
    <xf numFmtId="9" fontId="13" fillId="2" borderId="0" xfId="2" applyFont="1" applyFill="1"/>
    <xf numFmtId="9" fontId="15" fillId="0" borderId="0" xfId="2" applyFont="1" applyBorder="1" applyAlignment="1">
      <alignment horizontal="center" vertical="center"/>
    </xf>
    <xf numFmtId="168" fontId="15" fillId="6" borderId="37" xfId="2" applyNumberFormat="1" applyFont="1" applyFill="1" applyBorder="1" applyAlignment="1">
      <alignment horizontal="center" vertical="center" wrapText="1"/>
    </xf>
    <xf numFmtId="0" fontId="15" fillId="13" borderId="36" xfId="0" applyFont="1" applyFill="1" applyBorder="1" applyAlignment="1">
      <alignment vertical="center"/>
    </xf>
    <xf numFmtId="0" fontId="15" fillId="14" borderId="36" xfId="0" applyFont="1" applyFill="1" applyBorder="1" applyAlignment="1">
      <alignment vertical="center"/>
    </xf>
    <xf numFmtId="10" fontId="13" fillId="2" borderId="0" xfId="3" applyNumberFormat="1" applyFont="1" applyFill="1"/>
    <xf numFmtId="10" fontId="13" fillId="2" borderId="0" xfId="3" applyNumberFormat="1" applyFont="1" applyFill="1" applyAlignment="1">
      <alignment horizontal="center"/>
    </xf>
    <xf numFmtId="0" fontId="0" fillId="10" borderId="0" xfId="0" applyFill="1"/>
    <xf numFmtId="0" fontId="19" fillId="10" borderId="0" xfId="0" applyFont="1" applyFill="1"/>
    <xf numFmtId="10" fontId="28" fillId="0" borderId="0" xfId="0" applyNumberFormat="1" applyFont="1" applyAlignment="1">
      <alignment readingOrder="1"/>
    </xf>
    <xf numFmtId="10" fontId="13" fillId="2" borderId="0" xfId="2" applyNumberFormat="1" applyFont="1" applyFill="1" applyBorder="1" applyAlignment="1">
      <alignment horizontal="center"/>
    </xf>
    <xf numFmtId="0" fontId="27" fillId="0" borderId="0" xfId="0" applyFont="1" applyAlignment="1">
      <alignment readingOrder="1"/>
    </xf>
    <xf numFmtId="0" fontId="26" fillId="0" borderId="0" xfId="0" applyFont="1" applyAlignment="1">
      <alignment readingOrder="1"/>
    </xf>
    <xf numFmtId="9" fontId="13" fillId="2" borderId="0" xfId="2" applyFont="1" applyFill="1" applyBorder="1"/>
    <xf numFmtId="1" fontId="18" fillId="4" borderId="24" xfId="3" applyNumberFormat="1" applyFont="1" applyFill="1" applyBorder="1" applyAlignment="1">
      <alignment horizontal="center" vertical="center" wrapText="1" readingOrder="1"/>
    </xf>
    <xf numFmtId="0" fontId="4" fillId="3" borderId="54" xfId="3" applyFont="1" applyFill="1" applyBorder="1" applyAlignment="1">
      <alignment horizontal="left" vertical="center" readingOrder="1"/>
    </xf>
    <xf numFmtId="0" fontId="14" fillId="3" borderId="54" xfId="3" applyFont="1" applyFill="1" applyBorder="1" applyAlignment="1">
      <alignment horizontal="left" vertical="center" readingOrder="1"/>
    </xf>
    <xf numFmtId="0" fontId="14" fillId="3" borderId="55" xfId="3" applyFont="1" applyFill="1" applyBorder="1" applyAlignment="1">
      <alignment horizontal="center" vertical="center" readingOrder="1"/>
    </xf>
    <xf numFmtId="0" fontId="15" fillId="0" borderId="56" xfId="3" applyFont="1" applyBorder="1" applyAlignment="1">
      <alignment horizontal="center" vertical="center" wrapText="1"/>
    </xf>
    <xf numFmtId="0" fontId="23" fillId="7" borderId="57" xfId="0" applyFont="1" applyFill="1" applyBorder="1" applyAlignment="1">
      <alignment horizontal="center" vertical="center"/>
    </xf>
    <xf numFmtId="0" fontId="23" fillId="0" borderId="57" xfId="0" applyFont="1" applyBorder="1" applyAlignment="1">
      <alignment horizontal="center" vertical="center"/>
    </xf>
    <xf numFmtId="0" fontId="18" fillId="4" borderId="58" xfId="3" applyFont="1" applyFill="1" applyBorder="1" applyAlignment="1">
      <alignment horizontal="center" vertical="center" readingOrder="1"/>
    </xf>
    <xf numFmtId="166" fontId="15" fillId="0" borderId="1" xfId="3" applyNumberFormat="1" applyFont="1" applyBorder="1" applyAlignment="1">
      <alignment horizontal="center" vertical="center"/>
    </xf>
    <xf numFmtId="166" fontId="7" fillId="0" borderId="4" xfId="3" applyNumberFormat="1" applyFont="1" applyBorder="1" applyAlignment="1">
      <alignment horizontal="center" vertical="center"/>
    </xf>
    <xf numFmtId="166" fontId="15" fillId="0" borderId="4" xfId="3" applyNumberFormat="1" applyFont="1" applyBorder="1" applyAlignment="1">
      <alignment horizontal="center" vertical="center"/>
    </xf>
    <xf numFmtId="166" fontId="7" fillId="0" borderId="27" xfId="3" applyNumberFormat="1" applyFont="1" applyBorder="1" applyAlignment="1">
      <alignment horizontal="center" vertical="center"/>
    </xf>
    <xf numFmtId="166" fontId="7" fillId="0" borderId="13" xfId="3" applyNumberFormat="1" applyFont="1" applyBorder="1" applyAlignment="1">
      <alignment horizontal="center" vertical="center"/>
    </xf>
    <xf numFmtId="166" fontId="15" fillId="0" borderId="45" xfId="3" applyNumberFormat="1" applyFont="1" applyBorder="1" applyAlignment="1">
      <alignment horizontal="center" vertical="center"/>
    </xf>
    <xf numFmtId="166" fontId="7" fillId="0" borderId="47" xfId="3" applyNumberFormat="1" applyFont="1" applyBorder="1" applyAlignment="1">
      <alignment horizontal="center" vertical="center"/>
    </xf>
    <xf numFmtId="166" fontId="15" fillId="0" borderId="40" xfId="3" applyNumberFormat="1" applyFont="1" applyBorder="1" applyAlignment="1">
      <alignment horizontal="center" vertical="center"/>
    </xf>
    <xf numFmtId="168" fontId="15" fillId="0" borderId="40" xfId="1" applyNumberFormat="1" applyFont="1" applyFill="1" applyBorder="1" applyAlignment="1">
      <alignment horizontal="center" vertical="center" wrapText="1"/>
    </xf>
    <xf numFmtId="168" fontId="15" fillId="0" borderId="4" xfId="1" applyNumberFormat="1" applyFont="1" applyFill="1" applyBorder="1" applyAlignment="1">
      <alignment horizontal="center" vertical="center" wrapText="1"/>
    </xf>
    <xf numFmtId="9" fontId="15" fillId="0" borderId="0" xfId="2" applyFont="1" applyFill="1" applyBorder="1" applyAlignment="1">
      <alignment horizontal="center" vertical="center" wrapText="1"/>
    </xf>
    <xf numFmtId="9" fontId="15" fillId="0" borderId="0" xfId="5" applyFont="1" applyFill="1" applyBorder="1" applyAlignment="1">
      <alignment horizontal="center" vertical="center" wrapText="1"/>
    </xf>
    <xf numFmtId="168" fontId="15" fillId="0" borderId="0" xfId="1" applyNumberFormat="1" applyFont="1" applyFill="1" applyBorder="1" applyAlignment="1">
      <alignment horizontal="center" vertical="center" wrapText="1"/>
    </xf>
    <xf numFmtId="0" fontId="14" fillId="0" borderId="0" xfId="3" applyFont="1" applyAlignment="1">
      <alignment horizontal="center" vertical="center" readingOrder="1"/>
    </xf>
    <xf numFmtId="0" fontId="18" fillId="0" borderId="0" xfId="3" applyFont="1" applyAlignment="1">
      <alignment horizontal="center" vertical="center" readingOrder="1"/>
    </xf>
    <xf numFmtId="10" fontId="13" fillId="0" borderId="0" xfId="2" applyNumberFormat="1" applyFont="1" applyFill="1" applyBorder="1" applyAlignment="1">
      <alignment horizontal="center"/>
    </xf>
    <xf numFmtId="9" fontId="13" fillId="0" borderId="0" xfId="2" applyFont="1" applyFill="1" applyBorder="1"/>
    <xf numFmtId="9" fontId="13" fillId="0" borderId="0" xfId="2" applyFont="1" applyFill="1"/>
    <xf numFmtId="0" fontId="23" fillId="7" borderId="59" xfId="0" applyFont="1" applyFill="1" applyBorder="1" applyAlignment="1">
      <alignment horizontal="center" vertical="center"/>
    </xf>
    <xf numFmtId="168" fontId="15" fillId="0" borderId="20" xfId="1" applyNumberFormat="1" applyFont="1" applyFill="1" applyBorder="1" applyAlignment="1">
      <alignment horizontal="center" vertical="center" wrapText="1"/>
    </xf>
    <xf numFmtId="168" fontId="15" fillId="0" borderId="9" xfId="1" applyNumberFormat="1" applyFont="1" applyFill="1" applyBorder="1" applyAlignment="1">
      <alignment horizontal="center" vertical="center" wrapText="1"/>
    </xf>
    <xf numFmtId="168" fontId="15" fillId="0" borderId="24" xfId="1" applyNumberFormat="1" applyFont="1" applyFill="1" applyBorder="1" applyAlignment="1">
      <alignment horizontal="center" vertical="center" wrapText="1"/>
    </xf>
    <xf numFmtId="9" fontId="15" fillId="0" borderId="20" xfId="5" applyFont="1" applyFill="1" applyBorder="1" applyAlignment="1">
      <alignment horizontal="center" vertical="center" wrapText="1"/>
    </xf>
    <xf numFmtId="9" fontId="15" fillId="0" borderId="52" xfId="2" applyFont="1" applyFill="1" applyBorder="1" applyAlignment="1">
      <alignment horizontal="center" vertical="center" wrapText="1"/>
    </xf>
    <xf numFmtId="168" fontId="15" fillId="0" borderId="53" xfId="1" applyNumberFormat="1" applyFont="1" applyFill="1" applyBorder="1" applyAlignment="1">
      <alignment horizontal="center" vertical="center" wrapText="1"/>
    </xf>
    <xf numFmtId="168" fontId="15" fillId="0" borderId="19" xfId="1" applyNumberFormat="1" applyFont="1" applyFill="1" applyBorder="1" applyAlignment="1">
      <alignment horizontal="center" vertical="center" wrapText="1"/>
    </xf>
    <xf numFmtId="168" fontId="15" fillId="0" borderId="9" xfId="1" applyNumberFormat="1" applyFont="1" applyFill="1" applyBorder="1" applyAlignment="1">
      <alignment horizontal="center" vertical="center"/>
    </xf>
    <xf numFmtId="168" fontId="15" fillId="0" borderId="43" xfId="1" applyNumberFormat="1" applyFont="1" applyFill="1" applyBorder="1" applyAlignment="1">
      <alignment horizontal="center" vertical="center" wrapText="1"/>
    </xf>
    <xf numFmtId="9" fontId="15" fillId="0" borderId="26" xfId="5" applyFont="1" applyFill="1" applyBorder="1" applyAlignment="1">
      <alignment horizontal="center" vertical="center" wrapText="1"/>
    </xf>
    <xf numFmtId="9" fontId="15" fillId="0" borderId="61" xfId="2" applyFont="1" applyFill="1" applyBorder="1" applyAlignment="1">
      <alignment horizontal="center" vertical="center" wrapText="1"/>
    </xf>
    <xf numFmtId="168" fontId="15" fillId="0" borderId="62" xfId="1" applyNumberFormat="1" applyFont="1" applyFill="1" applyBorder="1" applyAlignment="1">
      <alignment horizontal="center" vertical="center" wrapText="1"/>
    </xf>
    <xf numFmtId="9" fontId="15" fillId="0" borderId="5" xfId="2" applyFont="1" applyFill="1" applyBorder="1" applyAlignment="1">
      <alignment horizontal="center" vertical="center" wrapText="1"/>
    </xf>
    <xf numFmtId="166" fontId="15" fillId="0" borderId="63" xfId="3" applyNumberFormat="1" applyFont="1" applyBorder="1" applyAlignment="1">
      <alignment horizontal="center" vertical="center"/>
    </xf>
    <xf numFmtId="166" fontId="7" fillId="0" borderId="64" xfId="3" applyNumberFormat="1" applyFont="1" applyBorder="1" applyAlignment="1">
      <alignment horizontal="center" vertical="center"/>
    </xf>
    <xf numFmtId="168" fontId="15" fillId="0" borderId="26" xfId="1" applyNumberFormat="1" applyFont="1" applyFill="1" applyBorder="1" applyAlignment="1">
      <alignment horizontal="center" vertical="center" wrapText="1"/>
    </xf>
    <xf numFmtId="168" fontId="15" fillId="0" borderId="11" xfId="1" applyNumberFormat="1" applyFont="1" applyFill="1" applyBorder="1" applyAlignment="1">
      <alignment horizontal="center" vertical="center" wrapText="1"/>
    </xf>
    <xf numFmtId="168" fontId="15" fillId="0" borderId="25" xfId="1" applyNumberFormat="1" applyFont="1" applyFill="1" applyBorder="1" applyAlignment="1">
      <alignment horizontal="center" vertical="center" wrapText="1"/>
    </xf>
    <xf numFmtId="9" fontId="15" fillId="0" borderId="8" xfId="5" applyFont="1" applyFill="1" applyBorder="1" applyAlignment="1">
      <alignment horizontal="center" vertical="center" wrapText="1"/>
    </xf>
    <xf numFmtId="9" fontId="15" fillId="0" borderId="8" xfId="2" applyFont="1" applyFill="1" applyBorder="1" applyAlignment="1">
      <alignment horizontal="center" vertical="center" wrapText="1"/>
    </xf>
    <xf numFmtId="166" fontId="7" fillId="0" borderId="65" xfId="3" applyNumberFormat="1" applyFont="1" applyBorder="1" applyAlignment="1">
      <alignment horizontal="center" vertical="center"/>
    </xf>
    <xf numFmtId="166" fontId="15" fillId="0" borderId="65" xfId="3" applyNumberFormat="1" applyFont="1" applyBorder="1" applyAlignment="1">
      <alignment horizontal="center" vertical="center"/>
    </xf>
    <xf numFmtId="9" fontId="15" fillId="0" borderId="63" xfId="2" applyFont="1" applyFill="1" applyBorder="1" applyAlignment="1">
      <alignment horizontal="center" vertical="center" wrapText="1"/>
    </xf>
    <xf numFmtId="9" fontId="15" fillId="0" borderId="65" xfId="2" applyFont="1" applyFill="1" applyBorder="1" applyAlignment="1">
      <alignment horizontal="center" vertical="center" wrapText="1"/>
    </xf>
    <xf numFmtId="9" fontId="15" fillId="0" borderId="64" xfId="2" applyFont="1" applyFill="1" applyBorder="1" applyAlignment="1">
      <alignment horizontal="center" vertical="center" wrapText="1"/>
    </xf>
    <xf numFmtId="0" fontId="13" fillId="0" borderId="15" xfId="3" applyFont="1" applyBorder="1" applyAlignment="1">
      <alignment horizontal="center"/>
    </xf>
    <xf numFmtId="166" fontId="15" fillId="0" borderId="17" xfId="3" applyNumberFormat="1" applyFont="1" applyBorder="1" applyAlignment="1">
      <alignment horizontal="center" vertical="center"/>
    </xf>
    <xf numFmtId="166" fontId="7" fillId="0" borderId="48" xfId="3" applyNumberFormat="1" applyFont="1" applyBorder="1" applyAlignment="1">
      <alignment horizontal="center" vertical="center"/>
    </xf>
    <xf numFmtId="0" fontId="27" fillId="0" borderId="66" xfId="0" applyFont="1" applyBorder="1" applyAlignment="1">
      <alignment readingOrder="1"/>
    </xf>
    <xf numFmtId="0" fontId="26" fillId="0" borderId="66" xfId="0" applyFont="1" applyBorder="1" applyAlignment="1">
      <alignment readingOrder="1"/>
    </xf>
    <xf numFmtId="9" fontId="13" fillId="2" borderId="0" xfId="3" applyNumberFormat="1" applyFont="1" applyFill="1" applyAlignment="1">
      <alignment horizontal="center"/>
    </xf>
    <xf numFmtId="10" fontId="28" fillId="0" borderId="66" xfId="0" applyNumberFormat="1" applyFont="1" applyBorder="1" applyAlignment="1">
      <alignment readingOrder="1"/>
    </xf>
    <xf numFmtId="10" fontId="13" fillId="2" borderId="0" xfId="2" applyNumberFormat="1" applyFont="1" applyFill="1" applyAlignment="1">
      <alignment horizontal="center"/>
    </xf>
    <xf numFmtId="0" fontId="0" fillId="0" borderId="5" xfId="0" applyBorder="1"/>
    <xf numFmtId="0" fontId="23" fillId="7" borderId="5" xfId="0" applyFont="1" applyFill="1" applyBorder="1" applyAlignment="1">
      <alignment horizontal="center" vertical="center"/>
    </xf>
    <xf numFmtId="168" fontId="0" fillId="0" borderId="5" xfId="1" applyNumberFormat="1" applyFont="1" applyBorder="1"/>
    <xf numFmtId="0" fontId="23" fillId="0" borderId="5" xfId="0" applyFont="1" applyBorder="1" applyAlignment="1">
      <alignment horizontal="center" vertical="center"/>
    </xf>
    <xf numFmtId="0" fontId="19" fillId="0" borderId="5" xfId="0" applyFont="1" applyBorder="1"/>
    <xf numFmtId="0" fontId="0" fillId="0" borderId="5" xfId="0" applyBorder="1" applyAlignment="1">
      <alignment horizontal="center"/>
    </xf>
    <xf numFmtId="0" fontId="19" fillId="0" borderId="5" xfId="0" applyFont="1" applyBorder="1" applyAlignment="1">
      <alignment horizontal="center"/>
    </xf>
    <xf numFmtId="9" fontId="0" fillId="0" borderId="0" xfId="2" applyFont="1"/>
    <xf numFmtId="170" fontId="0" fillId="0" borderId="0" xfId="0" applyNumberFormat="1"/>
    <xf numFmtId="0" fontId="19" fillId="8" borderId="17" xfId="0" applyFont="1" applyFill="1" applyBorder="1" applyAlignment="1">
      <alignment horizontal="center"/>
    </xf>
    <xf numFmtId="168" fontId="0" fillId="8" borderId="0" xfId="0" applyNumberFormat="1" applyFill="1"/>
    <xf numFmtId="168" fontId="0" fillId="0" borderId="0" xfId="0" pivotButton="1" applyNumberFormat="1"/>
    <xf numFmtId="168" fontId="0" fillId="0" borderId="0" xfId="0" applyNumberFormat="1"/>
    <xf numFmtId="1" fontId="15" fillId="0" borderId="5" xfId="2" applyNumberFormat="1" applyFont="1" applyFill="1" applyBorder="1" applyAlignment="1">
      <alignment horizontal="center" vertical="center" wrapText="1"/>
    </xf>
    <xf numFmtId="0" fontId="29" fillId="0" borderId="0" xfId="3" applyFont="1" applyAlignment="1">
      <alignment horizontal="center"/>
    </xf>
    <xf numFmtId="9" fontId="15" fillId="0" borderId="8" xfId="5" applyFont="1" applyFill="1" applyBorder="1" applyAlignment="1">
      <alignment horizontal="right" vertical="center" wrapText="1"/>
    </xf>
    <xf numFmtId="9" fontId="15" fillId="0" borderId="8" xfId="2" applyFont="1" applyFill="1" applyBorder="1" applyAlignment="1">
      <alignment horizontal="right" vertical="center" wrapText="1"/>
    </xf>
    <xf numFmtId="9" fontId="15" fillId="0" borderId="5" xfId="2" applyFont="1" applyFill="1" applyBorder="1" applyAlignment="1">
      <alignment horizontal="right" vertical="center" wrapText="1"/>
    </xf>
    <xf numFmtId="168" fontId="15" fillId="0" borderId="17" xfId="1" applyNumberFormat="1" applyFont="1" applyFill="1" applyBorder="1" applyAlignment="1">
      <alignment horizontal="right" vertical="center" wrapText="1"/>
    </xf>
    <xf numFmtId="1" fontId="15" fillId="0" borderId="5" xfId="2" applyNumberFormat="1" applyFont="1" applyFill="1" applyBorder="1" applyAlignment="1">
      <alignment horizontal="right" vertical="center" wrapText="1"/>
    </xf>
    <xf numFmtId="168" fontId="15" fillId="0" borderId="46" xfId="1" applyNumberFormat="1" applyFont="1" applyFill="1" applyBorder="1" applyAlignment="1">
      <alignment horizontal="right" vertical="center" wrapText="1"/>
    </xf>
    <xf numFmtId="9" fontId="15" fillId="0" borderId="3" xfId="2" applyFont="1" applyFill="1" applyBorder="1" applyAlignment="1">
      <alignment horizontal="right" vertical="center" wrapText="1"/>
    </xf>
    <xf numFmtId="9" fontId="15" fillId="0" borderId="6" xfId="2" applyFont="1" applyFill="1" applyBorder="1" applyAlignment="1">
      <alignment horizontal="right" vertical="center" wrapText="1"/>
    </xf>
    <xf numFmtId="168" fontId="15" fillId="0" borderId="6" xfId="1" applyNumberFormat="1" applyFont="1" applyFill="1" applyBorder="1" applyAlignment="1">
      <alignment horizontal="right" vertical="center" wrapText="1"/>
    </xf>
    <xf numFmtId="168" fontId="15" fillId="0" borderId="43" xfId="1" applyNumberFormat="1" applyFont="1" applyFill="1" applyBorder="1" applyAlignment="1">
      <alignment horizontal="right" vertical="center" wrapText="1"/>
    </xf>
    <xf numFmtId="168" fontId="15" fillId="0" borderId="18" xfId="1" applyNumberFormat="1" applyFont="1" applyFill="1" applyBorder="1" applyAlignment="1">
      <alignment horizontal="right" vertical="center" wrapText="1"/>
    </xf>
    <xf numFmtId="168" fontId="15" fillId="0" borderId="32" xfId="1" applyNumberFormat="1" applyFont="1" applyFill="1" applyBorder="1" applyAlignment="1">
      <alignment horizontal="right" vertical="center" wrapText="1"/>
    </xf>
    <xf numFmtId="9" fontId="15" fillId="0" borderId="12" xfId="2" applyFont="1" applyFill="1" applyBorder="1" applyAlignment="1">
      <alignment horizontal="right" vertical="center" wrapText="1"/>
    </xf>
    <xf numFmtId="1" fontId="0" fillId="0" borderId="5" xfId="0" applyNumberFormat="1" applyBorder="1"/>
    <xf numFmtId="1" fontId="0" fillId="0" borderId="0" xfId="0" applyNumberFormat="1"/>
    <xf numFmtId="1" fontId="0" fillId="0" borderId="8" xfId="1" applyNumberFormat="1" applyFont="1" applyBorder="1"/>
    <xf numFmtId="0" fontId="0" fillId="0" borderId="0" xfId="0" pivotButton="1"/>
    <xf numFmtId="0" fontId="0" fillId="0" borderId="0" xfId="0" applyAlignment="1">
      <alignment horizontal="left"/>
    </xf>
    <xf numFmtId="40" fontId="7" fillId="11" borderId="5" xfId="3" applyNumberFormat="1" applyFont="1" applyFill="1" applyBorder="1" applyAlignment="1">
      <alignment horizontal="center" vertical="center" wrapText="1"/>
    </xf>
    <xf numFmtId="40" fontId="7" fillId="11" borderId="12" xfId="3" applyNumberFormat="1" applyFont="1" applyFill="1" applyBorder="1" applyAlignment="1">
      <alignment horizontal="center" vertical="center" wrapText="1"/>
    </xf>
    <xf numFmtId="1" fontId="5" fillId="11" borderId="5" xfId="2" applyNumberFormat="1" applyFont="1" applyFill="1" applyBorder="1" applyAlignment="1">
      <alignment horizontal="center" vertical="center" wrapText="1"/>
    </xf>
    <xf numFmtId="1" fontId="5" fillId="11" borderId="12" xfId="2" applyNumberFormat="1" applyFont="1" applyFill="1" applyBorder="1" applyAlignment="1">
      <alignment horizontal="center" vertical="center" wrapText="1"/>
    </xf>
    <xf numFmtId="1" fontId="5" fillId="11" borderId="9" xfId="2" applyNumberFormat="1" applyFont="1" applyFill="1" applyBorder="1" applyAlignment="1">
      <alignment horizontal="center" vertical="center" wrapText="1"/>
    </xf>
    <xf numFmtId="1" fontId="5" fillId="11" borderId="52" xfId="2" applyNumberFormat="1" applyFont="1" applyFill="1" applyBorder="1" applyAlignment="1">
      <alignment horizontal="center" vertical="center" wrapText="1"/>
    </xf>
    <xf numFmtId="40" fontId="24" fillId="9" borderId="33" xfId="3" applyNumberFormat="1" applyFont="1" applyFill="1" applyBorder="1" applyAlignment="1">
      <alignment horizontal="center" vertical="center" wrapText="1"/>
    </xf>
    <xf numFmtId="40" fontId="24" fillId="9" borderId="34" xfId="3" applyNumberFormat="1" applyFont="1" applyFill="1" applyBorder="1" applyAlignment="1">
      <alignment horizontal="center" vertical="center" wrapText="1"/>
    </xf>
    <xf numFmtId="40" fontId="6" fillId="9" borderId="35" xfId="3" applyNumberFormat="1" applyFont="1" applyFill="1" applyBorder="1" applyAlignment="1">
      <alignment horizontal="center" vertical="center" wrapText="1"/>
    </xf>
    <xf numFmtId="40" fontId="6" fillId="9" borderId="33" xfId="3" applyNumberFormat="1" applyFont="1" applyFill="1" applyBorder="1" applyAlignment="1">
      <alignment horizontal="center" vertical="center" wrapText="1"/>
    </xf>
    <xf numFmtId="40" fontId="6" fillId="9" borderId="34" xfId="3" applyNumberFormat="1" applyFont="1" applyFill="1" applyBorder="1" applyAlignment="1">
      <alignment horizontal="center" vertical="center" wrapText="1"/>
    </xf>
    <xf numFmtId="40" fontId="6" fillId="9" borderId="40" xfId="3" applyNumberFormat="1" applyFont="1" applyFill="1" applyBorder="1" applyAlignment="1">
      <alignment horizontal="center" vertical="center" wrapText="1"/>
    </xf>
    <xf numFmtId="40" fontId="6" fillId="9" borderId="4" xfId="3" applyNumberFormat="1" applyFont="1" applyFill="1" applyBorder="1" applyAlignment="1">
      <alignment horizontal="center" vertical="center" wrapText="1"/>
    </xf>
    <xf numFmtId="40" fontId="6" fillId="9" borderId="13" xfId="3" applyNumberFormat="1" applyFont="1" applyFill="1" applyBorder="1" applyAlignment="1">
      <alignment horizontal="center" vertical="center" wrapText="1"/>
    </xf>
    <xf numFmtId="40" fontId="6" fillId="9" borderId="8" xfId="3" applyNumberFormat="1" applyFont="1" applyFill="1" applyBorder="1" applyAlignment="1">
      <alignment horizontal="center" vertical="center" wrapText="1"/>
    </xf>
    <xf numFmtId="40" fontId="6" fillId="9" borderId="5" xfId="3" applyNumberFormat="1" applyFont="1" applyFill="1" applyBorder="1" applyAlignment="1">
      <alignment horizontal="center" vertical="center"/>
    </xf>
    <xf numFmtId="40" fontId="5" fillId="9" borderId="8" xfId="3" applyNumberFormat="1" applyFont="1" applyFill="1" applyBorder="1" applyAlignment="1">
      <alignment horizontal="center" vertical="center" wrapText="1"/>
    </xf>
    <xf numFmtId="40" fontId="5" fillId="9" borderId="5" xfId="3" applyNumberFormat="1" applyFont="1" applyFill="1" applyBorder="1" applyAlignment="1">
      <alignment horizontal="center" vertical="center" wrapText="1"/>
    </xf>
    <xf numFmtId="40" fontId="7" fillId="9" borderId="8" xfId="3" applyNumberFormat="1" applyFont="1" applyFill="1" applyBorder="1" applyAlignment="1">
      <alignment horizontal="center" vertical="center" wrapText="1"/>
    </xf>
    <xf numFmtId="40" fontId="7" fillId="9" borderId="5" xfId="3" applyNumberFormat="1" applyFont="1" applyFill="1" applyBorder="1" applyAlignment="1">
      <alignment horizontal="center" vertical="center" wrapText="1"/>
    </xf>
    <xf numFmtId="1" fontId="5" fillId="9" borderId="8" xfId="2" applyNumberFormat="1" applyFont="1" applyFill="1" applyBorder="1" applyAlignment="1">
      <alignment horizontal="center" vertical="center" wrapText="1"/>
    </xf>
    <xf numFmtId="1" fontId="5" fillId="9" borderId="5" xfId="2" applyNumberFormat="1" applyFont="1" applyFill="1" applyBorder="1" applyAlignment="1">
      <alignment horizontal="center" vertical="center" wrapText="1"/>
    </xf>
    <xf numFmtId="1" fontId="5" fillId="9" borderId="19" xfId="2" applyNumberFormat="1" applyFont="1" applyFill="1" applyBorder="1" applyAlignment="1">
      <alignment horizontal="center" vertical="center" wrapText="1"/>
    </xf>
    <xf numFmtId="1" fontId="5" fillId="9" borderId="9" xfId="2" applyNumberFormat="1" applyFont="1" applyFill="1" applyBorder="1" applyAlignment="1">
      <alignment horizontal="center" vertical="center" wrapText="1"/>
    </xf>
    <xf numFmtId="40" fontId="5" fillId="11" borderId="5" xfId="3" applyNumberFormat="1" applyFont="1" applyFill="1" applyBorder="1" applyAlignment="1">
      <alignment horizontal="center" vertical="center" wrapText="1"/>
    </xf>
    <xf numFmtId="40" fontId="5" fillId="11" borderId="12" xfId="3" applyNumberFormat="1" applyFont="1" applyFill="1" applyBorder="1" applyAlignment="1">
      <alignment horizontal="center" vertical="center" wrapText="1"/>
    </xf>
    <xf numFmtId="40" fontId="5" fillId="0" borderId="5" xfId="3" applyNumberFormat="1" applyFont="1" applyBorder="1" applyAlignment="1">
      <alignment horizontal="center" vertical="center" wrapText="1"/>
    </xf>
    <xf numFmtId="40" fontId="5" fillId="0" borderId="5" xfId="3" applyNumberFormat="1" applyFont="1" applyBorder="1" applyAlignment="1">
      <alignment horizontal="center" vertical="center"/>
    </xf>
    <xf numFmtId="40" fontId="7" fillId="0" borderId="5" xfId="3" applyNumberFormat="1" applyFont="1" applyBorder="1" applyAlignment="1">
      <alignment horizontal="center" vertical="center" wrapText="1"/>
    </xf>
    <xf numFmtId="1" fontId="5" fillId="0" borderId="5" xfId="5" applyNumberFormat="1" applyFont="1" applyBorder="1" applyAlignment="1">
      <alignment horizontal="center" vertical="center" wrapText="1"/>
    </xf>
    <xf numFmtId="1" fontId="5" fillId="0" borderId="9" xfId="2" applyNumberFormat="1" applyFont="1" applyBorder="1" applyAlignment="1">
      <alignment horizontal="center" vertical="center" wrapText="1"/>
    </xf>
    <xf numFmtId="40" fontId="6" fillId="9" borderId="5" xfId="3" applyNumberFormat="1" applyFont="1" applyFill="1" applyBorder="1" applyAlignment="1">
      <alignment horizontal="center" vertical="center" wrapText="1"/>
    </xf>
    <xf numFmtId="40" fontId="6" fillId="9" borderId="12" xfId="3" applyNumberFormat="1" applyFont="1" applyFill="1" applyBorder="1" applyAlignment="1">
      <alignment horizontal="center" vertical="center"/>
    </xf>
    <xf numFmtId="40" fontId="5" fillId="9" borderId="12" xfId="3" applyNumberFormat="1" applyFont="1" applyFill="1" applyBorder="1" applyAlignment="1">
      <alignment horizontal="center" vertical="center" wrapText="1"/>
    </xf>
    <xf numFmtId="40" fontId="7" fillId="9" borderId="12" xfId="3" applyNumberFormat="1" applyFont="1" applyFill="1" applyBorder="1" applyAlignment="1">
      <alignment horizontal="center" vertical="center" wrapText="1"/>
    </xf>
    <xf numFmtId="1" fontId="5" fillId="9" borderId="12" xfId="2" applyNumberFormat="1" applyFont="1" applyFill="1" applyBorder="1" applyAlignment="1">
      <alignment horizontal="center" vertical="center" wrapText="1"/>
    </xf>
    <xf numFmtId="1" fontId="5" fillId="9" borderId="52" xfId="2" applyNumberFormat="1" applyFont="1" applyFill="1" applyBorder="1" applyAlignment="1">
      <alignment horizontal="center" vertical="center" wrapText="1"/>
    </xf>
    <xf numFmtId="0" fontId="5" fillId="9" borderId="5" xfId="2" applyNumberFormat="1" applyFont="1" applyFill="1" applyBorder="1" applyAlignment="1">
      <alignment horizontal="center" vertical="center" wrapText="1"/>
    </xf>
    <xf numFmtId="40" fontId="6" fillId="11" borderId="5" xfId="3" applyNumberFormat="1" applyFont="1" applyFill="1" applyBorder="1" applyAlignment="1">
      <alignment horizontal="center" vertical="center" wrapText="1"/>
    </xf>
    <xf numFmtId="40" fontId="6" fillId="11" borderId="5" xfId="3" applyNumberFormat="1" applyFont="1" applyFill="1" applyBorder="1" applyAlignment="1">
      <alignment horizontal="center" vertical="center"/>
    </xf>
    <xf numFmtId="40" fontId="6" fillId="11" borderId="12" xfId="3" applyNumberFormat="1" applyFont="1" applyFill="1" applyBorder="1" applyAlignment="1">
      <alignment horizontal="center" vertical="center"/>
    </xf>
    <xf numFmtId="40" fontId="6" fillId="11" borderId="1" xfId="3" applyNumberFormat="1" applyFont="1" applyFill="1" applyBorder="1" applyAlignment="1">
      <alignment horizontal="center" vertical="center" wrapText="1"/>
    </xf>
    <xf numFmtId="40" fontId="6" fillId="11" borderId="4" xfId="3" applyNumberFormat="1" applyFont="1" applyFill="1" applyBorder="1" applyAlignment="1">
      <alignment horizontal="center" vertical="center" wrapText="1"/>
    </xf>
    <xf numFmtId="40" fontId="6" fillId="11" borderId="13" xfId="3" applyNumberFormat="1" applyFont="1" applyFill="1" applyBorder="1" applyAlignment="1">
      <alignment horizontal="center" vertical="center" wrapText="1"/>
    </xf>
    <xf numFmtId="40" fontId="5" fillId="0" borderId="2" xfId="3" applyNumberFormat="1" applyFont="1" applyBorder="1" applyAlignment="1">
      <alignment horizontal="center" vertical="center" wrapText="1"/>
    </xf>
    <xf numFmtId="40" fontId="7" fillId="0" borderId="2" xfId="3" applyNumberFormat="1" applyFont="1" applyBorder="1" applyAlignment="1">
      <alignment horizontal="center" vertical="center" wrapText="1"/>
    </xf>
    <xf numFmtId="1" fontId="5" fillId="0" borderId="2" xfId="5" applyNumberFormat="1" applyFont="1" applyBorder="1" applyAlignment="1">
      <alignment horizontal="center" vertical="center" wrapText="1"/>
    </xf>
    <xf numFmtId="1" fontId="5" fillId="0" borderId="20" xfId="2" applyNumberFormat="1" applyFont="1" applyBorder="1" applyAlignment="1">
      <alignment horizontal="center" vertical="center" wrapText="1"/>
    </xf>
    <xf numFmtId="40" fontId="6" fillId="11" borderId="40" xfId="3" applyNumberFormat="1" applyFont="1" applyFill="1" applyBorder="1" applyAlignment="1">
      <alignment horizontal="center" vertical="center" wrapText="1"/>
    </xf>
    <xf numFmtId="1" fontId="5" fillId="0" borderId="8" xfId="5" applyNumberFormat="1" applyFont="1" applyBorder="1" applyAlignment="1">
      <alignment horizontal="center" vertical="center" wrapText="1"/>
    </xf>
    <xf numFmtId="1" fontId="5" fillId="0" borderId="19" xfId="2" applyNumberFormat="1" applyFont="1" applyBorder="1" applyAlignment="1">
      <alignment horizontal="center" vertical="center" wrapText="1"/>
    </xf>
    <xf numFmtId="40" fontId="5" fillId="0" borderId="8" xfId="3" applyNumberFormat="1" applyFont="1" applyBorder="1" applyAlignment="1">
      <alignment horizontal="center" vertical="center" wrapText="1"/>
    </xf>
    <xf numFmtId="40" fontId="7" fillId="0" borderId="8" xfId="3" applyNumberFormat="1" applyFont="1" applyBorder="1" applyAlignment="1">
      <alignment horizontal="center" vertical="center" wrapText="1"/>
    </xf>
    <xf numFmtId="9" fontId="5" fillId="0" borderId="20" xfId="2" applyFont="1" applyBorder="1" applyAlignment="1">
      <alignment horizontal="center" vertical="center" wrapText="1"/>
    </xf>
    <xf numFmtId="9" fontId="5" fillId="0" borderId="52" xfId="2" applyFont="1" applyBorder="1" applyAlignment="1">
      <alignment horizontal="center" vertical="center" wrapText="1"/>
    </xf>
    <xf numFmtId="9" fontId="5" fillId="0" borderId="8" xfId="2" applyFont="1" applyBorder="1" applyAlignment="1">
      <alignment horizontal="center" vertical="center" wrapText="1"/>
    </xf>
    <xf numFmtId="9" fontId="5" fillId="0" borderId="5" xfId="2" applyFont="1" applyBorder="1" applyAlignment="1">
      <alignment horizontal="center" vertical="center" wrapText="1"/>
    </xf>
    <xf numFmtId="40" fontId="24" fillId="8" borderId="34" xfId="3" applyNumberFormat="1" applyFont="1" applyFill="1" applyBorder="1" applyAlignment="1">
      <alignment horizontal="center" vertical="center" wrapText="1"/>
    </xf>
    <xf numFmtId="40" fontId="5" fillId="0" borderId="17" xfId="3" applyNumberFormat="1" applyFont="1" applyBorder="1" applyAlignment="1">
      <alignment horizontal="center" vertical="center" wrapText="1"/>
    </xf>
    <xf numFmtId="40" fontId="7" fillId="0" borderId="17" xfId="3" applyNumberFormat="1" applyFont="1" applyBorder="1" applyAlignment="1">
      <alignment horizontal="center" vertical="center" wrapText="1"/>
    </xf>
    <xf numFmtId="40" fontId="7" fillId="0" borderId="44" xfId="3" applyNumberFormat="1" applyFont="1" applyBorder="1" applyAlignment="1">
      <alignment horizontal="center" vertical="center" wrapText="1"/>
    </xf>
    <xf numFmtId="1" fontId="5" fillId="0" borderId="17" xfId="5" applyNumberFormat="1" applyFont="1" applyBorder="1" applyAlignment="1">
      <alignment horizontal="center" vertical="center" wrapText="1"/>
    </xf>
    <xf numFmtId="1" fontId="5" fillId="0" borderId="47" xfId="5" applyNumberFormat="1" applyFont="1" applyBorder="1" applyAlignment="1">
      <alignment horizontal="center" vertical="center" wrapText="1"/>
    </xf>
    <xf numFmtId="1" fontId="5" fillId="0" borderId="22" xfId="5" applyNumberFormat="1" applyFont="1" applyBorder="1" applyAlignment="1">
      <alignment horizontal="center" vertical="center" wrapText="1"/>
    </xf>
    <xf numFmtId="1" fontId="5" fillId="0" borderId="53" xfId="5" applyNumberFormat="1" applyFont="1" applyBorder="1" applyAlignment="1">
      <alignment horizontal="center" vertical="center" wrapText="1"/>
    </xf>
    <xf numFmtId="40" fontId="24" fillId="7" borderId="35" xfId="3" applyNumberFormat="1" applyFont="1" applyFill="1" applyBorder="1" applyAlignment="1">
      <alignment horizontal="center" vertical="center" wrapText="1"/>
    </xf>
    <xf numFmtId="40" fontId="24" fillId="7" borderId="34" xfId="3" applyNumberFormat="1" applyFont="1" applyFill="1" applyBorder="1" applyAlignment="1">
      <alignment horizontal="center" vertical="center" wrapText="1"/>
    </xf>
    <xf numFmtId="40" fontId="6" fillId="11" borderId="35" xfId="3" applyNumberFormat="1" applyFont="1" applyFill="1" applyBorder="1" applyAlignment="1">
      <alignment horizontal="center" vertical="center" wrapText="1"/>
    </xf>
    <xf numFmtId="40" fontId="6" fillId="11" borderId="51" xfId="3" applyNumberFormat="1" applyFont="1" applyFill="1" applyBorder="1" applyAlignment="1">
      <alignment horizontal="center" vertical="center" wrapText="1"/>
    </xf>
    <xf numFmtId="40" fontId="6" fillId="11" borderId="45" xfId="3" applyNumberFormat="1" applyFont="1" applyFill="1" applyBorder="1" applyAlignment="1">
      <alignment horizontal="center" vertical="center" wrapText="1"/>
    </xf>
    <xf numFmtId="40" fontId="6" fillId="11" borderId="60" xfId="3" applyNumberFormat="1" applyFont="1" applyFill="1" applyBorder="1" applyAlignment="1">
      <alignment horizontal="center" vertical="center" wrapText="1"/>
    </xf>
    <xf numFmtId="40" fontId="5" fillId="0" borderId="8" xfId="3" applyNumberFormat="1" applyFont="1" applyBorder="1" applyAlignment="1">
      <alignment horizontal="center" vertical="center"/>
    </xf>
    <xf numFmtId="40" fontId="7" fillId="0" borderId="21" xfId="3" applyNumberFormat="1" applyFont="1" applyBorder="1" applyAlignment="1">
      <alignment horizontal="center" vertical="center" wrapText="1"/>
    </xf>
    <xf numFmtId="40" fontId="7" fillId="0" borderId="10" xfId="3" applyNumberFormat="1" applyFont="1" applyBorder="1" applyAlignment="1">
      <alignment horizontal="center" vertical="center" wrapText="1"/>
    </xf>
    <xf numFmtId="9" fontId="5" fillId="0" borderId="1" xfId="5" applyFont="1" applyBorder="1" applyAlignment="1">
      <alignment horizontal="center" vertical="center" wrapText="1"/>
    </xf>
    <xf numFmtId="9" fontId="5" fillId="0" borderId="13" xfId="5" applyFont="1" applyBorder="1" applyAlignment="1">
      <alignment horizontal="center" vertical="center" wrapText="1"/>
    </xf>
    <xf numFmtId="40" fontId="24" fillId="5" borderId="35" xfId="3" applyNumberFormat="1" applyFont="1" applyFill="1" applyBorder="1" applyAlignment="1">
      <alignment horizontal="center" vertical="center" wrapText="1"/>
    </xf>
    <xf numFmtId="40" fontId="24" fillId="5" borderId="34" xfId="3" applyNumberFormat="1" applyFont="1" applyFill="1" applyBorder="1" applyAlignment="1">
      <alignment horizontal="center" vertical="center" wrapText="1"/>
    </xf>
    <xf numFmtId="40" fontId="6" fillId="11" borderId="34" xfId="3" applyNumberFormat="1" applyFont="1" applyFill="1" applyBorder="1" applyAlignment="1">
      <alignment horizontal="center" vertical="center" wrapText="1"/>
    </xf>
    <xf numFmtId="40" fontId="6" fillId="11" borderId="50" xfId="3" applyNumberFormat="1" applyFont="1" applyFill="1" applyBorder="1" applyAlignment="1">
      <alignment horizontal="center" vertical="center" wrapText="1"/>
    </xf>
    <xf numFmtId="9" fontId="5" fillId="0" borderId="2" xfId="2" applyFont="1" applyBorder="1" applyAlignment="1">
      <alignment horizontal="center" vertical="center" wrapText="1"/>
    </xf>
    <xf numFmtId="38" fontId="5" fillId="0" borderId="20" xfId="3" applyNumberFormat="1" applyFont="1" applyBorder="1" applyAlignment="1">
      <alignment horizontal="center" vertical="center" wrapText="1"/>
    </xf>
    <xf numFmtId="38" fontId="5" fillId="0" borderId="9" xfId="3" applyNumberFormat="1" applyFont="1" applyBorder="1" applyAlignment="1">
      <alignment horizontal="center" vertical="center" wrapText="1"/>
    </xf>
    <xf numFmtId="40" fontId="5" fillId="0" borderId="4" xfId="3" applyNumberFormat="1" applyFont="1" applyBorder="1" applyAlignment="1">
      <alignment horizontal="center" vertical="center"/>
    </xf>
    <xf numFmtId="40" fontId="7" fillId="0" borderId="6" xfId="3" applyNumberFormat="1" applyFont="1" applyBorder="1" applyAlignment="1">
      <alignment horizontal="center" vertical="center" wrapText="1"/>
    </xf>
    <xf numFmtId="9" fontId="5" fillId="0" borderId="5" xfId="6" applyNumberFormat="1" applyFont="1" applyBorder="1" applyAlignment="1">
      <alignment horizontal="center" vertical="center" wrapText="1"/>
    </xf>
    <xf numFmtId="40" fontId="5" fillId="0" borderId="1" xfId="3" applyNumberFormat="1" applyFont="1" applyBorder="1" applyAlignment="1">
      <alignment horizontal="center" vertical="center"/>
    </xf>
    <xf numFmtId="40" fontId="5" fillId="0" borderId="3" xfId="3" applyNumberFormat="1" applyFont="1" applyBorder="1" applyAlignment="1">
      <alignment horizontal="center" vertical="center" wrapText="1"/>
    </xf>
    <xf numFmtId="40" fontId="5" fillId="0" borderId="6" xfId="3" applyNumberFormat="1" applyFont="1" applyBorder="1" applyAlignment="1">
      <alignment horizontal="center" vertical="center" wrapText="1"/>
    </xf>
    <xf numFmtId="40" fontId="7" fillId="0" borderId="26" xfId="3" applyNumberFormat="1" applyFont="1" applyBorder="1" applyAlignment="1">
      <alignment horizontal="center" vertical="center" wrapText="1"/>
    </xf>
    <xf numFmtId="40" fontId="7" fillId="0" borderId="11" xfId="3" applyNumberFormat="1" applyFont="1" applyBorder="1" applyAlignment="1">
      <alignment horizontal="center" vertical="center" wrapText="1"/>
    </xf>
    <xf numFmtId="40" fontId="7" fillId="0" borderId="61" xfId="3" applyNumberFormat="1" applyFont="1" applyBorder="1" applyAlignment="1">
      <alignment horizontal="center" vertical="center" wrapText="1"/>
    </xf>
    <xf numFmtId="40" fontId="5" fillId="0" borderId="13" xfId="3" applyNumberFormat="1" applyFont="1" applyBorder="1" applyAlignment="1">
      <alignment horizontal="center" vertical="center"/>
    </xf>
    <xf numFmtId="40" fontId="5" fillId="0" borderId="12" xfId="3" applyNumberFormat="1" applyFont="1" applyBorder="1" applyAlignment="1">
      <alignment horizontal="center" vertical="center" wrapText="1"/>
    </xf>
    <xf numFmtId="40" fontId="5" fillId="0" borderId="32" xfId="3" applyNumberFormat="1" applyFont="1" applyBorder="1" applyAlignment="1">
      <alignment horizontal="center" vertical="center" wrapText="1"/>
    </xf>
    <xf numFmtId="9" fontId="5" fillId="0" borderId="7" xfId="2" applyFont="1" applyBorder="1" applyAlignment="1">
      <alignment horizontal="center" vertical="center" wrapText="1"/>
    </xf>
    <xf numFmtId="38" fontId="5" fillId="0" borderId="24" xfId="3" applyNumberFormat="1" applyFont="1" applyBorder="1" applyAlignment="1">
      <alignment horizontal="center" vertical="center" wrapText="1"/>
    </xf>
    <xf numFmtId="38" fontId="5" fillId="0" borderId="52" xfId="3" applyNumberFormat="1" applyFont="1" applyBorder="1" applyAlignment="1">
      <alignment horizontal="center" vertical="center" wrapText="1"/>
    </xf>
    <xf numFmtId="38" fontId="5" fillId="0" borderId="2" xfId="3" applyNumberFormat="1" applyFont="1" applyBorder="1" applyAlignment="1">
      <alignment horizontal="center" vertical="center" wrapText="1"/>
    </xf>
    <xf numFmtId="38" fontId="5" fillId="0" borderId="5" xfId="3" applyNumberFormat="1" applyFont="1" applyBorder="1" applyAlignment="1">
      <alignment horizontal="center" vertical="center" wrapText="1"/>
    </xf>
    <xf numFmtId="1" fontId="5" fillId="0" borderId="5" xfId="2" applyNumberFormat="1" applyFont="1" applyBorder="1" applyAlignment="1">
      <alignment horizontal="center" vertical="center" wrapText="1"/>
    </xf>
    <xf numFmtId="40" fontId="6" fillId="11" borderId="27" xfId="3" applyNumberFormat="1" applyFont="1" applyFill="1" applyBorder="1" applyAlignment="1">
      <alignment horizontal="center" vertical="center" wrapText="1"/>
    </xf>
    <xf numFmtId="40" fontId="5" fillId="0" borderId="2" xfId="3" applyNumberFormat="1" applyFont="1" applyBorder="1" applyAlignment="1">
      <alignment horizontal="center" vertical="center"/>
    </xf>
    <xf numFmtId="40" fontId="7" fillId="0" borderId="12" xfId="3" applyNumberFormat="1" applyFont="1" applyBorder="1" applyAlignment="1">
      <alignment horizontal="center" vertical="center" wrapText="1"/>
    </xf>
    <xf numFmtId="40" fontId="5" fillId="0" borderId="7" xfId="3" applyNumberFormat="1" applyFont="1" applyBorder="1" applyAlignment="1">
      <alignment horizontal="center" vertical="center"/>
    </xf>
    <xf numFmtId="40" fontId="5" fillId="0" borderId="7" xfId="3" applyNumberFormat="1" applyFont="1" applyBorder="1" applyAlignment="1">
      <alignment horizontal="center" vertical="center" wrapText="1"/>
    </xf>
    <xf numFmtId="38" fontId="5" fillId="0" borderId="7" xfId="3" applyNumberFormat="1" applyFont="1" applyBorder="1" applyAlignment="1">
      <alignment horizontal="center" vertical="center" wrapText="1"/>
    </xf>
    <xf numFmtId="40" fontId="6" fillId="11" borderId="47" xfId="3" applyNumberFormat="1" applyFont="1" applyFill="1" applyBorder="1" applyAlignment="1">
      <alignment horizontal="center" vertical="center" wrapText="1"/>
    </xf>
    <xf numFmtId="40" fontId="5" fillId="0" borderId="12" xfId="3" applyNumberFormat="1" applyFont="1" applyBorder="1" applyAlignment="1">
      <alignment horizontal="center" vertical="center"/>
    </xf>
    <xf numFmtId="40" fontId="7" fillId="0" borderId="3" xfId="3" applyNumberFormat="1" applyFont="1" applyBorder="1" applyAlignment="1">
      <alignment horizontal="center" vertical="center" wrapText="1"/>
    </xf>
    <xf numFmtId="40" fontId="7" fillId="0" borderId="32" xfId="3" applyNumberFormat="1" applyFont="1" applyBorder="1" applyAlignment="1">
      <alignment horizontal="center" vertical="center" wrapText="1"/>
    </xf>
    <xf numFmtId="9" fontId="5" fillId="0" borderId="12" xfId="2" applyFont="1" applyBorder="1" applyAlignment="1">
      <alignment horizontal="center" vertical="center" wrapText="1"/>
    </xf>
    <xf numFmtId="1" fontId="5" fillId="0" borderId="48" xfId="5" applyNumberFormat="1" applyFont="1" applyBorder="1" applyAlignment="1">
      <alignment horizontal="center" vertical="center" wrapText="1"/>
    </xf>
    <xf numFmtId="40" fontId="5" fillId="0" borderId="48" xfId="3" applyNumberFormat="1" applyFont="1" applyBorder="1" applyAlignment="1">
      <alignment horizontal="center" vertical="center"/>
    </xf>
    <xf numFmtId="40" fontId="5" fillId="0" borderId="48" xfId="3" applyNumberFormat="1" applyFont="1" applyBorder="1" applyAlignment="1">
      <alignment horizontal="center" vertical="center" wrapText="1"/>
    </xf>
    <xf numFmtId="40" fontId="7" fillId="0" borderId="49" xfId="3" applyNumberFormat="1" applyFont="1" applyBorder="1" applyAlignment="1">
      <alignment horizontal="center" vertical="center" wrapText="1"/>
    </xf>
    <xf numFmtId="1" fontId="5" fillId="0" borderId="8" xfId="2" applyNumberFormat="1" applyFont="1" applyBorder="1" applyAlignment="1">
      <alignment horizontal="center" vertical="center" wrapText="1"/>
    </xf>
    <xf numFmtId="1" fontId="5" fillId="0" borderId="2" xfId="2" applyNumberFormat="1" applyFont="1" applyBorder="1" applyAlignment="1">
      <alignment horizontal="center" vertical="center" wrapText="1"/>
    </xf>
    <xf numFmtId="168" fontId="5" fillId="0" borderId="5" xfId="1" applyNumberFormat="1" applyFont="1" applyBorder="1" applyAlignment="1">
      <alignment horizontal="center" vertical="center" wrapText="1"/>
    </xf>
    <xf numFmtId="168" fontId="5" fillId="0" borderId="2" xfId="1" applyNumberFormat="1" applyFont="1" applyBorder="1" applyAlignment="1">
      <alignment horizontal="center" vertical="center" wrapText="1"/>
    </xf>
    <xf numFmtId="168" fontId="12" fillId="0" borderId="2" xfId="1" applyNumberFormat="1" applyFont="1" applyBorder="1" applyAlignment="1">
      <alignment horizontal="center" vertical="center" wrapText="1"/>
    </xf>
    <xf numFmtId="168" fontId="12" fillId="0" borderId="5" xfId="1" applyNumberFormat="1" applyFont="1" applyBorder="1" applyAlignment="1">
      <alignment horizontal="center" vertical="center" wrapText="1"/>
    </xf>
    <xf numFmtId="9" fontId="25" fillId="0" borderId="2" xfId="2" applyFont="1" applyBorder="1" applyAlignment="1">
      <alignment horizontal="center" vertical="center" wrapText="1"/>
    </xf>
    <xf numFmtId="9" fontId="25" fillId="0" borderId="5" xfId="2" applyFont="1" applyBorder="1" applyAlignment="1">
      <alignment horizontal="center" vertical="center" wrapText="1"/>
    </xf>
    <xf numFmtId="40" fontId="7" fillId="0" borderId="7" xfId="3" applyNumberFormat="1" applyFont="1" applyBorder="1" applyAlignment="1">
      <alignment horizontal="center" vertical="center" wrapText="1"/>
    </xf>
    <xf numFmtId="168" fontId="12" fillId="0" borderId="7" xfId="1" applyNumberFormat="1" applyFont="1" applyBorder="1" applyAlignment="1">
      <alignment horizontal="center" vertical="center" wrapText="1"/>
    </xf>
    <xf numFmtId="168" fontId="25" fillId="0" borderId="5" xfId="1" applyNumberFormat="1" applyFont="1" applyBorder="1" applyAlignment="1">
      <alignment horizontal="center" vertical="center" wrapText="1"/>
    </xf>
    <xf numFmtId="40" fontId="24" fillId="9" borderId="35" xfId="3" applyNumberFormat="1" applyFont="1" applyFill="1" applyBorder="1" applyAlignment="1">
      <alignment horizontal="center" vertical="center" wrapText="1"/>
    </xf>
    <xf numFmtId="40" fontId="6" fillId="11" borderId="7" xfId="3" applyNumberFormat="1" applyFont="1" applyFill="1" applyBorder="1" applyAlignment="1">
      <alignment horizontal="center" vertical="center" wrapText="1"/>
    </xf>
    <xf numFmtId="40" fontId="5" fillId="11" borderId="7" xfId="3" applyNumberFormat="1" applyFont="1" applyFill="1" applyBorder="1" applyAlignment="1">
      <alignment horizontal="center" vertical="center" wrapText="1"/>
    </xf>
    <xf numFmtId="40" fontId="7" fillId="11" borderId="7" xfId="3" applyNumberFormat="1" applyFont="1" applyFill="1" applyBorder="1" applyAlignment="1">
      <alignment horizontal="center" vertical="center" wrapText="1"/>
    </xf>
    <xf numFmtId="168" fontId="5" fillId="11" borderId="5" xfId="1" applyNumberFormat="1" applyFont="1" applyFill="1" applyBorder="1" applyAlignment="1">
      <alignment horizontal="center" vertical="center" wrapText="1"/>
    </xf>
    <xf numFmtId="168" fontId="5" fillId="11" borderId="7" xfId="1" applyNumberFormat="1" applyFont="1" applyFill="1" applyBorder="1" applyAlignment="1">
      <alignment horizontal="center" vertical="center" wrapText="1"/>
    </xf>
    <xf numFmtId="168" fontId="5" fillId="9" borderId="5" xfId="1" applyNumberFormat="1" applyFont="1" applyFill="1" applyBorder="1" applyAlignment="1">
      <alignment horizontal="center" vertical="center" wrapText="1"/>
    </xf>
    <xf numFmtId="168" fontId="5" fillId="9" borderId="12" xfId="1" applyNumberFormat="1" applyFont="1" applyFill="1" applyBorder="1" applyAlignment="1">
      <alignment horizontal="center" vertical="center" wrapText="1"/>
    </xf>
    <xf numFmtId="168" fontId="5" fillId="9" borderId="2" xfId="1" applyNumberFormat="1" applyFont="1" applyFill="1" applyBorder="1" applyAlignment="1">
      <alignment horizontal="center" vertical="center" wrapText="1"/>
    </xf>
    <xf numFmtId="40" fontId="6" fillId="9" borderId="1" xfId="3" applyNumberFormat="1" applyFont="1" applyFill="1" applyBorder="1" applyAlignment="1">
      <alignment horizontal="center" vertical="center" wrapText="1"/>
    </xf>
    <xf numFmtId="40" fontId="6" fillId="9" borderId="2" xfId="3" applyNumberFormat="1" applyFont="1" applyFill="1" applyBorder="1" applyAlignment="1">
      <alignment horizontal="center" vertical="center" wrapText="1"/>
    </xf>
    <xf numFmtId="40" fontId="5" fillId="9" borderId="2" xfId="3" applyNumberFormat="1" applyFont="1" applyFill="1" applyBorder="1" applyAlignment="1">
      <alignment horizontal="center" vertical="center" wrapText="1"/>
    </xf>
    <xf numFmtId="40" fontId="7" fillId="9" borderId="2" xfId="3" applyNumberFormat="1" applyFont="1" applyFill="1" applyBorder="1" applyAlignment="1">
      <alignment horizontal="center" vertical="center" wrapText="1"/>
    </xf>
    <xf numFmtId="40" fontId="6" fillId="9" borderId="12" xfId="3" applyNumberFormat="1" applyFont="1" applyFill="1" applyBorder="1" applyAlignment="1">
      <alignment horizontal="center" vertical="center" wrapText="1"/>
    </xf>
    <xf numFmtId="9" fontId="15" fillId="6" borderId="2" xfId="2" applyFont="1" applyFill="1" applyBorder="1" applyAlignment="1">
      <alignment horizontal="center" wrapText="1"/>
    </xf>
    <xf numFmtId="9" fontId="15" fillId="0" borderId="5" xfId="2" applyFont="1" applyFill="1" applyBorder="1" applyAlignment="1">
      <alignment horizontal="center" wrapText="1"/>
    </xf>
    <xf numFmtId="9" fontId="15" fillId="6" borderId="5" xfId="2" applyFont="1" applyFill="1" applyBorder="1" applyAlignment="1">
      <alignment horizontal="center" wrapText="1"/>
    </xf>
    <xf numFmtId="9" fontId="15" fillId="0" borderId="12" xfId="2" applyFont="1" applyFill="1" applyBorder="1" applyAlignment="1">
      <alignment horizontal="center" wrapText="1"/>
    </xf>
    <xf numFmtId="38" fontId="5" fillId="0" borderId="12" xfId="3" applyNumberFormat="1" applyFont="1" applyBorder="1" applyAlignment="1">
      <alignment horizontal="center" vertical="center" wrapText="1"/>
    </xf>
    <xf numFmtId="168" fontId="25" fillId="0" borderId="12" xfId="1" applyNumberFormat="1" applyFont="1" applyBorder="1" applyAlignment="1">
      <alignment horizontal="center" vertical="center" wrapText="1"/>
    </xf>
    <xf numFmtId="9" fontId="12" fillId="0" borderId="5" xfId="2" applyFont="1" applyBorder="1" applyAlignment="1">
      <alignment horizontal="center" vertical="center" wrapText="1"/>
    </xf>
    <xf numFmtId="9" fontId="12" fillId="0" borderId="12" xfId="2" applyFont="1" applyBorder="1" applyAlignment="1">
      <alignment horizontal="center" vertical="center" wrapText="1"/>
    </xf>
    <xf numFmtId="1" fontId="5" fillId="11" borderId="7" xfId="2" applyNumberFormat="1" applyFont="1" applyFill="1" applyBorder="1" applyAlignment="1">
      <alignment horizontal="center" vertical="center" wrapText="1"/>
    </xf>
    <xf numFmtId="40" fontId="6" fillId="11" borderId="12" xfId="3" applyNumberFormat="1" applyFont="1" applyFill="1" applyBorder="1" applyAlignment="1">
      <alignment horizontal="center" vertical="center" wrapText="1"/>
    </xf>
    <xf numFmtId="168" fontId="5" fillId="9" borderId="8" xfId="1" applyNumberFormat="1" applyFont="1" applyFill="1" applyBorder="1" applyAlignment="1">
      <alignment horizontal="center" vertical="center" wrapText="1"/>
    </xf>
    <xf numFmtId="40" fontId="24" fillId="5" borderId="1" xfId="3" applyNumberFormat="1" applyFont="1" applyFill="1" applyBorder="1" applyAlignment="1">
      <alignment horizontal="center" vertical="center" wrapText="1"/>
    </xf>
    <xf numFmtId="40" fontId="24" fillId="5" borderId="4" xfId="3" applyNumberFormat="1" applyFont="1" applyFill="1" applyBorder="1" applyAlignment="1">
      <alignment horizontal="center" vertical="center" wrapText="1"/>
    </xf>
    <xf numFmtId="40" fontId="6" fillId="11" borderId="2" xfId="3" applyNumberFormat="1" applyFont="1" applyFill="1" applyBorder="1" applyAlignment="1">
      <alignment horizontal="center" vertical="center" wrapText="1"/>
    </xf>
    <xf numFmtId="40" fontId="24" fillId="7" borderId="1" xfId="3" applyNumberFormat="1" applyFont="1" applyFill="1" applyBorder="1" applyAlignment="1">
      <alignment horizontal="center" vertical="center" wrapText="1"/>
    </xf>
    <xf numFmtId="40" fontId="24" fillId="7" borderId="4" xfId="3" applyNumberFormat="1" applyFont="1" applyFill="1" applyBorder="1" applyAlignment="1">
      <alignment horizontal="center" vertical="center" wrapText="1"/>
    </xf>
    <xf numFmtId="9" fontId="5" fillId="0" borderId="2" xfId="2" applyFont="1" applyBorder="1" applyAlignment="1">
      <alignment vertical="center" wrapText="1"/>
    </xf>
    <xf numFmtId="9" fontId="5" fillId="0" borderId="5" xfId="2" applyFont="1" applyBorder="1" applyAlignment="1">
      <alignment vertical="center" wrapText="1"/>
    </xf>
    <xf numFmtId="168" fontId="5" fillId="0" borderId="5" xfId="1" applyNumberFormat="1" applyFont="1" applyBorder="1" applyAlignment="1">
      <alignment vertical="center" wrapText="1"/>
    </xf>
    <xf numFmtId="40" fontId="24" fillId="8" borderId="4" xfId="3" applyNumberFormat="1" applyFont="1" applyFill="1" applyBorder="1" applyAlignment="1">
      <alignment horizontal="center" vertical="center" wrapText="1"/>
    </xf>
    <xf numFmtId="168" fontId="5" fillId="11" borderId="12" xfId="1" applyNumberFormat="1" applyFont="1" applyFill="1" applyBorder="1" applyAlignment="1">
      <alignment horizontal="center" vertical="center" wrapText="1"/>
    </xf>
    <xf numFmtId="168" fontId="5" fillId="0" borderId="8" xfId="1" applyNumberFormat="1" applyFont="1" applyBorder="1" applyAlignment="1">
      <alignment horizontal="center" vertical="center" wrapText="1"/>
    </xf>
    <xf numFmtId="168" fontId="12" fillId="0" borderId="12" xfId="1" applyNumberFormat="1" applyFont="1" applyBorder="1" applyAlignment="1">
      <alignment horizontal="center" vertical="center" wrapText="1"/>
    </xf>
    <xf numFmtId="40" fontId="24" fillId="9" borderId="50" xfId="3" applyNumberFormat="1" applyFont="1" applyFill="1" applyBorder="1" applyAlignment="1">
      <alignment horizontal="center" vertical="center" wrapText="1"/>
    </xf>
    <xf numFmtId="40" fontId="6" fillId="9" borderId="51" xfId="3" applyNumberFormat="1" applyFont="1" applyFill="1" applyBorder="1" applyAlignment="1">
      <alignment horizontal="center" vertical="center" wrapText="1"/>
    </xf>
    <xf numFmtId="168" fontId="5" fillId="0" borderId="12" xfId="1" applyNumberFormat="1" applyFont="1" applyBorder="1" applyAlignment="1">
      <alignment horizontal="center" vertical="center" wrapText="1"/>
    </xf>
    <xf numFmtId="40" fontId="24" fillId="9" borderId="1" xfId="3" applyNumberFormat="1" applyFont="1" applyFill="1" applyBorder="1" applyAlignment="1">
      <alignment horizontal="center" vertical="center" wrapText="1"/>
    </xf>
    <xf numFmtId="40" fontId="24" fillId="9" borderId="4" xfId="3" applyNumberFormat="1" applyFont="1" applyFill="1" applyBorder="1" applyAlignment="1">
      <alignment horizontal="center" vertical="center" wrapText="1"/>
    </xf>
    <xf numFmtId="40" fontId="6" fillId="11" borderId="8" xfId="3" applyNumberFormat="1" applyFont="1" applyFill="1" applyBorder="1" applyAlignment="1">
      <alignment horizontal="center" vertical="center" wrapText="1"/>
    </xf>
    <xf numFmtId="168" fontId="15" fillId="0" borderId="5" xfId="1" applyNumberFormat="1" applyFont="1" applyFill="1" applyBorder="1" applyAlignment="1">
      <alignment vertical="center"/>
    </xf>
    <xf numFmtId="168" fontId="15" fillId="0" borderId="5" xfId="1" applyNumberFormat="1" applyFont="1" applyFill="1" applyBorder="1" applyAlignment="1">
      <alignment horizontal="right" vertical="center"/>
    </xf>
    <xf numFmtId="168" fontId="15" fillId="0" borderId="5" xfId="1" applyNumberFormat="1" applyFont="1" applyFill="1" applyBorder="1" applyAlignment="1">
      <alignment horizontal="right" vertical="center" wrapText="1"/>
    </xf>
    <xf numFmtId="168" fontId="15" fillId="0" borderId="12" xfId="1" applyNumberFormat="1" applyFont="1" applyFill="1" applyBorder="1" applyAlignment="1">
      <alignment horizontal="right" vertical="center" wrapText="1"/>
    </xf>
    <xf numFmtId="0" fontId="13" fillId="0" borderId="0" xfId="3" applyFont="1" applyAlignment="1">
      <alignment horizontal="right"/>
    </xf>
  </cellXfs>
  <cellStyles count="12">
    <cellStyle name="Comma" xfId="1" builtinId="3"/>
    <cellStyle name="Comma 2" xfId="9" xr:uid="{00000000-0005-0000-0000-000001000000}"/>
    <cellStyle name="Comma 2 2" xfId="6" xr:uid="{00000000-0005-0000-0000-000002000000}"/>
    <cellStyle name="Comma 3" xfId="10" xr:uid="{00000000-0005-0000-0000-000003000000}"/>
    <cellStyle name="Currency 2" xfId="7" xr:uid="{00000000-0005-0000-0000-000004000000}"/>
    <cellStyle name="Normal" xfId="0" builtinId="0"/>
    <cellStyle name="Normal 10" xfId="3" xr:uid="{00000000-0005-0000-0000-000007000000}"/>
    <cellStyle name="Normal 2" xfId="8" xr:uid="{00000000-0005-0000-0000-000008000000}"/>
    <cellStyle name="Normal 2 3" xfId="4" xr:uid="{00000000-0005-0000-0000-000009000000}"/>
    <cellStyle name="Percent" xfId="2" builtinId="5"/>
    <cellStyle name="Percent 10" xfId="5" xr:uid="{00000000-0005-0000-0000-00000B000000}"/>
    <cellStyle name="SAPDimensionCell" xfId="11" xr:uid="{4D061C30-3C57-4152-86F7-B225B9916C15}"/>
  </cellStyles>
  <dxfs count="771"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numFmt numFmtId="1" formatCode="0"/>
    </dxf>
    <dxf>
      <numFmt numFmtId="1" formatCode="0"/>
    </dxf>
    <dxf>
      <numFmt numFmtId="168" formatCode="_ * #,##0_ ;_ * \-#,##0_ ;_ * &quot;-&quot;??_ ;_ @_ "/>
    </dxf>
    <dxf>
      <numFmt numFmtId="168" formatCode="_ * #,##0_ ;_ * \-#,##0_ ;_ * &quot;-&quot;??_ ;_ @_ "/>
    </dxf>
    <dxf>
      <numFmt numFmtId="168" formatCode="_ * #,##0_ ;_ * \-#,##0_ ;_ * &quot;-&quot;??_ ;_ @_ "/>
    </dxf>
    <dxf>
      <numFmt numFmtId="168" formatCode="_ * #,##0_ ;_ * \-#,##0_ ;_ * &quot;-&quot;??_ ;_ @_ "/>
    </dxf>
    <dxf>
      <numFmt numFmtId="168" formatCode="_ * #,##0_ ;_ * \-#,##0_ ;_ * &quot;-&quot;??_ ;_ @_ "/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4.xml"/><Relationship Id="rId26" Type="http://schemas.openxmlformats.org/officeDocument/2006/relationships/externalLink" Target="externalLinks/externalLink12.xml"/><Relationship Id="rId39" Type="http://schemas.openxmlformats.org/officeDocument/2006/relationships/pivotCacheDefinition" Target="pivotCache/pivotCacheDefinition2.xml"/><Relationship Id="rId21" Type="http://schemas.openxmlformats.org/officeDocument/2006/relationships/externalLink" Target="externalLinks/externalLink7.xml"/><Relationship Id="rId34" Type="http://schemas.openxmlformats.org/officeDocument/2006/relationships/externalLink" Target="externalLinks/externalLink20.xml"/><Relationship Id="rId42" Type="http://schemas.openxmlformats.org/officeDocument/2006/relationships/sharedStrings" Target="sharedStrings.xml"/><Relationship Id="rId47" Type="http://schemas.openxmlformats.org/officeDocument/2006/relationships/customXml" Target="../customXml/item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9" Type="http://schemas.openxmlformats.org/officeDocument/2006/relationships/externalLink" Target="externalLinks/externalLink1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0.xml"/><Relationship Id="rId32" Type="http://schemas.openxmlformats.org/officeDocument/2006/relationships/externalLink" Target="externalLinks/externalLink18.xml"/><Relationship Id="rId37" Type="http://schemas.openxmlformats.org/officeDocument/2006/relationships/externalLink" Target="externalLinks/externalLink23.xml"/><Relationship Id="rId40" Type="http://schemas.openxmlformats.org/officeDocument/2006/relationships/theme" Target="theme/theme1.xml"/><Relationship Id="rId45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23" Type="http://schemas.openxmlformats.org/officeDocument/2006/relationships/externalLink" Target="externalLinks/externalLink9.xml"/><Relationship Id="rId28" Type="http://schemas.openxmlformats.org/officeDocument/2006/relationships/externalLink" Target="externalLinks/externalLink14.xml"/><Relationship Id="rId36" Type="http://schemas.openxmlformats.org/officeDocument/2006/relationships/externalLink" Target="externalLinks/externalLink22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5.xml"/><Relationship Id="rId31" Type="http://schemas.openxmlformats.org/officeDocument/2006/relationships/externalLink" Target="externalLinks/externalLink17.xml"/><Relationship Id="rId44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8.xml"/><Relationship Id="rId27" Type="http://schemas.openxmlformats.org/officeDocument/2006/relationships/externalLink" Target="externalLinks/externalLink13.xml"/><Relationship Id="rId30" Type="http://schemas.openxmlformats.org/officeDocument/2006/relationships/externalLink" Target="externalLinks/externalLink16.xml"/><Relationship Id="rId35" Type="http://schemas.openxmlformats.org/officeDocument/2006/relationships/externalLink" Target="externalLinks/externalLink21.xml"/><Relationship Id="rId43" Type="http://schemas.openxmlformats.org/officeDocument/2006/relationships/calcChain" Target="calcChain.xml"/><Relationship Id="rId48" Type="http://schemas.openxmlformats.org/officeDocument/2006/relationships/customXml" Target="../customXml/item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3.xml"/><Relationship Id="rId25" Type="http://schemas.openxmlformats.org/officeDocument/2006/relationships/externalLink" Target="externalLinks/externalLink11.xml"/><Relationship Id="rId33" Type="http://schemas.openxmlformats.org/officeDocument/2006/relationships/externalLink" Target="externalLinks/externalLink19.xml"/><Relationship Id="rId38" Type="http://schemas.openxmlformats.org/officeDocument/2006/relationships/pivotCacheDefinition" Target="pivotCache/pivotCacheDefinition1.xml"/><Relationship Id="rId46" Type="http://schemas.openxmlformats.org/officeDocument/2006/relationships/customXml" Target="../customXml/item3.xml"/><Relationship Id="rId20" Type="http://schemas.openxmlformats.org/officeDocument/2006/relationships/externalLink" Target="externalLinks/externalLink6.xml"/><Relationship Id="rId41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Perfromance per Market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648356765971825E-2"/>
          <c:y val="0.17910455138785752"/>
          <c:w val="0.88345871642811657"/>
          <c:h val="0.65731529675599398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Comparision!$D$3</c:f>
              <c:strCache>
                <c:ptCount val="1"/>
                <c:pt idx="0">
                  <c:v>ACT 2022 - Sep YTD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Comparision!$B$4:$B$19</c:f>
              <c:strCache>
                <c:ptCount val="16"/>
                <c:pt idx="0">
                  <c:v>NAM</c:v>
                </c:pt>
                <c:pt idx="1">
                  <c:v>GRC</c:v>
                </c:pt>
                <c:pt idx="2">
                  <c:v>APA</c:v>
                </c:pt>
                <c:pt idx="3">
                  <c:v>CEE</c:v>
                </c:pt>
                <c:pt idx="4">
                  <c:v>RCA</c:v>
                </c:pt>
                <c:pt idx="5">
                  <c:v>BNL</c:v>
                </c:pt>
                <c:pt idx="6">
                  <c:v>DAC</c:v>
                </c:pt>
                <c:pt idx="7">
                  <c:v>FRA</c:v>
                </c:pt>
                <c:pt idx="8">
                  <c:v>IBE</c:v>
                </c:pt>
                <c:pt idx="9">
                  <c:v>IIG</c:v>
                </c:pt>
                <c:pt idx="10">
                  <c:v>NOR</c:v>
                </c:pt>
                <c:pt idx="11">
                  <c:v>UKI</c:v>
                </c:pt>
                <c:pt idx="12">
                  <c:v>ISC</c:v>
                </c:pt>
                <c:pt idx="13">
                  <c:v>JPN</c:v>
                </c:pt>
                <c:pt idx="14">
                  <c:v>LAT</c:v>
                </c:pt>
                <c:pt idx="15">
                  <c:v>MET</c:v>
                </c:pt>
              </c:strCache>
            </c:strRef>
          </c:cat>
          <c:val>
            <c:numRef>
              <c:f>Comparision!$D$4:$D$19</c:f>
              <c:numCache>
                <c:formatCode>_ * #,##0_ ;_ * \-#,##0_ ;_ * "-"??_ ;_ @_ </c:formatCode>
                <c:ptCount val="16"/>
                <c:pt idx="0">
                  <c:v>4181.9308900000005</c:v>
                </c:pt>
                <c:pt idx="1">
                  <c:v>636.52586338839683</c:v>
                </c:pt>
                <c:pt idx="2">
                  <c:v>174.91528</c:v>
                </c:pt>
                <c:pt idx="3">
                  <c:v>36.579077170286745</c:v>
                </c:pt>
                <c:pt idx="4">
                  <c:v>0</c:v>
                </c:pt>
                <c:pt idx="5">
                  <c:v>510.58371</c:v>
                </c:pt>
                <c:pt idx="6">
                  <c:v>708.13910999999996</c:v>
                </c:pt>
                <c:pt idx="7">
                  <c:v>145.72462190039386</c:v>
                </c:pt>
                <c:pt idx="8">
                  <c:v>20.512496562379077</c:v>
                </c:pt>
                <c:pt idx="9">
                  <c:v>68.814455584945392</c:v>
                </c:pt>
                <c:pt idx="10">
                  <c:v>254.36847</c:v>
                </c:pt>
                <c:pt idx="11">
                  <c:v>225.09607</c:v>
                </c:pt>
                <c:pt idx="12">
                  <c:v>0</c:v>
                </c:pt>
                <c:pt idx="13">
                  <c:v>81.503239604197134</c:v>
                </c:pt>
                <c:pt idx="14">
                  <c:v>-6.8170900000000252</c:v>
                </c:pt>
                <c:pt idx="15">
                  <c:v>71.734688000000006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D0-434A-BB10-269390AC372A}"/>
            </c:ext>
          </c:extLst>
        </c:ser>
        <c:ser>
          <c:idx val="2"/>
          <c:order val="2"/>
          <c:tx>
            <c:strRef>
              <c:f>Comparision!$F$3</c:f>
              <c:strCache>
                <c:ptCount val="1"/>
                <c:pt idx="0">
                  <c:v>ACT 2023 - Sep YTD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Comparision!$B$4:$B$19</c:f>
              <c:strCache>
                <c:ptCount val="16"/>
                <c:pt idx="0">
                  <c:v>NAM</c:v>
                </c:pt>
                <c:pt idx="1">
                  <c:v>GRC</c:v>
                </c:pt>
                <c:pt idx="2">
                  <c:v>APA</c:v>
                </c:pt>
                <c:pt idx="3">
                  <c:v>CEE</c:v>
                </c:pt>
                <c:pt idx="4">
                  <c:v>RCA</c:v>
                </c:pt>
                <c:pt idx="5">
                  <c:v>BNL</c:v>
                </c:pt>
                <c:pt idx="6">
                  <c:v>DAC</c:v>
                </c:pt>
                <c:pt idx="7">
                  <c:v>FRA</c:v>
                </c:pt>
                <c:pt idx="8">
                  <c:v>IBE</c:v>
                </c:pt>
                <c:pt idx="9">
                  <c:v>IIG</c:v>
                </c:pt>
                <c:pt idx="10">
                  <c:v>NOR</c:v>
                </c:pt>
                <c:pt idx="11">
                  <c:v>UKI</c:v>
                </c:pt>
                <c:pt idx="12">
                  <c:v>ISC</c:v>
                </c:pt>
                <c:pt idx="13">
                  <c:v>JPN</c:v>
                </c:pt>
                <c:pt idx="14">
                  <c:v>LAT</c:v>
                </c:pt>
                <c:pt idx="15">
                  <c:v>MET</c:v>
                </c:pt>
              </c:strCache>
            </c:strRef>
          </c:cat>
          <c:val>
            <c:numRef>
              <c:f>Comparision!$F$4:$F$19</c:f>
              <c:numCache>
                <c:formatCode>0</c:formatCode>
                <c:ptCount val="16"/>
                <c:pt idx="0">
                  <c:v>4316.3339399950582</c:v>
                </c:pt>
                <c:pt idx="1">
                  <c:v>22.249431707191007</c:v>
                </c:pt>
                <c:pt idx="2">
                  <c:v>241.51339532945096</c:v>
                </c:pt>
                <c:pt idx="3">
                  <c:v>40.884538352359996</c:v>
                </c:pt>
                <c:pt idx="4">
                  <c:v>13.410670857300001</c:v>
                </c:pt>
                <c:pt idx="5">
                  <c:v>232.61939000000004</c:v>
                </c:pt>
                <c:pt idx="6">
                  <c:v>804.63686844826384</c:v>
                </c:pt>
                <c:pt idx="7">
                  <c:v>224.13123999999999</c:v>
                </c:pt>
                <c:pt idx="8">
                  <c:v>10.711160000000001</c:v>
                </c:pt>
                <c:pt idx="9">
                  <c:v>727.63903000000005</c:v>
                </c:pt>
                <c:pt idx="10">
                  <c:v>188.16994435843998</c:v>
                </c:pt>
                <c:pt idx="11">
                  <c:v>353.27114215590007</c:v>
                </c:pt>
                <c:pt idx="12">
                  <c:v>222.04488536595201</c:v>
                </c:pt>
                <c:pt idx="13">
                  <c:v>122.59138599839999</c:v>
                </c:pt>
                <c:pt idx="14">
                  <c:v>206.22493573181302</c:v>
                </c:pt>
                <c:pt idx="15">
                  <c:v>157.18364323026404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D0-434A-BB10-269390AC37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5591199"/>
        <c:axId val="1585591679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Comparision!$C$3</c15:sqref>
                        </c15:formulaRef>
                      </c:ext>
                    </c:extLst>
                    <c:strCache>
                      <c:ptCount val="1"/>
                      <c:pt idx="0">
                        <c:v>2022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Comparision!$B$4:$B$19</c15:sqref>
                        </c15:formulaRef>
                      </c:ext>
                    </c:extLst>
                    <c:strCache>
                      <c:ptCount val="16"/>
                      <c:pt idx="0">
                        <c:v>NAM</c:v>
                      </c:pt>
                      <c:pt idx="1">
                        <c:v>GRC</c:v>
                      </c:pt>
                      <c:pt idx="2">
                        <c:v>APA</c:v>
                      </c:pt>
                      <c:pt idx="3">
                        <c:v>CEE</c:v>
                      </c:pt>
                      <c:pt idx="4">
                        <c:v>RCA</c:v>
                      </c:pt>
                      <c:pt idx="5">
                        <c:v>BNL</c:v>
                      </c:pt>
                      <c:pt idx="6">
                        <c:v>DAC</c:v>
                      </c:pt>
                      <c:pt idx="7">
                        <c:v>FRA</c:v>
                      </c:pt>
                      <c:pt idx="8">
                        <c:v>IBE</c:v>
                      </c:pt>
                      <c:pt idx="9">
                        <c:v>IIG</c:v>
                      </c:pt>
                      <c:pt idx="10">
                        <c:v>NOR</c:v>
                      </c:pt>
                      <c:pt idx="11">
                        <c:v>UKI</c:v>
                      </c:pt>
                      <c:pt idx="12">
                        <c:v>ISC</c:v>
                      </c:pt>
                      <c:pt idx="13">
                        <c:v>JPN</c:v>
                      </c:pt>
                      <c:pt idx="14">
                        <c:v>LAT</c:v>
                      </c:pt>
                      <c:pt idx="15">
                        <c:v>MET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Comparision!$C$4:$C$19</c15:sqref>
                        </c15:formulaRef>
                      </c:ext>
                    </c:extLst>
                    <c:numCache>
                      <c:formatCode>_ * #,##0_ ;_ * \-#,##0_ ;_ * "-"??_ ;_ @_ </c:formatCode>
                      <c:ptCount val="16"/>
                      <c:pt idx="0">
                        <c:v>5819.1990400000004</c:v>
                      </c:pt>
                      <c:pt idx="1">
                        <c:v>891.04853999999989</c:v>
                      </c:pt>
                      <c:pt idx="2">
                        <c:v>282.05473999999998</c:v>
                      </c:pt>
                      <c:pt idx="3">
                        <c:v>51.205670000000005</c:v>
                      </c:pt>
                      <c:pt idx="4">
                        <c:v>0</c:v>
                      </c:pt>
                      <c:pt idx="5">
                        <c:v>621.86069999999995</c:v>
                      </c:pt>
                      <c:pt idx="6">
                        <c:v>1068.2223899999999</c:v>
                      </c:pt>
                      <c:pt idx="7">
                        <c:v>203.99439999999998</c:v>
                      </c:pt>
                      <c:pt idx="8">
                        <c:v>28.714669999999998</c:v>
                      </c:pt>
                      <c:pt idx="9">
                        <c:v>96.330759999999984</c:v>
                      </c:pt>
                      <c:pt idx="10">
                        <c:v>263.78149000000002</c:v>
                      </c:pt>
                      <c:pt idx="11">
                        <c:v>305.78341</c:v>
                      </c:pt>
                      <c:pt idx="12">
                        <c:v>0</c:v>
                      </c:pt>
                      <c:pt idx="13">
                        <c:v>114.09331000000005</c:v>
                      </c:pt>
                      <c:pt idx="14">
                        <c:v>44.747440000000012</c:v>
                      </c:pt>
                      <c:pt idx="15">
                        <c:v>213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DCD0-434A-BB10-269390AC372A}"/>
                  </c:ext>
                </c:extLst>
              </c15:ser>
            </c15:filteredBarSeries>
          </c:ext>
        </c:extLst>
      </c:barChart>
      <c:catAx>
        <c:axId val="1585591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5591679"/>
        <c:crosses val="autoZero"/>
        <c:auto val="1"/>
        <c:lblAlgn val="ctr"/>
        <c:lblOffset val="100"/>
        <c:noMultiLvlLbl val="0"/>
      </c:catAx>
      <c:valAx>
        <c:axId val="1585591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5591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[CLV Market Dashboard_Sept_2023_YTD.xlsx]Comparision!PivotTable4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Comparision!$C$26</c:f>
              <c:strCache>
                <c:ptCount val="1"/>
                <c:pt idx="0">
                  <c:v>Sum of AOP 2023 - Sep YTD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Comparision!$B$27:$B$32</c:f>
              <c:strCache>
                <c:ptCount val="5"/>
                <c:pt idx="0">
                  <c:v>GRC</c:v>
                </c:pt>
                <c:pt idx="1">
                  <c:v>Growth</c:v>
                </c:pt>
                <c:pt idx="2">
                  <c:v>NAM</c:v>
                </c:pt>
                <c:pt idx="3">
                  <c:v>WE</c:v>
                </c:pt>
                <c:pt idx="4">
                  <c:v>(blank)</c:v>
                </c:pt>
              </c:strCache>
            </c:strRef>
          </c:cat>
          <c:val>
            <c:numRef>
              <c:f>Comparision!$C$27:$C$32</c:f>
              <c:numCache>
                <c:formatCode>0</c:formatCode>
                <c:ptCount val="5"/>
                <c:pt idx="0">
                  <c:v>390.8196963664621</c:v>
                </c:pt>
                <c:pt idx="1">
                  <c:v>225.33725607390701</c:v>
                </c:pt>
                <c:pt idx="2">
                  <c:v>2988.6586414447138</c:v>
                </c:pt>
                <c:pt idx="3">
                  <c:v>2741.0338791965492</c:v>
                </c:pt>
                <c:pt idx="4">
                  <c:v>6345.8494730816337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A1-4E1D-8094-2A91FE66B07A}"/>
            </c:ext>
          </c:extLst>
        </c:ser>
        <c:ser>
          <c:idx val="1"/>
          <c:order val="1"/>
          <c:tx>
            <c:strRef>
              <c:f>Comparision!$D$26</c:f>
              <c:strCache>
                <c:ptCount val="1"/>
                <c:pt idx="0">
                  <c:v>Sum of ACT 2022 - Sep YTD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Comparision!$B$27:$B$32</c:f>
              <c:strCache>
                <c:ptCount val="5"/>
                <c:pt idx="0">
                  <c:v>GRC</c:v>
                </c:pt>
                <c:pt idx="1">
                  <c:v>Growth</c:v>
                </c:pt>
                <c:pt idx="2">
                  <c:v>NAM</c:v>
                </c:pt>
                <c:pt idx="3">
                  <c:v>WE</c:v>
                </c:pt>
                <c:pt idx="4">
                  <c:v>(blank)</c:v>
                </c:pt>
              </c:strCache>
            </c:strRef>
          </c:cat>
          <c:val>
            <c:numRef>
              <c:f>Comparision!$D$27:$D$32</c:f>
              <c:numCache>
                <c:formatCode>0</c:formatCode>
                <c:ptCount val="5"/>
                <c:pt idx="0">
                  <c:v>636.52586338839683</c:v>
                </c:pt>
                <c:pt idx="1">
                  <c:v>146.42083760419712</c:v>
                </c:pt>
                <c:pt idx="2">
                  <c:v>4181.9308900000005</c:v>
                </c:pt>
                <c:pt idx="3">
                  <c:v>2144.733291218005</c:v>
                </c:pt>
                <c:pt idx="4">
                  <c:v>7109.6108822105998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A1-4E1D-8094-2A91FE66B07A}"/>
            </c:ext>
          </c:extLst>
        </c:ser>
        <c:ser>
          <c:idx val="2"/>
          <c:order val="2"/>
          <c:tx>
            <c:strRef>
              <c:f>Comparision!$E$26</c:f>
              <c:strCache>
                <c:ptCount val="1"/>
                <c:pt idx="0">
                  <c:v>Sum of ACT 2023 - Sep YTD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Comparision!$B$27:$B$32</c:f>
              <c:strCache>
                <c:ptCount val="5"/>
                <c:pt idx="0">
                  <c:v>GRC</c:v>
                </c:pt>
                <c:pt idx="1">
                  <c:v>Growth</c:v>
                </c:pt>
                <c:pt idx="2">
                  <c:v>NAM</c:v>
                </c:pt>
                <c:pt idx="3">
                  <c:v>WE</c:v>
                </c:pt>
                <c:pt idx="4">
                  <c:v>(blank)</c:v>
                </c:pt>
              </c:strCache>
            </c:strRef>
          </c:cat>
          <c:val>
            <c:numRef>
              <c:f>Comparision!$E$27:$E$32</c:f>
              <c:numCache>
                <c:formatCode>0</c:formatCode>
                <c:ptCount val="5"/>
                <c:pt idx="0">
                  <c:v>22.249431707191007</c:v>
                </c:pt>
                <c:pt idx="1">
                  <c:v>721.45552118372905</c:v>
                </c:pt>
                <c:pt idx="2">
                  <c:v>4316.3339399950582</c:v>
                </c:pt>
                <c:pt idx="3">
                  <c:v>2823.5767086444148</c:v>
                </c:pt>
                <c:pt idx="4">
                  <c:v>7883.6156015303941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A1-4E1D-8094-2A91FE66B0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50240976"/>
        <c:axId val="1512922720"/>
      </c:barChart>
      <c:catAx>
        <c:axId val="1650240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2922720"/>
        <c:crosses val="autoZero"/>
        <c:auto val="1"/>
        <c:lblAlgn val="ctr"/>
        <c:lblOffset val="100"/>
        <c:noMultiLvlLbl val="0"/>
      </c:catAx>
      <c:valAx>
        <c:axId val="151292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240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572721</xdr:colOff>
      <xdr:row>20</xdr:row>
      <xdr:rowOff>167921</xdr:rowOff>
    </xdr:from>
    <xdr:to>
      <xdr:col>19</xdr:col>
      <xdr:colOff>595416</xdr:colOff>
      <xdr:row>35</xdr:row>
      <xdr:rowOff>76481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A7F734-C3AD-9658-872C-3B027079CF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1106715</xdr:colOff>
      <xdr:row>32</xdr:row>
      <xdr:rowOff>66221</xdr:rowOff>
    </xdr:from>
    <xdr:to>
      <xdr:col>7</xdr:col>
      <xdr:colOff>172358</xdr:colOff>
      <xdr:row>47</xdr:row>
      <xdr:rowOff>87992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A6D716-D5FF-06AB-2618-B8156CD787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www.mydanaher.com/INSTASSY/Policy%20Deployment/2003/SHARE/INSTASSY/Policy%20Deployment/2001/FINANCE%20INVENTORY%20REPORTS,MONTHLY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1l\share\Policy%20Deployment%202001\2001PD-GRUBER%20JULY01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ltasvr\shared\Policy%20Deployment\Policy%20Deployment%202001\Nov%202001%20Info\May%20Info\MaySafet\01lwta.wk4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www.mydanaher.com/Documents%20and%20Settings/MikeG/Local%20Settings/Temporary%20Internet%20Files/OLK19/TEMP/2000PD-White-NOV00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ltasvr\shared\Policy%20Deployment\Policy%20Deployment%202001\Nov%202001%20Info\Jan%202001%20Info\CHANGEOVER%20CHART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Staff\2005PolDep\Documents%20and%20Settings\John.Laiacona\Local%20Settings\Temporary%20Internet%20Files\OLK29\1104%20KPI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owa.danahertool.com/TMoon/2004/04%20Financials/Budget/DanPPV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hare-intra.philips.com/BU/Obelix/@investor/NPV_Obelix_@investor%20update%2007-06-2011%20v1.xlsm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olo\sys1\WINDOWS\DESKTOP\Storage\Policy%20Deployment\Loveland%20Quality\CountermeasureASOOB10-00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hare.philips.com/Users/310038355/Documents/E&amp;E%20Training%20Material/Project_Charter_template_V3.0_20130621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Staff\2003PolDep\10OCTp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hare.philips.com/Users/nly92325/Documents/Performance%20Management%20Practice/MOS/Daily%20Mgmt/templates/Containment%20Actions%20-%20Template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hare.philips.com/Users/nly13413/AppData/Local/Microsoft/Windows/INetCache/Content.Outlook/X7NB26D1/Wk19%20MR%20RD%20DM%20Board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hare.philips.com/Users/Brad.Lewis/Desktop/DBS%20Tools/PSP/PSP%20Template%20&amp;%20Examples_ENG%20REV%209.0.xls" TargetMode="External"/></Relationships>
</file>

<file path=xl/externalLinks/_rels/externalLink22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ocs.philips.com/personal/deepthi_ar_philips_com/Documents/Documents/Prashi/CLV/CLV%20Automation/PREV%20CLV-IB%20Report%20-%20All%20Markets.xlsb" TargetMode="External"/><Relationship Id="rId1" Type="http://schemas.openxmlformats.org/officeDocument/2006/relationships/externalLinkPath" Target="https://docs.philips.com/personal/vishakha_patil_philips_com/Documents/CS_MTK/CLV/2023/Sept_23/PREV%20CLV-IB%20Report%20-%20All%20Markets.xlsb" TargetMode="External"/></Relationships>
</file>

<file path=xl/externalLinks/_rels/externalLink2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320137756\Downloads\CLV%20Market%20Dashboard%20Dec%2022%20(1).xlsx" TargetMode="External"/><Relationship Id="rId1" Type="http://schemas.openxmlformats.org/officeDocument/2006/relationships/externalLinkPath" Target="https://docs.philips.com/Users/320137756/Downloads/CLV%20Market%20Dashboard%20Dec%2022%20(1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2015%20AP%20Cost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olo\sys1\WINNT\Profiles\lmartine\Desktop\MasterBowSht%20200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1l\Share\Dokumente%20und%20Einstellungen\thomas\Lokale%20Einstellungen\TEMP\MasterBowSht%20200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Staff\2005PolDep\Data\LOTUS\PSI\EXCELL\DEC03\psi-DEC-11-17-03%206%25%20DEC%206%25%20JAN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OCUME~1\bstrouse\LOCALS~1\Temp\ncpdju~1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WINNT\Profiles\lmartine\Desktop\MasterBowSht%20200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www.mydanaher.com/My%20Documents/PD2001/2000PD-White-NOV0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JULY summary"/>
      <sheetName val="JUN summary"/>
      <sheetName val="MAY summary"/>
      <sheetName val="APR summary"/>
      <sheetName val="MAR summary"/>
      <sheetName val="FEB summary"/>
      <sheetName val="JAN summary"/>
      <sheetName val="Sept Graph"/>
      <sheetName val="JULY Graph"/>
      <sheetName val="JUN Graph"/>
      <sheetName val="MAY Graph"/>
      <sheetName val="APR Graph"/>
      <sheetName val="MAR Graph"/>
      <sheetName val="FEB Graph"/>
      <sheetName val="JAN Graph"/>
      <sheetName val="Dropdown"/>
      <sheetName val="dropdown lists"/>
      <sheetName val="Sheet2"/>
      <sheetName val="Definitions"/>
      <sheetName val="MOH Guidelines"/>
      <sheetName val="RDS MOH"/>
      <sheetName val="Sheet6"/>
      <sheetName val="Cntmrs-Recruit"/>
      <sheetName val="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2nd Level Matrix"/>
      <sheetName val="2nd Level Bowling Chart"/>
      <sheetName val="ap  Lean Tools BB"/>
      <sheetName val="ap  36 kaizens"/>
      <sheetName val="2 smed, 3 std wrk"/>
      <sheetName val="6 sigma"/>
      <sheetName val="Top Level $ cntrmsr"/>
      <sheetName val="Cntmrs"/>
      <sheetName val="Matrix-Level 3-Gastonia"/>
      <sheetName val="500 KPI"/>
      <sheetName val="Wkly Sales"/>
      <sheetName val="Wkly Bookings"/>
      <sheetName val="OTD"/>
      <sheetName val="DPM"/>
      <sheetName val="%KanBans"/>
      <sheetName val="Close Rate"/>
      <sheetName val="MEV"/>
      <sheetName val="Leads"/>
      <sheetName val="A"/>
      <sheetName val="Cntmrs-Recruit"/>
      <sheetName val="Sheet3"/>
      <sheetName val="Sheet2"/>
      <sheetName val="Sheet1"/>
      <sheetName val="D"/>
      <sheetName val="Ames 2001 KPIs"/>
      <sheetName val="IncidentsEAP"/>
      <sheetName val="AFTRM"/>
      <sheetName val="DIS Equip Aftrm"/>
      <sheetName val="IG Equip Aftrm"/>
      <sheetName val="TP Equip Aftrm"/>
      <sheetName val="EQUIP"/>
      <sheetName val="P&amp;L"/>
      <sheetName val="[2001_x0014___123Graph_XChart 1A6P_x0018_ig"/>
      <sheetName val="_2001_x0014___123Graph_XChart 1A6P_x0018_ig"/>
      <sheetName val="Monthly Allowances"/>
      <sheetName val="Index"/>
      <sheetName val="Input"/>
      <sheetName val="Ignor this tab"/>
      <sheetName val="2000"/>
      <sheetName val="Page6"/>
      <sheetName val="Page1"/>
      <sheetName val="Page4"/>
      <sheetName val="COUNTER MEASURE INVENTORY"/>
      <sheetName val="Page7"/>
      <sheetName val="Page8"/>
      <sheetName val="Cover"/>
      <sheetName val="TB"/>
      <sheetName val="Page3"/>
      <sheetName val="Capital Exp"/>
      <sheetName val="Page2"/>
      <sheetName val="ARTARG"/>
      <sheetName val="Invent"/>
      <sheetName val="Lookup"/>
      <sheetName val="Initiate"/>
      <sheetName val="ALL_BK_LOG"/>
      <sheetName val="SAL-2000"/>
      <sheetName val="Selection for Droplists"/>
      <sheetName val="To note"/>
      <sheetName val="91_INDUSTRIAL_SALES_REPORT"/>
      <sheetName val="825_LDO_ROW_SALES_REPORT"/>
      <sheetName val="2nd_Level_Matrix"/>
      <sheetName val="2nd_Level_Bowling_Chart"/>
      <sheetName val="ap__Lean_Tools_BB"/>
      <sheetName val="ap__36_kaizens"/>
      <sheetName val="2_smed,_3_std_wrk"/>
      <sheetName val="6_sigma"/>
      <sheetName val="Top_Level_$_cntrmsr"/>
      <sheetName val="2002_PD_RJ_Channel_July"/>
      <sheetName val="2002_PD_Top_42_July"/>
      <sheetName val="DATA"/>
      <sheetName val="CM KPI 7"/>
      <sheetName val="CM TTI Item 4 &amp; 5"/>
      <sheetName val="Adj"/>
      <sheetName val="Aging"/>
      <sheetName val="Parameters"/>
      <sheetName val="FA"/>
      <sheetName val="General"/>
      <sheetName val="HR"/>
      <sheetName val="MKT"/>
      <sheetName val="SI"/>
      <sheetName val="SLS"/>
      <sheetName val="STG"/>
      <sheetName val="TBDataFill"/>
      <sheetName val="TEC"/>
      <sheetName val="Group 1"/>
      <sheetName val="Overdues"/>
      <sheetName val="EMEA"/>
      <sheetName val="part num"/>
      <sheetName val="classification"/>
      <sheetName val="2001PD-GRUBER JULY01"/>
      <sheetName val="VJ RawData"/>
      <sheetName val="W RawData"/>
      <sheetName val="FormulaData"/>
      <sheetName val="JE"/>
      <sheetName val="ZFICA008"/>
      <sheetName val="Code"/>
      <sheetName val="03 ACT"/>
      <sheetName val="Lists"/>
      <sheetName val="List Data"/>
      <sheetName val="Consolidated Budget Worksheet"/>
      <sheetName val="Control"/>
      <sheetName val="Information Input"/>
      <sheetName val="Assumptions"/>
      <sheetName val="072902_NA_Sales_Hist"/>
      <sheetName val="Deliverables"/>
      <sheetName val="Summary"/>
      <sheetName val="PJ_categ"/>
      <sheetName val="Operating Statement Data"/>
      <sheetName val="I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"/>
      <sheetName val="2000"/>
      <sheetName val="Cntmrs-Recruit"/>
      <sheetName val="Cntmrs"/>
      <sheetName val="Monthly Allowances"/>
      <sheetName val="D"/>
      <sheetName val="Ignor this tab"/>
      <sheetName val="DATA"/>
      <sheetName val="Matrix-Level 3-Gastonia"/>
      <sheetName val="Sheet1"/>
      <sheetName val="2002_PD_RJ_Channel_July"/>
      <sheetName val="2002_PD_Top_42_July"/>
      <sheetName val="total yr comparison vs PM"/>
      <sheetName val="Ames 2001 KPIs"/>
      <sheetName val="Funnel Analysis"/>
      <sheetName val="SAL-2000"/>
      <sheetName val="IPR-ATI-ROA (IV)"/>
      <sheetName val="IPR - DCFS"/>
      <sheetName val="PLANT COMPLIANC"/>
      <sheetName val="072902_NA_Sales_Hist"/>
      <sheetName val="Sheet11"/>
      <sheetName val="Monthly_Allowances"/>
      <sheetName val="Matrix-Level_3-Gastonia"/>
      <sheetName val="Ignor_this_tab"/>
      <sheetName val="Service KPI  "/>
      <sheetName val="by division"/>
      <sheetName val="Monthly_Allowances1"/>
      <sheetName val="Monthly_Allowances2"/>
      <sheetName val="perf by state"/>
      <sheetName val="2007 Shin Req for HUA Grants Pa"/>
      <sheetName val="Cntmrs-Turnover"/>
      <sheetName val="Tabelle"/>
      <sheetName val="Quick Ratios"/>
      <sheetName val="WorkCap"/>
      <sheetName val="IncidentsEAP"/>
      <sheetName val="ZZ_DowntimeIssuesMTD"/>
      <sheetName val="Assy Exc Takt"/>
      <sheetName val="91_INDUSTRIAL_SALES_REPORT"/>
      <sheetName val="MPS"/>
      <sheetName val="825_LDO_ROW_SALES_REPORT"/>
      <sheetName val="下拉项"/>
      <sheetName val="budgets"/>
      <sheetName val="Systems Funnel"/>
      <sheetName val="Inventory"/>
      <sheetName val="Table_Array"/>
      <sheetName val="Invent"/>
      <sheetName val="01lwta.wk4"/>
      <sheetName val="01lwta"/>
      <sheetName val="Mid (DE)"/>
      <sheetName val="Z Dropdowns"/>
      <sheetName val="Dropdown Lists"/>
      <sheetName val="Monthly_Allowances3"/>
      <sheetName val="Ignor_this_tab1"/>
      <sheetName val="Matrix-Level_3-Gastonia1"/>
      <sheetName val="total_yr_comparison_vs_PM"/>
      <sheetName val="Ames_2001_KPIs"/>
      <sheetName val="Funnel_Analysis"/>
      <sheetName val="IPR-ATI-ROA_(IV)"/>
      <sheetName val="IPR_-_DCFS"/>
      <sheetName val="PLANT_COMPLIANC"/>
      <sheetName val="Service_KPI__"/>
      <sheetName val="by_division"/>
      <sheetName val="perf_by_state"/>
      <sheetName val="2007_Shin_Req_for_HUA_Grants_Pa"/>
      <sheetName val="Quick_Ratios"/>
      <sheetName val="Assy_Exc_Takt"/>
      <sheetName val="DROP DOWNS"/>
      <sheetName val="Matrix"/>
      <sheetName val="Systems_Funnel"/>
      <sheetName val="Mid_(DE)"/>
      <sheetName val="2002_PD_Top_42_Aug"/>
      <sheetName val="Cleveland Data"/>
      <sheetName val="#REF"/>
      <sheetName val="Sheet6"/>
      <sheetName val="ex GMBH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trix"/>
      <sheetName val="Bowler"/>
      <sheetName val="Cntmrs-Turnover"/>
      <sheetName val="Cntmrs-Recruit"/>
      <sheetName val="Cntmrs-Recruit Time"/>
      <sheetName val="Cntmrs-Chgo Record"/>
      <sheetName val="Cntmrs-FP Record"/>
      <sheetName val="Cntmrs-Chgo Accid"/>
      <sheetName val="Ignor this tab"/>
      <sheetName val="2000"/>
      <sheetName val="IncidentsEAP"/>
      <sheetName val="Countermeasure Sheet"/>
      <sheetName val="Cntmrs_Recruit"/>
      <sheetName val="A"/>
      <sheetName val="Matrix-Level 3-Gastonia"/>
      <sheetName val="Cntmrs"/>
      <sheetName val="D"/>
      <sheetName val="2000PD-White-NOV00"/>
      <sheetName val="DATA"/>
      <sheetName val="SAL-2000"/>
      <sheetName val="FEB summary"/>
      <sheetName val="Inventory"/>
      <sheetName val="13"/>
      <sheetName val="4"/>
      <sheetName val="Actuals by Mth"/>
      <sheetName val="Forecast"/>
      <sheetName val="Plan by Mth"/>
      <sheetName val="Actuals YTD-Mth"/>
      <sheetName val="PLan YTD-Mth"/>
      <sheetName val="Heat"/>
      <sheetName val="Mirror"/>
      <sheetName val="Plater"/>
      <sheetName val="Vib_BO"/>
      <sheetName val="Consolidated Budget Worksheet"/>
      <sheetName val="Monthly Allowances"/>
      <sheetName val="Ames 2001 KPIs"/>
      <sheetName val="by division"/>
      <sheetName val="1-30 Consolidated "/>
      <sheetName val="SAFETY"/>
      <sheetName val="2001 Before Capitalization"/>
      <sheetName val="Sheet1"/>
      <sheetName val="PLANT COMPLIANC"/>
      <sheetName val="072902_NA_Sales_Hist"/>
      <sheetName val="Details"/>
      <sheetName val="Int Analysis"/>
      <sheetName val="Top Level Bowling Chart"/>
      <sheetName val="2002_PD_RJ_Channel_July"/>
      <sheetName val="2002_PD_Top_42_July"/>
      <sheetName val="Total Pay Summary"/>
      <sheetName val="Cntmrs-Recruit_Time"/>
      <sheetName val="Cntmrs-Chgo_Record"/>
      <sheetName val="Cntmrs-FP_Record"/>
      <sheetName val="Cntmrs-Chgo_Accid"/>
      <sheetName val="Ignor_this_tab"/>
      <sheetName val="FEB_summary"/>
      <sheetName val="Countermeasure_Sheet"/>
      <sheetName val="Matrix-Level_3-Gastonia"/>
      <sheetName val="[2000PD-White-NOV00.xls]__www_2"/>
      <sheetName val="Suppliers"/>
      <sheetName val="IMR Data"/>
      <sheetName val="OLS Results"/>
      <sheetName val="Feuil1"/>
      <sheetName val="Feuil2"/>
      <sheetName val="Feuil3"/>
      <sheetName val="Sheet6"/>
      <sheetName val="Control Chart &amp; Data"/>
      <sheetName val="Bristol Data"/>
      <sheetName val="dropDn"/>
      <sheetName val="Cleveland Data"/>
      <sheetName val="Goleta Data"/>
      <sheetName val="Richmond Data"/>
      <sheetName val="Notes"/>
      <sheetName val="CloneSheet"/>
      <sheetName val="New Product"/>
      <sheetName val="AFSC"/>
      <sheetName val="ALL_BK_LOG"/>
      <sheetName val="budgets"/>
      <sheetName val="Q199 -APRIL"/>
      <sheetName val="Service KPI  "/>
      <sheetName val="Level 1 CM"/>
      <sheetName val="Lists"/>
      <sheetName val="List Data"/>
      <sheetName val="Total Pareto"/>
      <sheetName val="Index"/>
      <sheetName val="Sheet3"/>
      <sheetName val="Sheet2"/>
      <sheetName val="Admin"/>
      <sheetName val="COS"/>
      <sheetName val="D201"/>
      <sheetName val="Tech Supp"/>
      <sheetName val="D225"/>
      <sheetName val="D232"/>
      <sheetName val="D240"/>
      <sheetName val="D242"/>
      <sheetName val="Stores"/>
      <sheetName val="Service"/>
      <sheetName val="D253"/>
      <sheetName val="D254"/>
      <sheetName val="D261"/>
      <sheetName val="D262"/>
      <sheetName val="D270"/>
      <sheetName val="VR Inst"/>
      <sheetName val="D290"/>
      <sheetName val="D291"/>
      <sheetName val="D292"/>
      <sheetName val="D293"/>
      <sheetName val="D294"/>
      <sheetName val="D295"/>
      <sheetName val="D301"/>
      <sheetName val="D303"/>
      <sheetName val="D305"/>
      <sheetName val="D306"/>
      <sheetName val="D307"/>
      <sheetName val="D310"/>
      <sheetName val="D311"/>
      <sheetName val="D320"/>
      <sheetName val="D401"/>
      <sheetName val="IT"/>
      <sheetName val="D420"/>
      <sheetName val="Facility"/>
      <sheetName val="Development"/>
      <sheetName val="Gil Inst"/>
      <sheetName val="Sales"/>
      <sheetName val="Operating Statement Data"/>
      <sheetName val="Instructions"/>
      <sheetName val="Macro1"/>
      <sheetName val="2nd Level Matrix"/>
      <sheetName val="Home"/>
      <sheetName val="LWQJ1"/>
      <sheetName val="FL8X"/>
      <sheetName val="FL1X"/>
      <sheetName val="FL7X"/>
      <sheetName val="Current Month"/>
      <sheetName val="Entity v Plan"/>
      <sheetName val="ROB"/>
      <sheetName val="Input"/>
      <sheetName val="PYR"/>
      <sheetName val="plan"/>
      <sheetName val="drop downs"/>
      <sheetName val="c"/>
      <sheetName val="New_Product"/>
      <sheetName val="Consolidated_Budget_Worksheet"/>
      <sheetName val="Service_KPI__"/>
      <sheetName val="CM-Template"/>
      <sheetName val="Sheet4"/>
      <sheetName val="LII KPI Bowler"/>
      <sheetName val="Plant KPI "/>
      <sheetName val="VOC-CM-FPP"/>
      <sheetName val="Master_Data"/>
      <sheetName val="IS Summary-96"/>
      <sheetName val="Customer Responsible XT &amp; GL"/>
      <sheetName val="List"/>
      <sheetName val="Menu"/>
      <sheetName val="Charts"/>
      <sheetName val="perf by state"/>
      <sheetName val="MDO+Optimon"/>
      <sheetName val="Assumptions"/>
      <sheetName val="基本数据"/>
      <sheetName val="VJ 12monthshistory"/>
      <sheetName val="KPI Level 2 Total"/>
      <sheetName val="Control_Chart_&amp;_Data"/>
      <sheetName val="Bristol_Data"/>
      <sheetName val="2nd_Level_Matrix"/>
      <sheetName val="Bowling ChartLevel 1 GLA"/>
      <sheetName val="Exceptions"/>
      <sheetName val="Pre-PI"/>
      <sheetName val="Sheet7"/>
      <sheetName val="src"/>
      <sheetName val="F在振替(ﾃﾞｰﾀ添付)"/>
      <sheetName val="Control"/>
      <sheetName val="UKUS Budget £"/>
      <sheetName val="UK USA Consol"/>
      <sheetName val="Key_Inputs"/>
      <sheetName val="Invent"/>
      <sheetName val="24"/>
      <sheetName val="Inputs"/>
      <sheetName val="Sheet5"/>
      <sheetName val="Accounts"/>
      <sheetName val="Tek Fcst"/>
      <sheetName val="Initiation"/>
      <sheetName val="Contractors"/>
      <sheetName val="Actual &amp; Forecast"/>
      <sheetName val="Rates"/>
      <sheetName val="Materials"/>
      <sheetName val="Phases"/>
      <sheetName val="Work Hours"/>
      <sheetName val="Example Var report"/>
      <sheetName val="21-CC Bridge Service"/>
      <sheetName val="Previsão EE"/>
      <sheetName val="RECEIPTS"/>
      <sheetName val="03 ACT"/>
      <sheetName val="End User details"/>
      <sheetName val="Table"/>
      <sheetName val="YTD Co Array"/>
      <sheetName val="Mult-3yr"/>
      <sheetName val="WP_Hist ABC"/>
      <sheetName val="Unfunded Plan"/>
      <sheetName val="June"/>
      <sheetName val="May"/>
      <sheetName val="Ops Review Agenda"/>
      <sheetName val="Product"/>
      <sheetName val="budget"/>
      <sheetName val="Annuel"/>
      <sheetName val="Incremental to DHR"/>
      <sheetName val="Summary"/>
      <sheetName val="TMI Severence"/>
      <sheetName val="AnalySeverence"/>
      <sheetName val="DEMOREPORT"/>
      <sheetName val="SDS-FEED"/>
      <sheetName val="P&amp;L"/>
      <sheetName val="ZZ_DowntimeIssuesMTD"/>
      <sheetName val="Assy Exc Takt"/>
      <sheetName val="KeyMultInputs"/>
      <sheetName val="VARIABLES - DO NOT TOUCH!!"/>
      <sheetName val="alíquota"/>
      <sheetName val="QA_Analysis_Key Cells Aug"/>
      <sheetName val="Title"/>
      <sheetName val="RAS58 Action Plan"/>
      <sheetName val="DateLookup"/>
      <sheetName val="AccountCode"/>
      <sheetName val="Revaluation Summary"/>
      <sheetName val="EBCY08_Act_IB_COS"/>
      <sheetName val="EBCY08_Fcst_IB_COS"/>
      <sheetName val="EBCY09_Fcst_IB_COS"/>
      <sheetName val="Controll-Data--&gt;&gt;"/>
      <sheetName val="EBCY08_Act_IB"/>
      <sheetName val="Summary Turns"/>
      <sheetName val="Country Index"/>
      <sheetName val="Revenue Per Tech 04"/>
      <sheetName val="Herstellkosten"/>
      <sheetName val="Parameters"/>
      <sheetName val="可选菜单"/>
      <sheetName val="Pln by mth"/>
      <sheetName val="Pln YTD"/>
      <sheetName val="91_INDUSTRIAL_SALES_REPORT"/>
      <sheetName val="CommodityLookup"/>
      <sheetName val="LCR Lookup"/>
      <sheetName val="PSI BUDGET02"/>
      <sheetName val="Originaltabelle"/>
      <sheetName val="1. ROIC"/>
      <sheetName val="static"/>
      <sheetName val="init"/>
      <sheetName val="ARTARG"/>
      <sheetName val="Information Input"/>
      <sheetName val="FEED"/>
      <sheetName val="Database"/>
      <sheetName val="Headcount formatted Dlists"/>
      <sheetName val="Reference Sheet"/>
      <sheetName val="PY"/>
      <sheetName val="Q2 part numbers"/>
      <sheetName val="Start"/>
      <sheetName val="All Curves"/>
      <sheetName val="SVC請求DATA"/>
      <sheetName val="#REF"/>
      <sheetName val="ePull"/>
      <sheetName val="YTD"/>
      <sheetName val="AMCY Impact"/>
      <sheetName val="RUL2"/>
      <sheetName val="Historical"/>
      <sheetName val="BL02"/>
      <sheetName val="Center Summary"/>
      <sheetName val="OpEx"/>
      <sheetName val="EsB Orders (WO)"/>
      <sheetName val="__www.mydanaher.com_Documents a"/>
      <sheetName val="Training needs"/>
      <sheetName val="EMEA Demo Kit Bowler"/>
      <sheetName val="USA Demo Kit Bowler"/>
      <sheetName val="SE Asia Demo Kit Bowler"/>
      <sheetName val="China Demo Kit Bowler"/>
      <sheetName val="AMPAC Demo Kit Bowler"/>
      <sheetName val="Agro-99BS"/>
      <sheetName val="Category"/>
      <sheetName val="PD Bowler"/>
      <sheetName val="Consolidated"/>
      <sheetName val=" Failures"/>
      <sheetName val="master"/>
      <sheetName val="2002_PD_RJ_Channel_Aug"/>
      <sheetName val="LOOK-UP"/>
      <sheetName val="DROP DOWN DATA"/>
      <sheetName val="AFTRM"/>
      <sheetName val="DIS Equip Aftrm"/>
      <sheetName val="IG Equip Aftrm"/>
      <sheetName val="TP Equip Aftrm"/>
      <sheetName val="EQUIP"/>
      <sheetName val="Allother data"/>
      <sheetName val="Overall data"/>
      <sheetName val="New Item data"/>
      <sheetName val="Promo data"/>
      <sheetName val="Top 1000 data"/>
      <sheetName val="RawData(finance only)"/>
      <sheetName val="JUN KPI-C (Bris)"/>
      <sheetName val="CM VAVE,PPV 02.2011"/>
      <sheetName val="Dashboard"/>
      <sheetName val="2002_PD_Top_42_Aug"/>
      <sheetName val="Sheet46"/>
      <sheetName val="Reference"/>
      <sheetName val="F-18 HOLD"/>
      <sheetName val="File Maintenance"/>
      <sheetName val="F-20 Liabs"/>
      <sheetName val="Foreign Exchange"/>
      <sheetName val="OCF Retrieval"/>
      <sheetName val="Ratio Data Retrieval"/>
      <sheetName val="RNOA Retrieval"/>
      <sheetName val="P&amp;L Statement"/>
      <sheetName val="seasons"/>
      <sheetName val="Daily Report"/>
      <sheetName val="Refresh Date"/>
      <sheetName val="Employee Involvement"/>
      <sheetName val="RMS Kaizen Plans"/>
      <sheetName val="&quot;Make&quot; Product Family Data"/>
      <sheetName val="Dropdown"/>
      <sheetName val="Directions"/>
      <sheetName val="DDR Total"/>
      <sheetName val="QRY_Problems"/>
      <sheetName val="ref"/>
      <sheetName val="Group 1"/>
      <sheetName val="Overdues"/>
      <sheetName val="8.4"/>
      <sheetName val="Essbase"/>
      <sheetName val="CC 418020"/>
      <sheetName val="Vlookup"/>
      <sheetName val="BV"/>
      <sheetName val="Elim-907"/>
      <sheetName val="2000PD-White-NOV00.xls"/>
      <sheetName val="VOC Data"/>
      <sheetName val="Mid (DE)"/>
      <sheetName val="DropDownData"/>
      <sheetName val="FM Q4"/>
      <sheetName val="setup"/>
      <sheetName val="A1"/>
      <sheetName val="R3"/>
      <sheetName val="Deliverables"/>
      <sheetName val="2b. ARUPU"/>
      <sheetName val="2a. NRP"/>
      <sheetName val="1b. OTL%"/>
      <sheetName val="1a. Units"/>
      <sheetName val="Q4 Outlook"/>
      <sheetName val="SG"/>
      <sheetName val="BCI Error Type"/>
      <sheetName val="System"/>
      <sheetName val="RA YTD 2004"/>
      <sheetName val="02 ACT"/>
      <sheetName val="Data Entry"/>
      <sheetName val="Defaults"/>
      <sheetName val="&lt;Rpt Home&gt;"/>
      <sheetName val="August sales data"/>
      <sheetName val="OH Service Costs"/>
      <sheetName val="OH G&amp;A (Other)"/>
      <sheetName val="Criteria"/>
      <sheetName val="add&gt;180"/>
      <sheetName val="DBS Leaders"/>
      <sheetName val="KSTneu H.Bausler"/>
      <sheetName val="pivot Base neu"/>
      <sheetName val="4-EntryGrid_CCExpense"/>
      <sheetName val="Bowling ChartLevel 2 RS Sales"/>
      <sheetName val="Bowling ChartLevel 2 SSE Sales"/>
      <sheetName val="cost comparison"/>
      <sheetName val="Definitions"/>
      <sheetName val="MCode"/>
      <sheetName val="MLC Funnel"/>
      <sheetName val="Data Validation and Notes"/>
      <sheetName val="Provisionsberechnung"/>
      <sheetName val="4upchart"/>
      <sheetName val="EO Month Cash"/>
      <sheetName val="NC List"/>
      <sheetName val="Shp'g '05 Optr"/>
      <sheetName val="4 (D3) A III supp-doc 2"/>
      <sheetName val="VR data"/>
      <sheetName val="Budget_data"/>
      <sheetName val="D504"/>
      <sheetName val="MP data"/>
      <sheetName val="PMP NSSN 21658"/>
      <sheetName val="PMP NSSN Shipping"/>
      <sheetName val="Project Parameters"/>
      <sheetName val="Wire chart"/>
      <sheetName val="P&amp;L BUD"/>
      <sheetName val="CAB2002"/>
      <sheetName val="ROIC"/>
      <sheetName val="Model Assumptions"/>
      <sheetName val="Variables"/>
      <sheetName val="ROE"/>
      <sheetName val="Depreciation"/>
      <sheetName val="Step 15"/>
      <sheetName val="FormulaData"/>
      <sheetName val="825_LDO_ROW_SALES_REPORT"/>
      <sheetName val="PSI"/>
      <sheetName val="Hematology"/>
      <sheetName val="Gültigkeiten"/>
      <sheetName val="LOA"/>
      <sheetName val="Fy"/>
      <sheetName val="Schedule 15 2005"/>
      <sheetName val="5 Diag - Consol OUS"/>
      <sheetName val="5 - Diag NAO"/>
      <sheetName val="5 Diag - EU"/>
      <sheetName val="5 Diag - Emg"/>
      <sheetName val="5 Diag - Japan"/>
      <sheetName val="5 Diag - Asia"/>
      <sheetName val="5 Diag - LA"/>
      <sheetName val=" "/>
      <sheetName val=" I5 NA Industrial"/>
      <sheetName val=" I5 EMEA Slow"/>
      <sheetName val=" I5 EMEA Fast"/>
      <sheetName val=" I5 EMEA"/>
      <sheetName val=" I5 CALA"/>
      <sheetName val=" I5 ASIA - China"/>
      <sheetName val=" I5 ASIA - India"/>
      <sheetName val=" I5 ASIA"/>
      <sheetName val=" I5 Consolidated"/>
      <sheetName val="Regional Retr"/>
      <sheetName val="StratMeas"/>
      <sheetName val="CanStk"/>
      <sheetName val="Case and Palt"/>
      <sheetName val="Frcst pivot"/>
      <sheetName val="leadtime"/>
      <sheetName val="Monthend + Intransit"/>
      <sheetName val="Page6"/>
      <sheetName val="Page1"/>
      <sheetName val="Page3"/>
      <sheetName val="Page4"/>
      <sheetName val="COUNTER MEASURE INVENTORY"/>
      <sheetName val="Page7"/>
      <sheetName val="Page8"/>
      <sheetName val="TB"/>
      <sheetName val="Capital Exp"/>
      <sheetName val="Cover"/>
      <sheetName val="Page2"/>
      <sheetName val="VJ12monthshistory"/>
      <sheetName val="Detail"/>
      <sheetName val="U-2x1"/>
      <sheetName val="U_over_1"/>
      <sheetName val="U_over_2"/>
      <sheetName val="U_over_3"/>
      <sheetName val="V_over_1"/>
      <sheetName val="U-2x2"/>
      <sheetName val="Placements Segment "/>
      <sheetName val="Acc Mgr"/>
      <sheetName val="Cross Team"/>
      <sheetName val="UK - Summary"/>
      <sheetName val="500S EPP Only"/>
      <sheetName val="E700S 5.7"/>
      <sheetName val="E700S 10.4"/>
      <sheetName val="22&quot; Screen"/>
      <sheetName val="Validation"/>
      <sheetName val="Gastos Detallados Opt"/>
      <sheetName val="ROLLFWD"/>
      <sheetName val="3.0 Delivery"/>
      <sheetName val="ABS 2011 L1 KPI's"/>
      <sheetName val="VJB Top 6_April 09"/>
      <sheetName val="Plant KPI(11)"/>
      <sheetName val="EMEA"/>
      <sheetName val="Commission %"/>
      <sheetName val="valid data lists"/>
      <sheetName val="Descriptives"/>
      <sheetName val="Quelle"/>
      <sheetName val="PIVOT CY"/>
      <sheetName val="PIVOT PY"/>
      <sheetName val="Contentious Changes"/>
      <sheetName val="ex GMBH"/>
      <sheetName val="CM KPI 7"/>
      <sheetName val="CM TTI Item 4 &amp; 5"/>
      <sheetName val="Cabinet"/>
      <sheetName val="BEN5K"/>
      <sheetName val="BEN6K"/>
      <sheetName val="CBT"/>
      <sheetName val="DSFL"/>
      <sheetName val="GPS"/>
      <sheetName val="IQ"/>
      <sheetName val="Misc"/>
      <sheetName val="QWave"/>
      <sheetName val="SER"/>
      <sheetName val="T1Hub"/>
      <sheetName val="T3T5"/>
      <sheetName val="TWS"/>
      <sheetName val="EQ "/>
      <sheetName val="BEN"/>
      <sheetName val="CM OTD"/>
      <sheetName val="Europe_Essbase"/>
      <sheetName val="Action Plan"/>
      <sheetName val="Info"/>
      <sheetName val="Reason Codes"/>
      <sheetName val="LookupAP"/>
      <sheetName val="mar05"/>
      <sheetName val="mai05"/>
      <sheetName val="UniqueContacts"/>
      <sheetName val="T4 DMB"/>
      <sheetName val="Conceptos"/>
      <sheetName val="Lookup"/>
      <sheetName val="Asia region _AUD"/>
      <sheetName val="PD Matrix"/>
      <sheetName val="TTI Bowling Chart"/>
      <sheetName val="KPI Bowling Chart"/>
      <sheetName val="Action Plan A..."/>
      <sheetName val="c-m # x"/>
      <sheetName val="training matrix"/>
      <sheetName val="DeptList"/>
      <sheetName val="Arrester 2nd Level Matrix"/>
      <sheetName val="Productivity"/>
      <sheetName val="Scrap"/>
      <sheetName val="KPI's"/>
      <sheetName val="IncidentsFP"/>
      <sheetName val="TCIR_FP"/>
      <sheetName val="LWCIR_FP"/>
      <sheetName val="TCIR_EAP"/>
      <sheetName val="LWCIR_EAP"/>
      <sheetName val="OTD"/>
      <sheetName val="LT"/>
      <sheetName val="PastDue"/>
      <sheetName val="OpProfit"/>
      <sheetName val="Spending"/>
      <sheetName val="PPV"/>
      <sheetName val="ProdFP"/>
      <sheetName val="IA"/>
      <sheetName val="Inv"/>
      <sheetName val="Turns"/>
      <sheetName val="GX Warranty CM"/>
      <sheetName val="Milan Quality CM"/>
      <sheetName val="Countermeasure KaVo warr-$ LZ"/>
      <sheetName val="PHN"/>
      <sheetName val="Pivot-Trends"/>
      <sheetName val="Month-YTD Actuals"/>
      <sheetName val="QuarterlyData"/>
      <sheetName val="Chart-Trends"/>
      <sheetName val="Chart_Calcs(finance only)"/>
      <sheetName val="RawData_finance only_"/>
      <sheetName val="Formulas"/>
      <sheetName val="Data Roll-Ups"/>
      <sheetName val=" Safety"/>
      <sheetName val="Internal Quality"/>
      <sheetName val="External Quality"/>
      <sheetName val="Delivery"/>
      <sheetName val="Cost"/>
      <sheetName val=" 5S &amp; Training"/>
      <sheetName val="LT CM's"/>
      <sheetName val="Kaizen Schedule"/>
      <sheetName val="0000"/>
      <sheetName val="1000"/>
      <sheetName val="bowler-TTI"/>
      <sheetName val="bowler-KPI"/>
      <sheetName val="AP G - Consoldtn OPS"/>
      <sheetName val="AP H-Zero Dfcts Ops"/>
      <sheetName val="CM for AP-H "/>
      <sheetName val="AP I - Deploy Tools OPS"/>
      <sheetName val="JUN CM KPI D1-D2"/>
      <sheetName val="JUN CM KPI-C (RIC)"/>
      <sheetName val="cm-11A - Cleve Ext. Qual (2)"/>
      <sheetName val="cm-3"/>
      <sheetName val="cm-10A - Richmond Int. Quality"/>
      <sheetName val="cm-10A - Cleveland Int. Qual."/>
      <sheetName val="cm-10B - Int. TVSS Qual"/>
      <sheetName val="cm-10B Bristol Int Qual"/>
      <sheetName val="cm-11A - Cleve Ext. Qual"/>
      <sheetName val="cm-11A - Richmond Ext Q"/>
      <sheetName val="cm-11B - TVSS Ext Qual"/>
      <sheetName val="cm-13 - Rich Inv Turns"/>
      <sheetName val="CM 13 -Goleta Inv. Turns "/>
      <sheetName val="cm-13 - Clev Inv Turns"/>
      <sheetName val="cm-14 - Goleta Receivables"/>
      <sheetName val="L2 MTD Data Sheet"/>
      <sheetName val="L2 YTD Data Sheet"/>
      <sheetName val="CRM Action Plan"/>
      <sheetName val="OTD - Goleta"/>
      <sheetName val="CTI Integ."/>
      <sheetName val="Payables - Goleta"/>
      <sheetName val="Action Plan A !"/>
      <sheetName val="Action Plan B"/>
      <sheetName val="Action Plan C !"/>
      <sheetName val="Action Plan D"/>
      <sheetName val="Action Plan E !"/>
      <sheetName val="Action Plan F"/>
      <sheetName val="Cleveland"/>
      <sheetName val="Richmond"/>
      <sheetName val="Bristol"/>
      <sheetName val="Goleta"/>
      <sheetName val="DPS Summary data"/>
      <sheetName val="Title Page"/>
      <sheetName val="Level 1 Matrix"/>
      <sheetName val="Level 1 Bowling"/>
      <sheetName val="E-Commerce Lvl 2 Matrix (1)"/>
      <sheetName val="E-Commerce Lvl 2 Bowling (1)"/>
      <sheetName val="ATG Revenue Lvl 2 Matrix (2)"/>
      <sheetName val="ATG Revenue Lvl 2 Bowling (2)"/>
      <sheetName val="EU Sales Lvl 2A Matrix (3)"/>
      <sheetName val="EU Sales Lvl 2A Bowling (3)"/>
      <sheetName val="L.A. Region Lvl 2B Matrix (4)"/>
      <sheetName val="SEO-Countermeasures"/>
      <sheetName val="CC Expenses"/>
      <sheetName val="Detail PlanFY05"/>
      <sheetName val="TOTAL"/>
      <sheetName val="MoreData"/>
      <sheetName val="8-PF"/>
      <sheetName val="Eng $izedRoadmap"/>
      <sheetName val="Value Added"/>
      <sheetName val="2001 Prod XE"/>
      <sheetName val="2001 Prod NA"/>
      <sheetName val="2001 Supplies NA"/>
      <sheetName val="2001 Supplies XE"/>
      <sheetName val="Top Level Countermeasure"/>
      <sheetName val="Lookup Tables"/>
      <sheetName val="LookupTables"/>
      <sheetName val="Inter Control Sheet "/>
      <sheetName val="Date"/>
      <sheetName val="Schedule O"/>
      <sheetName val="SCC"/>
      <sheetName val="KPI"/>
      <sheetName val="L.A. Region Lvl 2B Bowling (4)"/>
      <sheetName val="TLS Lvl 2C Matrix (5)"/>
      <sheetName val="TLS Lvl 2C Bowling (5)"/>
      <sheetName val="Non US Non UK Lvl 2D Matrix (5)"/>
      <sheetName val="Non US Non UK 2D Bowling (5)"/>
      <sheetName val="SPDS Lvl 2 Matrix (6)"/>
      <sheetName val="SPDS Lvl 2 Bowling (6)"/>
      <sheetName val="Simplicity Lvl 2 Matrix (7)"/>
      <sheetName val="Simplicity Lvl 2 Bowling (7)"/>
      <sheetName val="Region Review (3)"/>
      <sheetName val="Region Review "/>
      <sheetName val="Budge04 month"/>
      <sheetName val="Proforma04"/>
      <sheetName val="Expl. 03-04"/>
      <sheetName val="Breakeven point"/>
      <sheetName val="General Ledger"/>
      <sheetName val="fs sort"/>
      <sheetName val="Comments"/>
      <sheetName val="Objectives"/>
      <sheetName val="Balance Sheet"/>
      <sheetName val="Income Statement"/>
      <sheetName val="Cash Flow"/>
      <sheetName val="Income St. like tactic"/>
      <sheetName val="Budget format tactic"/>
      <sheetName val="Not printed after"/>
      <sheetName val="Ratios"/>
      <sheetName val="Content"/>
      <sheetName val="Graphs"/>
      <sheetName val="Historic Sales"/>
      <sheetName val="Graphs in"/>
      <sheetName val="Forecast100"/>
      <sheetName val="S2-Linx Mo. P&amp;L in VJ"/>
      <sheetName val="VJ Trends"/>
      <sheetName val="W Trends"/>
      <sheetName val="VJ RawData"/>
      <sheetName val="W RawData"/>
      <sheetName val="2003 Sales Employees by quarter"/>
      <sheetName val="2004 Sales Employees by Quarter"/>
      <sheetName val="2003 HR_RawData"/>
      <sheetName val="2004 HR_RawData1204"/>
      <sheetName val="2nd Level Bowling Chart"/>
      <sheetName val="ap  Lean Tools BB"/>
      <sheetName val="ap  36 kaizens"/>
      <sheetName val="2 smed, 3 std wrk"/>
      <sheetName val="6 sigma"/>
      <sheetName val="Top Level $ cntrmsr"/>
      <sheetName val="500 KPI"/>
      <sheetName val="Wkly Sales"/>
      <sheetName val="Wkly Bookings"/>
      <sheetName val="DPM"/>
      <sheetName val="%KanBans"/>
      <sheetName val="Close Rate"/>
      <sheetName val="MEV"/>
      <sheetName val="Leads"/>
      <sheetName val="Top Level Matrix"/>
      <sheetName val="3rd Level Matrix"/>
      <sheetName val="3rd level PD Bowler"/>
      <sheetName val="Action Plan Funnel"/>
      <sheetName val="Action Plan NON-CIJ"/>
      <sheetName val="Action Plan Egg_Pharma"/>
      <sheetName val="Action Plan IB"/>
      <sheetName val="Action Plan After Sales"/>
      <sheetName val="AP Sub - Inventory"/>
      <sheetName val="Action Plan Inventory DK"/>
      <sheetName val="Action Plan DSO"/>
      <sheetName val="Action Plan  - Navision"/>
      <sheetName val="CM Sheet CIJ"/>
      <sheetName val="Action Plan 1 Zero Defects"/>
      <sheetName val="CM Action Plan 1  "/>
      <sheetName val="Action Plan 3"/>
      <sheetName val="Action Plan 4"/>
      <sheetName val="CM TTI 1 (CYB)"/>
      <sheetName val="CM TTI 1 (UP)"/>
      <sheetName val="CM TTI 2 (TVSS)"/>
      <sheetName val="CM TTI 3"/>
      <sheetName val="CM KPI 3 (TVSS)"/>
      <sheetName val="CM KPI 4a (CYB)"/>
      <sheetName val="CM KPI 5a (CYB)"/>
      <sheetName val="CM KPI 5b (TVS)"/>
      <sheetName val="PPV Plan"/>
      <sheetName val="Richmond data "/>
      <sheetName val="CM TTI Item 4 _ 5"/>
      <sheetName val="Risk Ganymede N"/>
      <sheetName val="Tabelle1"/>
      <sheetName val="Tabelle2"/>
      <sheetName val="Tabelle3"/>
      <sheetName val="Dept Name &amp; Instructions"/>
      <sheetName val="Cap Ex Input"/>
      <sheetName val="Headcount Input"/>
      <sheetName val="Hiring Form"/>
      <sheetName val="Overhead Expense Detail"/>
      <sheetName val="Dept_Acct_List"/>
      <sheetName val="Links_Page - do not delete"/>
      <sheetName val="Expense"/>
      <sheetName val="Apr"/>
      <sheetName val="Feb"/>
      <sheetName val="Warranty Systems Change"/>
      <sheetName val="July Actuals"/>
      <sheetName val="CVD GM Report"/>
      <sheetName val="Top20 SOM"/>
      <sheetName val="MAR"/>
      <sheetName val="JAN"/>
      <sheetName val="FY01 Summary"/>
      <sheetName val="participants"/>
      <sheetName val="L2 Imaging Matrix"/>
      <sheetName val="L2 Imaging TTI Bowler"/>
      <sheetName val="Imaging KPI Bowler"/>
      <sheetName val="Milan KPI Bowler"/>
      <sheetName val="Milan Scorecard"/>
      <sheetName val="Milan Reg AP"/>
      <sheetName val="L3 GA Customer Support Matrix"/>
      <sheetName val="L3 GA Customer Support Bowler"/>
      <sheetName val="CM-TSS % abandoned calls"/>
      <sheetName val="CM-TSS Avg hold time"/>
      <sheetName val="CM-WAR Revenue"/>
      <sheetName val="CM-OSS Sales"/>
      <sheetName val="AP - NOS Training"/>
      <sheetName val="AP -NOS installs"/>
      <sheetName val="AP - FS Response"/>
      <sheetName val="AP- WAR renewals"/>
      <sheetName val="AP- PSS Demos"/>
      <sheetName val="AP - TSS hold time"/>
      <sheetName val="AP- TSS complaints"/>
      <sheetName val="AP- TSS &gt; 2 days"/>
      <sheetName val="AP - OSS sales"/>
      <sheetName val="Operations LIII TTI"/>
      <sheetName val="Operations LIII KPI"/>
      <sheetName val="Ops-Quality"/>
      <sheetName val="PPV AP"/>
      <sheetName val="L3 Sales Matrix"/>
      <sheetName val="L3 Matrix MKTG"/>
      <sheetName val="Level 3 Mktg Bowler"/>
      <sheetName val="AP Dealers"/>
      <sheetName val="AP Quality"/>
      <sheetName val="AP I2E"/>
      <sheetName val="L3 Engineering Matrix"/>
      <sheetName val="Sales AP"/>
      <sheetName val="Marketing AP"/>
      <sheetName val="Engineering AP"/>
      <sheetName val="Customer Support AP"/>
      <sheetName val="AP template"/>
      <sheetName val="Dropdown Lists"/>
      <sheetName val="Data selection"/>
      <sheetName val="Graphics Bridge"/>
      <sheetName val="Interest"/>
      <sheetName val="Territories"/>
      <sheetName val="TBDataFill"/>
      <sheetName val="Customize Your Invoice"/>
      <sheetName val="Mar 04"/>
      <sheetName val="Exb II.1_Summary Taira"/>
      <sheetName val="Jan'10"/>
      <sheetName val="Actual_2011"/>
      <sheetName val="DDC"/>
      <sheetName val="Hoja1"/>
      <sheetName val="Brands"/>
      <sheetName val="Dept-yr"/>
      <sheetName val="NA Sales PD Bowling Chart"/>
      <sheetName val="Cntmrs-Recruit_Time1"/>
      <sheetName val="parameter"/>
      <sheetName val="815_LDO_US_SALES_REPORT"/>
      <sheetName val="PD Definitions"/>
      <sheetName val="po地区及客户类别"/>
      <sheetName val="Space"/>
      <sheetName val="Open CARs"/>
      <sheetName val="Sheet10"/>
      <sheetName val="Evaluating Risk"/>
      <sheetName val="Fin Summary"/>
      <sheetName val="US Comps"/>
      <sheetName val="Control Panel"/>
      <sheetName val="JANtrend"/>
      <sheetName val="Tibitoc Bluesheet"/>
      <sheetName val="DetailedOpex_KhalixTemplate"/>
      <sheetName val="Actuals-Mth"/>
      <sheetName val="Actuals-YTD"/>
      <sheetName val="CO PA"/>
      <sheetName val="Hyp"/>
      <sheetName val="Inventory Action Plan+"/>
      <sheetName val="Inventory Bowler+"/>
      <sheetName val="CC Details"/>
      <sheetName val="worksheet"/>
      <sheetName val=""/>
      <sheetName val="TEST HOURS MONTHLY REPORT"/>
      <sheetName val="Leica 2"/>
      <sheetName val="Specification"/>
      <sheetName val="May 97"/>
      <sheetName val="Info Tab for Drop Downs"/>
      <sheetName val="EUR"/>
      <sheetName val="Factors"/>
      <sheetName val="Sheet8"/>
      <sheetName val="Actuator"/>
      <sheetName val="Regional Targets"/>
      <sheetName val="S1 Created"/>
      <sheetName val="12 Mth JOP"/>
      <sheetName val="YTD CW$ "/>
      <sheetName val="2013 CW Targets"/>
      <sheetName val="0404"/>
      <sheetName val="PLAN-FCST"/>
      <sheetName val="Monthly Sales Dashboard"/>
      <sheetName val="Cntmrs-Chgo_Record1"/>
      <sheetName val="Cntmrs-FP_Record1"/>
      <sheetName val="Cntmrs-Chgo_Accid1"/>
      <sheetName val="Countermeasure_Sheet1"/>
      <sheetName val="UKUS_Budget_£"/>
      <sheetName val="UK_USA_Consol"/>
      <sheetName val="End_User_details"/>
      <sheetName val="Control_Chart_&amp;_Data1"/>
      <sheetName val="drop_downs"/>
      <sheetName val="Current_Month"/>
      <sheetName val="Entity_v_Plan"/>
      <sheetName val="2nd_Level_Matrix1"/>
      <sheetName val="All_Curves"/>
      <sheetName val="IS_Summary-96"/>
      <sheetName val="Assy_Exc_Takt"/>
      <sheetName val="Plant_KPI_"/>
      <sheetName val="Bristol_Data1"/>
      <sheetName val="Cleveland_Data"/>
      <sheetName val="Goleta_Data"/>
      <sheetName val="Richmond_Data"/>
      <sheetName val="Service_KPI__1"/>
      <sheetName val="YTD_Co_Array"/>
      <sheetName val="Consolidated_Budget_Worksheet1"/>
      <sheetName val="WP_Hist_ABC"/>
      <sheetName val="Matrix-Level_3-Gastonia1"/>
      <sheetName val="Ignor_this_tab1"/>
      <sheetName val="LII_KPI_Bowler"/>
      <sheetName val="Operating_Statement_Data"/>
      <sheetName val="03_ACT"/>
      <sheetName val="Unfunded_Plan"/>
      <sheetName val="by_division"/>
      <sheetName val="VARIABLES_-_DO_NOT_TOUCH!!"/>
      <sheetName val="Information_Input"/>
      <sheetName val="Plan_by_Mth"/>
      <sheetName val="Actuals_YTD-Mth"/>
      <sheetName val="PLan_YTD-Mth"/>
      <sheetName val="VJ_12monthshistory"/>
      <sheetName val="Customer_Responsible_XT_&amp;_GL"/>
      <sheetName val="perf_by_state"/>
      <sheetName val="Actual_&amp;_Forecast"/>
      <sheetName val="Work_hours"/>
      <sheetName val="QA_Analysis_Key_Cells_Aug"/>
      <sheetName val="RAS58_Action_Plan"/>
      <sheetName val="Revaluation_Summary"/>
      <sheetName val="Summary_Turns"/>
      <sheetName val="Country_Index"/>
      <sheetName val="Revenue_Per_Tech_04"/>
      <sheetName val="Pln_by_mth"/>
      <sheetName val="Pln_YTD"/>
      <sheetName val="EMEA_Demo_Kit_Bowler"/>
      <sheetName val="USA_Demo_Kit_Bowler"/>
      <sheetName val="SE_Asia_Demo_Kit_Bowler"/>
      <sheetName val="China_Demo_Kit_Bowler"/>
      <sheetName val="AMPAC_Demo_Kit_Bowler"/>
      <sheetName val="LCR_Lookup"/>
      <sheetName val="FEB_summary1"/>
      <sheetName val="Monthly_Allowances"/>
      <sheetName val="1-30_Consolidated_"/>
      <sheetName val="2001_Before_Capitalization"/>
      <sheetName val="Actuals_by_Mth"/>
      <sheetName val="PLANT_COMPLIANC"/>
      <sheetName val="Ames_2001_KPIs"/>
      <sheetName val="//www_mydanaher_com/Documents_a"/>
      <sheetName val="IMR_Data"/>
      <sheetName val="New_Product1"/>
      <sheetName val="Level_1_CM"/>
      <sheetName val="List_Data"/>
      <sheetName val="Total_Pareto"/>
      <sheetName val="Tech_Supp"/>
      <sheetName val="VR_Inst"/>
      <sheetName val="Gil_Inst"/>
      <sheetName val="VOC_Data"/>
      <sheetName val="PD_Bowler"/>
      <sheetName val="_Failures"/>
      <sheetName val="Daily_Report"/>
      <sheetName val="Refresh_Date"/>
      <sheetName val="Employee_Involvement"/>
      <sheetName val="RMS_Kaizen_Plans"/>
      <sheetName val="&quot;Make&quot;_Product_Family_Data"/>
      <sheetName val="1__ROIC"/>
      <sheetName val="KPI_Level_2_Total"/>
      <sheetName val="Bowling_ChartLevel_1_GLA"/>
      <sheetName val="Headcount_formatted_Dlists"/>
      <sheetName val="Reference_Sheet"/>
      <sheetName val="Q2_part_numbers"/>
      <sheetName val="Tek_Fcst"/>
      <sheetName val="PSI_BUDGET02"/>
      <sheetName val="Mid_(DE)"/>
      <sheetName val="DROP_DOWN_DATA"/>
      <sheetName val="8_4"/>
      <sheetName val="FM_Q4"/>
      <sheetName val="Example_Var_report"/>
      <sheetName val="2b__ARUPU"/>
      <sheetName val="2a__NRP"/>
      <sheetName val="1b__OTL%"/>
      <sheetName val="1a__Units"/>
      <sheetName val="Q4_Outlook"/>
      <sheetName val="Previsão_EE"/>
      <sheetName val="BCI_Error_Type"/>
      <sheetName val="RA_YTD_2004"/>
      <sheetName val="02_ACT"/>
      <sheetName val="Total_Pay_Summary"/>
      <sheetName val="Data_Entry"/>
      <sheetName val="21-CC_Bridge_Service"/>
      <sheetName val="DIS_Equip_Aftrm"/>
      <sheetName val="IG_Equip_Aftrm"/>
      <sheetName val="TP_Equip_Aftrm"/>
      <sheetName val="&lt;Rpt_Home&gt;"/>
      <sheetName val="Group_1"/>
      <sheetName val="AMCY_Impact"/>
      <sheetName val="Incremental_to_DHR"/>
      <sheetName val="TMI_Severence"/>
      <sheetName val="Center_Summary"/>
      <sheetName val="Int_Analysis"/>
      <sheetName val="Top_Level_Bowling_Chart"/>
      <sheetName val="Q199_-APRIL"/>
      <sheetName val="Allother_data"/>
      <sheetName val="Overall_data"/>
      <sheetName val="New_Item_data"/>
      <sheetName val="Promo_data"/>
      <sheetName val="Top_1000_data"/>
      <sheetName val="RawData(finance_only)"/>
      <sheetName val="OLS_Results"/>
      <sheetName val="group"/>
      <sheetName val="RCCM"/>
      <sheetName val="Warranty Details"/>
      <sheetName val="RawData_Mat Avail"/>
      <sheetName val="DDY"/>
      <sheetName val="CORs"/>
      <sheetName val="PAYNTER EXAMPLE"/>
      <sheetName val="Plnr"/>
      <sheetName val="22A e Bus"/>
      <sheetName val="Working Parameters"/>
      <sheetName val="Metadata"/>
      <sheetName val="std cost - all baan"/>
      <sheetName val="Program"/>
      <sheetName val="para"/>
      <sheetName val="Sales &amp; Orders by Division"/>
      <sheetName val="DDR_Total"/>
      <sheetName val="2000PD-White-NOV00_xls"/>
      <sheetName val="August_sales_data"/>
      <sheetName val="F-18_HOLD"/>
      <sheetName val="File_Maintenance"/>
      <sheetName val="F-20_Liabs"/>
      <sheetName val="Foreign_Exchange"/>
      <sheetName val="OCF_Retrieval"/>
      <sheetName val="Ratio_Data_Retrieval"/>
      <sheetName val="RNOA_Retrieval"/>
      <sheetName val="__www_mydanaher_com_Documents_a"/>
      <sheetName val="JUN_KPI-C_(Bris)"/>
      <sheetName val="CM_VAVE,PPV_02_2011"/>
      <sheetName val="P&amp;L_Statement"/>
      <sheetName val="Ops_Review_Agenda"/>
      <sheetName val="Schedule_15_2005"/>
      <sheetName val="5_Diag_-_Consol_OUS"/>
      <sheetName val="5_-_Diag_NAO"/>
      <sheetName val="5_Diag_-_EU"/>
      <sheetName val="5_Diag_-_Emg"/>
      <sheetName val="5_Diag_-_Japan"/>
      <sheetName val="5_Diag_-_Asia"/>
      <sheetName val="5_Diag_-_LA"/>
      <sheetName val="_"/>
      <sheetName val="KSTneu_H_Bausler"/>
      <sheetName val="pivot_Base_neu"/>
      <sheetName val="Action_Plan"/>
      <sheetName val="Training_needs"/>
      <sheetName val="Acc_Mgr"/>
      <sheetName val="Cross_Team"/>
      <sheetName val="Bowling_ChartLevel_2_RS_Sales"/>
      <sheetName val="Bowling_ChartLevel_2_SSE_Sales"/>
      <sheetName val="cost_comparison"/>
      <sheetName val="UK_-_Summary"/>
      <sheetName val="MLC_Funnel"/>
      <sheetName val="_I5_NA_Industrial"/>
      <sheetName val="_I5_EMEA_Slow"/>
      <sheetName val="_I5_EMEA_Fast"/>
      <sheetName val="_I5_EMEA"/>
      <sheetName val="_I5_CALA"/>
      <sheetName val="_I5_ASIA_-_China"/>
      <sheetName val="_I5_ASIA_-_India"/>
      <sheetName val="_I5_ASIA"/>
      <sheetName val="_I5_Consolidated"/>
      <sheetName val="Regional_Retr"/>
      <sheetName val="Case_and_Palt"/>
      <sheetName val="Frcst_pivot"/>
      <sheetName val="Monthend_+_Intransit"/>
      <sheetName val="COUNTER_MEASURE_INVENTORY"/>
      <sheetName val="Capital_Exp"/>
      <sheetName val="Project_Parameters"/>
      <sheetName val="Wire_chart"/>
      <sheetName val="P&amp;L_BUD"/>
      <sheetName val="Commission_%"/>
      <sheetName val="valid_data_lists"/>
      <sheetName val="3_0_Delivery"/>
      <sheetName val="EQ_"/>
      <sheetName val="CM_OTD"/>
      <sheetName val="OH_Service_Costs"/>
      <sheetName val="OH_G&amp;A_(Other)"/>
      <sheetName val="EsB_Orders_(WO)"/>
      <sheetName val="Data_Validation_and_Notes"/>
      <sheetName val="EO_Month_Cash"/>
      <sheetName val="NC_List"/>
      <sheetName val="Shp'g_'05_Optr"/>
      <sheetName val="4_(D3)_A_III_supp-doc_2"/>
      <sheetName val="VR_data"/>
      <sheetName val="MP_data"/>
      <sheetName val="PMP_NSSN_21658"/>
      <sheetName val="PMP_NSSN_Shipping"/>
      <sheetName val="Step_15"/>
      <sheetName val="ABS_2011_L1_KPI's"/>
      <sheetName val="VJB_Top_6_April_09"/>
      <sheetName val="Plant_KPI(11)"/>
      <sheetName val="Placements_Segment_"/>
      <sheetName val="500S_EPP_Only"/>
      <sheetName val="E700S_5_7"/>
      <sheetName val="E700S_10_4"/>
      <sheetName val="22&quot;_Screen"/>
      <sheetName val="Model_Assumptions"/>
      <sheetName val="Gastos_Detallados_Opt"/>
      <sheetName val="DBS_Leaders"/>
      <sheetName val="CC_418020"/>
      <sheetName val="Control_Panel"/>
      <sheetName val="May_97"/>
      <sheetName val="PD_Matrix"/>
      <sheetName val="TTI_Bowling_Chart"/>
      <sheetName val="KPI_Bowling_Chart"/>
      <sheetName val="Action_Plan_A___"/>
      <sheetName val="c-m_#_x"/>
      <sheetName val="training_matrix"/>
      <sheetName val="Arrester_2nd_Level_Matrix"/>
      <sheetName val="GX_Warranty_CM"/>
      <sheetName val="Milan_Quality_CM"/>
      <sheetName val="Countermeasure_KaVo_warr-$_LZ"/>
      <sheetName val="Month-YTD_Actuals"/>
      <sheetName val="Chart_Calcs(finance_only)"/>
      <sheetName val="RawData_finance_only_"/>
      <sheetName val="Data_Roll-Ups"/>
      <sheetName val="_Safety"/>
      <sheetName val="Internal_Quality"/>
      <sheetName val="External_Quality"/>
      <sheetName val="_5S_&amp;_Training"/>
      <sheetName val="LT_CM's"/>
      <sheetName val="Kaizen_Schedule"/>
      <sheetName val="AP_G_-_Consoldtn_OPS"/>
      <sheetName val="AP_H-Zero_Dfcts_Ops"/>
      <sheetName val="CM_for_AP-H_"/>
      <sheetName val="AP_I_-_Deploy_Tools_OPS"/>
      <sheetName val="JUN_CM_KPI_D1-D2"/>
      <sheetName val="JUN_CM_KPI-C_(RIC)"/>
      <sheetName val="cm-11A_-_Cleve_Ext__Qual_(2)"/>
      <sheetName val="cm-10A_-_Richmond_Int__Quality"/>
      <sheetName val="cm-10A_-_Cleveland_Int__Qual_"/>
      <sheetName val="cm-10B_-_Int__TVSS_Qual"/>
      <sheetName val="cm-10B_Bristol_Int_Qual"/>
      <sheetName val="cm-11A_-_Cleve_Ext__Qual"/>
      <sheetName val="cm-11A_-_Richmond_Ext_Q"/>
      <sheetName val="cm-11B_-_TVSS_Ext_Qual"/>
      <sheetName val="cm-13_-_Rich_Inv_Turns"/>
      <sheetName val="CM_13_-Goleta_Inv__Turns_"/>
      <sheetName val="cm-13_-_Clev_Inv_Turns"/>
      <sheetName val="cm-14_-_Goleta_Receivables"/>
      <sheetName val="L2_MTD_Data_Sheet"/>
      <sheetName val="L2_YTD_Data_Sheet"/>
      <sheetName val="CRM_Action_Plan"/>
      <sheetName val="OTD_-_Goleta"/>
      <sheetName val="CTI_Integ_"/>
      <sheetName val="Payables_-_Goleta"/>
      <sheetName val="Action_Plan_A_!"/>
      <sheetName val="Action_Plan_B"/>
      <sheetName val="Action_Plan_C_!"/>
      <sheetName val="Action_Plan_D"/>
      <sheetName val="Action_Plan_E_!"/>
      <sheetName val="Action_Plan_F"/>
      <sheetName val="DPS_Summary_data"/>
      <sheetName val="Title_Page"/>
      <sheetName val="Level_1_Matrix"/>
      <sheetName val="Level_1_Bowling"/>
      <sheetName val="E-Commerce_Lvl_2_Matrix_(1)"/>
      <sheetName val="E-Commerce_Lvl_2_Bowling_(1)"/>
      <sheetName val="ATG_Revenue_Lvl_2_Matrix_(2)"/>
      <sheetName val="ATG_Revenue_Lvl_2_Bowling_(2)"/>
      <sheetName val="EU_Sales_Lvl_2A_Matrix_(3)"/>
      <sheetName val="EU_Sales_Lvl_2A_Bowling_(3)"/>
      <sheetName val="L_A__Region_Lvl_2B_Matrix_(4)"/>
      <sheetName val="L_A__Region_Lvl_2B_Bowling_(4)"/>
      <sheetName val="TLS_Lvl_2C_Matrix_(5)"/>
      <sheetName val="TLS_Lvl_2C_Bowling_(5)"/>
      <sheetName val="Non_US_Non_UK_Lvl_2D_Matrix_(5)"/>
      <sheetName val="Non_US_Non_UK_2D_Bowling_(5)"/>
      <sheetName val="SPDS_Lvl_2_Matrix_(6)"/>
      <sheetName val="SPDS_Lvl_2_Bowling_(6)"/>
      <sheetName val="Simplicity_Lvl_2_Matrix_(7)"/>
      <sheetName val="Simplicity_Lvl_2_Bowling_(7)"/>
      <sheetName val="Region_Review_(3)"/>
      <sheetName val="Region_Review_"/>
      <sheetName val="Budge04_month"/>
      <sheetName val="Expl__03-04"/>
      <sheetName val="Breakeven_point"/>
      <sheetName val="General_Ledger"/>
      <sheetName val="fs_sort"/>
      <sheetName val="Balance_Sheet"/>
      <sheetName val="Income_Statement"/>
      <sheetName val="Cash_Flow"/>
      <sheetName val="Income_St__like_tactic"/>
      <sheetName val="Budget_format_tactic"/>
      <sheetName val="Not_printed_after"/>
      <sheetName val="Historic_Sales"/>
      <sheetName val="Graphs_in"/>
      <sheetName val="S2-Linx_Mo__P&amp;L_in_VJ"/>
      <sheetName val="VJ_Trends"/>
      <sheetName val="W_Trends"/>
      <sheetName val="VJ_RawData"/>
      <sheetName val="W_RawData"/>
      <sheetName val="2003_Sales_Employees_by_quarter"/>
      <sheetName val="2004_Sales_Employees_by_Quarter"/>
      <sheetName val="2003_HR_RawData"/>
      <sheetName val="2004_HR_RawData1204"/>
      <sheetName val="2nd_Level_Bowling_Chart"/>
      <sheetName val="ap__Lean_Tools_BB"/>
      <sheetName val="ap__36_kaizens"/>
      <sheetName val="2_smed,_3_std_wrk"/>
      <sheetName val="6_sigma"/>
      <sheetName val="Top_Level_$_cntrmsr"/>
      <sheetName val="500_KPI"/>
      <sheetName val="Wkly_Sales"/>
      <sheetName val="Wkly_Bookings"/>
      <sheetName val="Close_Rate"/>
      <sheetName val="Top_Level_Matrix"/>
      <sheetName val="3rd_Level_Matrix"/>
      <sheetName val="3rd_level_PD_Bowler"/>
      <sheetName val="Action_Plan_Funnel"/>
      <sheetName val="Action_Plan_NON-CIJ"/>
      <sheetName val="Action_Plan_Egg_Pharma"/>
      <sheetName val="Action_Plan_IB"/>
      <sheetName val="Action_Plan_After_Sales"/>
      <sheetName val="AP_Sub_-_Inventory"/>
      <sheetName val="Action_Plan_Inventory_DK"/>
      <sheetName val="Action_Plan_DSO"/>
      <sheetName val="Action_Plan__-_Navision"/>
      <sheetName val="CM_Sheet_CIJ"/>
      <sheetName val="Action_Plan_1_Zero_Defects"/>
      <sheetName val="CM_Action_Plan_1__"/>
      <sheetName val="Action_Plan_3"/>
      <sheetName val="Action_Plan_4"/>
      <sheetName val="CM_TTI_1_(CYB)"/>
      <sheetName val="CM_TTI_1_(UP)"/>
      <sheetName val="CM_TTI_2_(TVSS)"/>
      <sheetName val="CM_TTI_3"/>
      <sheetName val="CM_TTI_Item_4_&amp;_5"/>
      <sheetName val="CM_KPI_3_(TVSS)"/>
      <sheetName val="CM_KPI_4a_(CYB)"/>
      <sheetName val="CM_KPI_5a_(CYB)"/>
      <sheetName val="CM_KPI_5b_(TVS)"/>
      <sheetName val="CM_KPI_7"/>
      <sheetName val="PPV_Plan"/>
      <sheetName val="Richmond_data_"/>
      <sheetName val="CM_TTI_Item_4___5"/>
      <sheetName val="Risk_Ganymede_N"/>
      <sheetName val="Dept_Name_&amp;_Instructions"/>
      <sheetName val="Cap_Ex_Input"/>
      <sheetName val="Headcount_Input"/>
      <sheetName val="Hiring_Form"/>
      <sheetName val="Overhead_Expense_Detail"/>
      <sheetName val="Links_Page_-_do_not_delete"/>
      <sheetName val="Warranty_Systems_Change"/>
      <sheetName val="July_Actuals"/>
      <sheetName val="CVD_GM_Report"/>
      <sheetName val="Top20_SOM"/>
      <sheetName val="FY01_Summary"/>
      <sheetName val="L2_Imaging_Matrix"/>
      <sheetName val="L2_Imaging_TTI_Bowler"/>
      <sheetName val="Imaging_KPI_Bowler"/>
      <sheetName val="Milan_KPI_Bowler"/>
      <sheetName val="Milan_Scorecard"/>
      <sheetName val="Milan_Reg_AP"/>
      <sheetName val="L3_GA_Customer_Support_Matrix"/>
      <sheetName val="L3_GA_Customer_Support_Bowler"/>
      <sheetName val="CM-TSS_%_abandoned_calls"/>
      <sheetName val="CM-TSS_Avg_hold_time"/>
      <sheetName val="CM-WAR_Revenue"/>
      <sheetName val="CM-OSS_Sales"/>
      <sheetName val="AP_-_NOS_Training"/>
      <sheetName val="AP_-NOS_installs"/>
      <sheetName val="AP_-_FS_Response"/>
      <sheetName val="AP-_WAR_renewals"/>
      <sheetName val="AP-_PSS_Demos"/>
      <sheetName val="AP_-_TSS_hold_time"/>
      <sheetName val="AP-_TSS_complaints"/>
      <sheetName val="AP-_TSS_&gt;_2_days"/>
      <sheetName val="AP_-_OSS_sales"/>
      <sheetName val="Operations_LIII_TTI"/>
      <sheetName val="Operations_LIII_KPI"/>
      <sheetName val="PPV_AP"/>
      <sheetName val="L3_Sales_Matrix"/>
      <sheetName val="L3_Matrix_MKTG"/>
      <sheetName val="Level_3_Mktg_Bowler"/>
      <sheetName val="AP_Dealers"/>
      <sheetName val="AP_Quality"/>
      <sheetName val="AP_I2E"/>
      <sheetName val="L3_Engineering_Matrix"/>
      <sheetName val="Sales_AP"/>
      <sheetName val="Marketing_AP"/>
      <sheetName val="Engineering_AP"/>
      <sheetName val="Customer_Support_AP"/>
      <sheetName val="AP_template"/>
      <sheetName val="Info_Tab_for_Drop_Downs"/>
      <sheetName val="PIVOT_CY"/>
      <sheetName val="PIVOT_PY"/>
      <sheetName val="Contentious_Changes"/>
      <sheetName val="ex_GMBH"/>
      <sheetName val="Reason_Codes"/>
      <sheetName val="CC_Expenses"/>
      <sheetName val="Detail_PlanFY05"/>
      <sheetName val="Eng_$izedRoadmap"/>
      <sheetName val="Value_Added"/>
      <sheetName val="2001_Prod_XE"/>
      <sheetName val="2001_Prod_NA"/>
      <sheetName val="2001_Supplies_NA"/>
      <sheetName val="2001_Supplies_XE"/>
      <sheetName val="Asia_region__AUD"/>
      <sheetName val="Leica_2"/>
      <sheetName val="Inter_Control_Sheet_"/>
      <sheetName val="Lookup_Tables"/>
      <sheetName val="Top_Level_Countermeasure"/>
      <sheetName val="Exb_II_1_Summary_Taira"/>
      <sheetName val="Evaluating_Risk"/>
      <sheetName val="Inv-Turns by VS"/>
      <sheetName val="Metrics"/>
      <sheetName val="Global KKG"/>
      <sheetName val="Origem de Dados"/>
      <sheetName val="item"/>
      <sheetName val="SRS"/>
      <sheetName val="BU99"/>
      <sheetName val="Vol &amp; Assumpt"/>
      <sheetName val="CM Template"/>
      <sheetName val="[2000PD-White-NOV00.xls][2000PD"/>
      <sheetName val="[2000PD-White-NOV00.xls]__www_7"/>
      <sheetName val="[2000PD-White-NOV00.xls]__www_3"/>
      <sheetName val="[2000PD-White-NOV00.xls]__www_6"/>
      <sheetName val="[2000PD-White-NOV00.xls]__www_4"/>
      <sheetName val="[2000PD-White-NOV00.xls]__www_5"/>
      <sheetName val="[2000PD-White-NOV00.xls]__ww_12"/>
      <sheetName val="[2000PD-White-NOV00.xls]__www_8"/>
      <sheetName val="[2000PD-White-NOV00.xls]__www_9"/>
      <sheetName val="[2000PD-White-NOV00.xls]__ww_10"/>
      <sheetName val="[2000PD-White-NOV00.xls]__ww_11"/>
      <sheetName val="[2000PD-White-NOV00.xls]__ww_19"/>
      <sheetName val="[2000PD-White-NOV00.xls]__ww_15"/>
      <sheetName val="[2000PD-White-NOV00.xls]__ww_13"/>
      <sheetName val="[2000PD-White-NOV00.xls]__ww_14"/>
      <sheetName val="[2000PD-White-NOV00.xls]__ww_16"/>
      <sheetName val="[2000PD-White-NOV00.xls]__ww_17"/>
      <sheetName val="[2000PD-White-NOV00.xls]__ww_18"/>
      <sheetName val="TCode"/>
      <sheetName val="0304"/>
      <sheetName val="0302"/>
      <sheetName val="0301"/>
      <sheetName val="0303"/>
      <sheetName val="0305"/>
      <sheetName val="Cntmrs-RecruitȏL_x0000__x0001__x0000_$_x0000_⛄ȏP_x0000__x0000__x0000_旀_x0013_ဠ_x0000_"/>
      <sheetName val="Cntmrs-RecruitȏL_x0000__x0001__x0000_$_x0000_⛄ȏP_x0000_旀_x0013_ဠ_x0000_P_x0000_"/>
      <sheetName val="Cntmrs-RecruitҝV_x0000__x0001__x0000_)_x0000_㨨ҝP_x0000__x0000__x0000_旀_x0013_ဠ_x0000_"/>
      <sheetName val="Cntmrs-Recruit?L_x0000__x0001__x0000_$_x0000_??P_x0000__x0000__x0000_?_x0012_?_x0000_"/>
      <sheetName val="Data NCR"/>
      <sheetName val="Summary Tables"/>
      <sheetName val="Work Element Labor Summary"/>
      <sheetName val="Cntmrs-RecruitȏL"/>
      <sheetName val="Cntmrs-RecruitҝV"/>
      <sheetName val="Cntmrs-Recruit?L"/>
      <sheetName val="M224 Ship'g"/>
      <sheetName val="M224  21647"/>
      <sheetName val="MK46 QTY 3 16113"/>
      <sheetName val="MK46 QTY  3  Ship'g "/>
      <sheetName val="Feuil4"/>
      <sheetName val="Tables"/>
      <sheetName val="Calendar"/>
      <sheetName val="Ignored supplier"/>
      <sheetName val="Term of payment"/>
      <sheetName val="New supplier"/>
      <sheetName val="BLUSHET"/>
      <sheetName val="Drop Down List"/>
      <sheetName val="List_Lookup"/>
      <sheetName val="OI  OTD IF"/>
      <sheetName val="Gross Margin Target - Year One "/>
      <sheetName val="F. Reason Codes"/>
      <sheetName val="Demanda MRP 104"/>
      <sheetName val="Category List"/>
      <sheetName val="New List"/>
      <sheetName val="[2000PD-White-NOV00.xls]__ww_26"/>
      <sheetName val="[2000PD-White-NOV00.xls]__ww_25"/>
      <sheetName val="[2000PD-White-NOV00.xls]__ww_21"/>
      <sheetName val="[2000PD-White-NOV00.xls]__ww_20"/>
      <sheetName val="[2000PD-White-NOV00.xls]__ww_22"/>
      <sheetName val="[2000PD-White-NOV00.xls]__ww_24"/>
      <sheetName val="[2000PD-White-NOV00.xls]__ww_2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/>
      <sheetData sheetId="479"/>
      <sheetData sheetId="480"/>
      <sheetData sheetId="481"/>
      <sheetData sheetId="482"/>
      <sheetData sheetId="483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 refreshError="1"/>
      <sheetData sheetId="926" refreshError="1"/>
      <sheetData sheetId="927" refreshError="1"/>
      <sheetData sheetId="928" refreshError="1"/>
      <sheetData sheetId="929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/>
      <sheetData sheetId="940"/>
      <sheetData sheetId="941"/>
      <sheetData sheetId="942"/>
      <sheetData sheetId="943"/>
      <sheetData sheetId="944"/>
      <sheetData sheetId="945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/>
      <sheetData sheetId="1017"/>
      <sheetData sheetId="1018"/>
      <sheetData sheetId="1019"/>
      <sheetData sheetId="1020"/>
      <sheetData sheetId="1021" refreshError="1"/>
      <sheetData sheetId="1022"/>
      <sheetData sheetId="1023" refreshError="1"/>
      <sheetData sheetId="1024" refreshError="1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/>
      <sheetData sheetId="1102"/>
      <sheetData sheetId="1103"/>
      <sheetData sheetId="1104"/>
      <sheetData sheetId="1105"/>
      <sheetData sheetId="1106"/>
      <sheetData sheetId="1107"/>
      <sheetData sheetId="1108"/>
      <sheetData sheetId="1109"/>
      <sheetData sheetId="1110"/>
      <sheetData sheetId="1111"/>
      <sheetData sheetId="1112"/>
      <sheetData sheetId="1113"/>
      <sheetData sheetId="1114"/>
      <sheetData sheetId="1115"/>
      <sheetData sheetId="1116"/>
      <sheetData sheetId="1117"/>
      <sheetData sheetId="1118"/>
      <sheetData sheetId="1119"/>
      <sheetData sheetId="1120"/>
      <sheetData sheetId="1121"/>
      <sheetData sheetId="1122"/>
      <sheetData sheetId="1123"/>
      <sheetData sheetId="1124"/>
      <sheetData sheetId="1125"/>
      <sheetData sheetId="1126"/>
      <sheetData sheetId="1127"/>
      <sheetData sheetId="1128"/>
      <sheetData sheetId="1129"/>
      <sheetData sheetId="1130"/>
      <sheetData sheetId="1131"/>
      <sheetData sheetId="1132"/>
      <sheetData sheetId="1133"/>
      <sheetData sheetId="1134"/>
      <sheetData sheetId="1135"/>
      <sheetData sheetId="1136"/>
      <sheetData sheetId="1137"/>
      <sheetData sheetId="1138"/>
      <sheetData sheetId="1139"/>
      <sheetData sheetId="1140"/>
      <sheetData sheetId="1141"/>
      <sheetData sheetId="1142"/>
      <sheetData sheetId="1143"/>
      <sheetData sheetId="1144"/>
      <sheetData sheetId="1145"/>
      <sheetData sheetId="1146"/>
      <sheetData sheetId="1147"/>
      <sheetData sheetId="1148"/>
      <sheetData sheetId="1149"/>
      <sheetData sheetId="1150"/>
      <sheetData sheetId="1151"/>
      <sheetData sheetId="1152"/>
      <sheetData sheetId="1153"/>
      <sheetData sheetId="1154"/>
      <sheetData sheetId="1155"/>
      <sheetData sheetId="1156"/>
      <sheetData sheetId="1157"/>
      <sheetData sheetId="1158"/>
      <sheetData sheetId="1159"/>
      <sheetData sheetId="1160"/>
      <sheetData sheetId="1161"/>
      <sheetData sheetId="1162"/>
      <sheetData sheetId="1163"/>
      <sheetData sheetId="1164"/>
      <sheetData sheetId="1165"/>
      <sheetData sheetId="1166"/>
      <sheetData sheetId="1167"/>
      <sheetData sheetId="1168"/>
      <sheetData sheetId="1169"/>
      <sheetData sheetId="1170"/>
      <sheetData sheetId="1171"/>
      <sheetData sheetId="1172"/>
      <sheetData sheetId="1173"/>
      <sheetData sheetId="1174"/>
      <sheetData sheetId="1175"/>
      <sheetData sheetId="1176"/>
      <sheetData sheetId="1177"/>
      <sheetData sheetId="1178"/>
      <sheetData sheetId="1179"/>
      <sheetData sheetId="1180"/>
      <sheetData sheetId="1181"/>
      <sheetData sheetId="1182"/>
      <sheetData sheetId="1183"/>
      <sheetData sheetId="1184"/>
      <sheetData sheetId="1185"/>
      <sheetData sheetId="1186"/>
      <sheetData sheetId="1187"/>
      <sheetData sheetId="1188"/>
      <sheetData sheetId="1189"/>
      <sheetData sheetId="1190"/>
      <sheetData sheetId="1191"/>
      <sheetData sheetId="1192"/>
      <sheetData sheetId="1193"/>
      <sheetData sheetId="1194"/>
      <sheetData sheetId="1195"/>
      <sheetData sheetId="1196"/>
      <sheetData sheetId="1197"/>
      <sheetData sheetId="1198"/>
      <sheetData sheetId="1199"/>
      <sheetData sheetId="1200"/>
      <sheetData sheetId="1201"/>
      <sheetData sheetId="1202"/>
      <sheetData sheetId="1203"/>
      <sheetData sheetId="1204"/>
      <sheetData sheetId="1205"/>
      <sheetData sheetId="1206"/>
      <sheetData sheetId="1207" refreshError="1"/>
      <sheetData sheetId="1208" refreshError="1"/>
      <sheetData sheetId="1209" refreshError="1"/>
      <sheetData sheetId="1210" refreshError="1"/>
      <sheetData sheetId="1211" refreshError="1"/>
      <sheetData sheetId="1212"/>
      <sheetData sheetId="1213"/>
      <sheetData sheetId="1214"/>
      <sheetData sheetId="1215"/>
      <sheetData sheetId="1216"/>
      <sheetData sheetId="1217"/>
      <sheetData sheetId="1218"/>
      <sheetData sheetId="1219"/>
      <sheetData sheetId="1220"/>
      <sheetData sheetId="1221" refreshError="1"/>
      <sheetData sheetId="1222" refreshError="1"/>
      <sheetData sheetId="1223" refreshError="1"/>
      <sheetData sheetId="1224" refreshError="1"/>
      <sheetData sheetId="1225" refreshError="1"/>
      <sheetData sheetId="1226" refreshError="1"/>
      <sheetData sheetId="1227" refreshError="1"/>
      <sheetData sheetId="1228" refreshError="1"/>
      <sheetData sheetId="1229" refreshError="1"/>
      <sheetData sheetId="1230" refreshError="1"/>
      <sheetData sheetId="1231" refreshError="1"/>
      <sheetData sheetId="1232" refreshError="1"/>
      <sheetData sheetId="1233" refreshError="1"/>
      <sheetData sheetId="1234" refreshError="1"/>
      <sheetData sheetId="1235" refreshError="1"/>
      <sheetData sheetId="1236" refreshError="1"/>
      <sheetData sheetId="1237" refreshError="1"/>
      <sheetData sheetId="1238" refreshError="1"/>
      <sheetData sheetId="1239" refreshError="1"/>
      <sheetData sheetId="1240" refreshError="1"/>
      <sheetData sheetId="1241" refreshError="1"/>
      <sheetData sheetId="1242" refreshError="1"/>
      <sheetData sheetId="1243"/>
      <sheetData sheetId="1244" refreshError="1"/>
      <sheetData sheetId="1245"/>
      <sheetData sheetId="1246"/>
      <sheetData sheetId="1247"/>
      <sheetData sheetId="1248"/>
      <sheetData sheetId="1249"/>
      <sheetData sheetId="1250"/>
      <sheetData sheetId="1251"/>
      <sheetData sheetId="1252"/>
      <sheetData sheetId="1253"/>
      <sheetData sheetId="1254"/>
      <sheetData sheetId="1255" refreshError="1"/>
      <sheetData sheetId="1256" refreshError="1"/>
      <sheetData sheetId="1257" refreshError="1"/>
      <sheetData sheetId="1258" refreshError="1"/>
      <sheetData sheetId="1259" refreshError="1"/>
      <sheetData sheetId="1260"/>
      <sheetData sheetId="1261" refreshError="1"/>
      <sheetData sheetId="1262" refreshError="1"/>
      <sheetData sheetId="1263" refreshError="1"/>
      <sheetData sheetId="1264" refreshError="1"/>
      <sheetData sheetId="1265" refreshError="1"/>
      <sheetData sheetId="1266" refreshError="1"/>
      <sheetData sheetId="1267" refreshError="1"/>
      <sheetData sheetId="1268" refreshError="1"/>
      <sheetData sheetId="1269" refreshError="1"/>
      <sheetData sheetId="1270" refreshError="1"/>
      <sheetData sheetId="1271" refreshError="1"/>
      <sheetData sheetId="1272" refreshError="1"/>
      <sheetData sheetId="1273" refreshError="1"/>
      <sheetData sheetId="1274" refreshError="1"/>
      <sheetData sheetId="1275" refreshError="1"/>
      <sheetData sheetId="1276" refreshError="1"/>
      <sheetData sheetId="1277" refreshError="1"/>
      <sheetData sheetId="1278" refreshError="1"/>
      <sheetData sheetId="1279" refreshError="1"/>
      <sheetData sheetId="1280" refreshError="1"/>
      <sheetData sheetId="1281" refreshError="1"/>
      <sheetData sheetId="1282" refreshError="1"/>
      <sheetData sheetId="1283" refreshError="1"/>
      <sheetData sheetId="1284" refreshError="1"/>
      <sheetData sheetId="1285" refreshError="1"/>
      <sheetData sheetId="1286" refreshError="1"/>
      <sheetData sheetId="1287" refreshError="1"/>
      <sheetData sheetId="1288" refreshError="1"/>
      <sheetData sheetId="1289"/>
      <sheetData sheetId="1290"/>
      <sheetData sheetId="1291"/>
      <sheetData sheetId="1292"/>
      <sheetData sheetId="1293"/>
      <sheetData sheetId="1294"/>
      <sheetData sheetId="1295"/>
      <sheetData sheetId="1296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"/>
      <sheetName val="DATA"/>
      <sheetName val="2000"/>
      <sheetName val="Monthly Allowances"/>
      <sheetName val="Cntmrs"/>
      <sheetName val="Consolidated Budget Worksheet"/>
      <sheetName val="SAL-2000"/>
      <sheetName val="Cntmrs-Recruit"/>
      <sheetName val="Sheet1"/>
      <sheetName val="Matrix-Level 3-Gastonia"/>
      <sheetName val="PLANT COMPLIANC"/>
      <sheetName val="Cycle Adjustment Summary"/>
      <sheetName val="Monthly_Allowances"/>
      <sheetName val="Monthly_Allowances1"/>
      <sheetName val="Monthly_Allowances2"/>
      <sheetName val="Metrex OTD"/>
      <sheetName val="Metrex Inv"/>
      <sheetName val="Metrex Dist Exp"/>
      <sheetName val="Consolidated_Budget_Worksheet"/>
      <sheetName val="D"/>
      <sheetName val="HW Summ by Prod line"/>
      <sheetName val="Total Summary by product line"/>
      <sheetName val="L2 Key Accounts"/>
      <sheetName val="DCI"/>
      <sheetName val="Specification"/>
      <sheetName val="2002_PD_RJ_Channel_July"/>
      <sheetName val="2002_PD_Top_42_July"/>
      <sheetName val="IncidentsEAP"/>
      <sheetName val=" "/>
      <sheetName val="RCCM OTD &amp; PD July"/>
      <sheetName val="List1"/>
      <sheetName val="Sheet6"/>
      <sheetName val="91_INDUSTRIAL_SALES_REPORT"/>
      <sheetName val="Monthly_Allowances3"/>
      <sheetName val="Consolidated_Budget_Worksheet1"/>
      <sheetName val="Matrix-Level_3-Gastonia"/>
      <sheetName val="PLANT_COMPLIANC"/>
      <sheetName val="Cycle_Adjustment_Summary"/>
      <sheetName val="Metrex_OTD"/>
      <sheetName val="Metrex_Inv"/>
      <sheetName val="Metrex_Dist_Exp"/>
      <sheetName val="HW_Summ_by_Prod_line"/>
      <sheetName val="Total_Summary_by_product_line"/>
      <sheetName val="L2_Key_Accounts"/>
      <sheetName val="_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KPI Bowler"/>
      <sheetName val="#REF"/>
      <sheetName val="Sheet1"/>
      <sheetName val="Sheet2"/>
      <sheetName val="Sheet3"/>
      <sheetName val="Cntmrs-Recruit"/>
      <sheetName val="Sheet6"/>
      <sheetName val="DATA"/>
      <sheetName val="Heat"/>
      <sheetName val="Mirror"/>
      <sheetName val="Plater"/>
      <sheetName val="Vib_BO"/>
      <sheetName val="A"/>
      <sheetName val="D"/>
      <sheetName val="Monthly Allowances"/>
      <sheetName val="Help"/>
      <sheetName val="src"/>
      <sheetName val="Instructions"/>
      <sheetName val="DD-NM Order Segment margin"/>
      <sheetName val="Raw AllN"/>
      <sheetName val="DD-NM Top Customer"/>
      <sheetName val="Lookup Tables"/>
      <sheetName val="Berlin"/>
      <sheetName val="CM-Template"/>
      <sheetName val="perf by state"/>
      <sheetName val="2000"/>
      <sheetName val="FL8X"/>
      <sheetName val="FL1X"/>
      <sheetName val="FL7X"/>
      <sheetName val="Current Month"/>
      <sheetName val="Entity v Plan"/>
      <sheetName val="ROB"/>
      <sheetName val="Input"/>
      <sheetName val="IncidentsEAP"/>
      <sheetName val="Forecast"/>
      <sheetName val="Plan by Mth"/>
      <sheetName val="Actuals YTD-Mth"/>
      <sheetName val="PLan YTD-Mth"/>
      <sheetName val="VJ12monthshistory"/>
      <sheetName val="MSKTables"/>
      <sheetName val="Territories"/>
      <sheetName val="Notes"/>
      <sheetName val="LMS"/>
      <sheetName val="LBS"/>
      <sheetName val="LMG"/>
      <sheetName val="template"/>
      <sheetName val="RawData"/>
      <sheetName val="Cntmrs"/>
      <sheetName val="Information Input"/>
      <sheetName val="JUN KPI-C (Bris)"/>
      <sheetName val="KPI_Bowler"/>
      <sheetName val="OUP Dump"/>
      <sheetName val="Predicted_Work"/>
      <sheetName val="qryDionne_EMVRollout"/>
      <sheetName val="Consolidated Budget Worksheet"/>
      <sheetName val="Dept-yr"/>
      <sheetName val="Vlookup"/>
      <sheetName val="Matrix-Level 3-Gastonia"/>
      <sheetName val="SAL-2000"/>
      <sheetName val="Initiate"/>
      <sheetName val="2nd Level Matrix"/>
      <sheetName val="Lists"/>
      <sheetName val="Wholesale V"/>
      <sheetName val="Gültigkeiten"/>
      <sheetName val="valid data lists"/>
      <sheetName val="4-EntryGrid_CCExpense"/>
      <sheetName val="June"/>
      <sheetName val="May"/>
      <sheetName val="Parameters"/>
      <sheetName val="MLC Funnel"/>
      <sheetName val="Fcst Sales"/>
      <sheetName val="Lookup"/>
      <sheetName val="BHE Pur Inv Exp"/>
      <sheetName val="Monthly_Allowances"/>
      <sheetName val="Matrix-Level_3-Gastonia"/>
      <sheetName val="Current_Month"/>
      <sheetName val="Entity_v_Plan"/>
      <sheetName val="Ames 2001 KPIs"/>
      <sheetName val="Inventory"/>
      <sheetName val="072902_NA_Sales_Hist"/>
      <sheetName val="Top Level Bowling Chart"/>
      <sheetName val="ALL_BK_LOG"/>
      <sheetName val="PYR"/>
      <sheetName val="plan"/>
      <sheetName val="Data_Definitions"/>
      <sheetName val="Sheet46"/>
      <sheetName val="Savings 397-2"/>
      <sheetName val="Sheet7"/>
      <sheetName val="DDC"/>
      <sheetName val="DateAP"/>
      <sheetName val="Details"/>
      <sheetName val="CI Log"/>
      <sheetName val="Sheet11"/>
      <sheetName val="Setup"/>
      <sheetName val="&lt;Rpt Home&gt;"/>
      <sheetName val="2008"/>
      <sheetName val="Assumptions"/>
      <sheetName val="Codes"/>
      <sheetName val="Tabelle"/>
      <sheetName val="PPV zpps Analyse April"/>
      <sheetName val="KPI Level 2 Total"/>
      <sheetName val="Data Validation"/>
      <sheetName val="CHART"/>
      <sheetName val="2002_PD_RJ_Channel_Aug"/>
      <sheetName val="Measures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/>
      <sheetData sheetId="73" refreshError="1"/>
      <sheetData sheetId="74" refreshError="1"/>
      <sheetData sheetId="75" refreshError="1"/>
      <sheetData sheetId="76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63500"/>
      <sheetName val="Code 23 Nov"/>
      <sheetName val="Code 23 Dec"/>
      <sheetName val="Sheet1"/>
      <sheetName val="Sheet1 (2)"/>
      <sheetName val="#REF"/>
      <sheetName val="Cntmrs-Recruit"/>
      <sheetName val="A"/>
      <sheetName val="SAL-2000"/>
      <sheetName val="ARTARG"/>
      <sheetName val="Cntmrs"/>
      <sheetName val="Matrix-Level 3-Gastonia"/>
      <sheetName val="DATA"/>
      <sheetName val="D"/>
      <sheetName val="2000"/>
      <sheetName val="2001 Before Capitalization"/>
      <sheetName val="Code_23_Nov"/>
      <sheetName val="Code_23_Dec"/>
      <sheetName val="Sheet1_(2)"/>
      <sheetName val="072902_NA_Sales_Hist"/>
      <sheetName val="Supplier JIT (2)"/>
      <sheetName val="Spend_Summary YTD 0908"/>
      <sheetName val="2002_PD_RJ_Channel_Aug"/>
      <sheetName val="Input"/>
      <sheetName val="IncidentsEAP"/>
      <sheetName val="91_INDUSTRIAL_SALES_REPORT"/>
      <sheetName val="2002_PD_RJ_Channel_July"/>
      <sheetName val="2002_PD_Top_42_July"/>
      <sheetName val="Monthly Allowances"/>
      <sheetName val="Sheet6"/>
      <sheetName val="Inventory"/>
      <sheetName val="L2 Key Accounts"/>
      <sheetName val="Metrex RCCM"/>
      <sheetName val="JUN KPI-C (Bris)"/>
      <sheetName val="Monthly PSR"/>
      <sheetName val="2002_PD_Top_42_Aug"/>
      <sheetName val="Cleveland Data"/>
      <sheetName val="ROLA SSE"/>
      <sheetName val="Serv ARG"/>
      <sheetName val="RS ARG"/>
      <sheetName val="Summary"/>
      <sheetName val="20 Day Graph Data"/>
      <sheetName val="Annual Revenu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dministrator"/>
      <sheetName val="InputWACC"/>
      <sheetName val="CashFlows"/>
      <sheetName val="FinancialSummary"/>
      <sheetName val="ExpendituresSummary"/>
      <sheetName val="Graphs"/>
      <sheetName val="Sensitivity"/>
      <sheetName val="Source dat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 Out UCL or LCL"/>
      <sheetName val="R 2 of 3 Zone A"/>
      <sheetName val="R 4 of 5 Zone B"/>
      <sheetName val="Moving Range Chart"/>
      <sheetName val="Indv Out UCL or LCL"/>
      <sheetName val="Indv 2 of 3 Zone A"/>
      <sheetName val="Individuals Chart"/>
      <sheetName val="Sheet5"/>
      <sheetName val="R Out UCL or LCL (2)"/>
      <sheetName val="R 2 of 3 Zone A (2)"/>
      <sheetName val="R 4 of 5 Zone B (2)"/>
      <sheetName val="Moving Range Chart (2)"/>
      <sheetName val="Indv Out UCL or LCL (2)"/>
      <sheetName val="Indv 2 of 3 Zone A (2)"/>
      <sheetName val="Individuals Chart (2)"/>
      <sheetName val="Sheet6"/>
      <sheetName val="Sheet1"/>
      <sheetName val="CM OTD"/>
      <sheetName val="CM - Inv"/>
      <sheetName val="DPO-CM"/>
      <sheetName val="CM - LCR PPV"/>
      <sheetName val="Non-LCR PPV"/>
      <sheetName val="Action Plan PPV Master"/>
      <sheetName val="ABC Data"/>
      <sheetName val="FL8X"/>
      <sheetName val="FL1X"/>
      <sheetName val="FL7X"/>
      <sheetName val="Current Month"/>
      <sheetName val="Entity v Plan"/>
      <sheetName val="ROB"/>
      <sheetName val="Input"/>
      <sheetName val="Matrix-Level 3-Gastonia"/>
      <sheetName val="A"/>
      <sheetName val="FEB summary"/>
      <sheetName val="Int Analysis"/>
      <sheetName val="VOC Data"/>
      <sheetName val="03 ACT"/>
      <sheetName val="DEFECT CODES"/>
      <sheetName val="LOCATION CODES"/>
      <sheetName val="Data"/>
      <sheetName val="RAS58 Action Plan"/>
      <sheetName val="DateLookup"/>
      <sheetName val="Cntmrs-Recruit"/>
      <sheetName val="Summary"/>
      <sheetName val="Specification"/>
      <sheetName val="CRF2a"/>
      <sheetName val="FORMULAS"/>
      <sheetName val="DDC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harter"/>
      <sheetName val="Investment"/>
      <sheetName val="Benefit calc"/>
      <sheetName val="Evidence book "/>
      <sheetName val="&gt;&gt;&gt;&gt;&gt;&gt;&gt;&gt;&gt;&gt;&gt;&gt;&gt;&gt;&gt;&gt;&gt;&gt;&gt;&gt;&gt;&gt;&gt;autocalc"/>
      <sheetName val="Benefit per system"/>
      <sheetName val="Total Benefit"/>
      <sheetName val="sr"/>
      <sheetName val="mapp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ision-Gastonia"/>
      <sheetName val="PD-Responsibility"/>
      <sheetName val="Matrix-Level 3-Gastonia"/>
      <sheetName val="Bowler-Level 3-Gastonia-MI"/>
      <sheetName val="AP-1-Savings-KRay"/>
      <sheetName val="CM Net Cost Productivity"/>
      <sheetName val="AP-2-VSM SMED- Kaizens-SW"/>
      <sheetName val="CM-SMEDTPM"/>
      <sheetName val="CM-Crit-Cells"/>
      <sheetName val="AP-3-Project M-MI"/>
      <sheetName val="AP-4-MRO LCR-WANG"/>
      <sheetName val="AP-5-DBS MBB-SBW"/>
      <sheetName val="CM-MBB-SBW"/>
      <sheetName val="AP-6-Fifo-KWL"/>
      <sheetName val="CM-FIFO-VIBE"/>
      <sheetName val="AP-7-NC MMP-POTTS"/>
      <sheetName val="AP-8-Arms-ccw "/>
      <sheetName val="Gastonia-PROJ-KRAY"/>
      <sheetName val="CM-DEL-PTD (2)"/>
      <sheetName val="CM-INV"/>
      <sheetName val="CM-DEL-SMD (2)"/>
      <sheetName val="IDCCM"/>
      <sheetName val="CM-Master"/>
      <sheetName val="Meeting Notes"/>
      <sheetName val="AP-X-Hidden"/>
      <sheetName val="Matrix_Level 3_Gastonia"/>
      <sheetName val="SVC請求DATA"/>
      <sheetName val="A"/>
      <sheetName val="Reason Codes"/>
      <sheetName val="Cntmrs-Recruit"/>
      <sheetName val="Design Changes"/>
      <sheetName val="Sheet1"/>
      <sheetName val="Richmond Data"/>
      <sheetName val="DDC"/>
      <sheetName val="DATA"/>
      <sheetName val="2nd Level Matrix"/>
      <sheetName val="PD Bowler"/>
      <sheetName val="Consolidated"/>
      <sheetName val="WW by PF"/>
      <sheetName val="Cleveland Data"/>
      <sheetName val="WW"/>
      <sheetName val="Contentious Changes"/>
      <sheetName val="Process Changes"/>
      <sheetName val="Consolidated Budget Worksheet"/>
      <sheetName val="02 ACT"/>
      <sheetName val="072902_NA_Sales_Hist"/>
      <sheetName val="Details"/>
      <sheetName val="Revenue Per Tech 04"/>
      <sheetName val="Cntmrs"/>
      <sheetName val="D"/>
      <sheetName val="TBLSurveymain"/>
      <sheetName val="Europe_Essbase"/>
      <sheetName val="RawData(finance only)"/>
      <sheetName val="Ops Review Agenda"/>
      <sheetName val="QRY_Problems"/>
      <sheetName val="plan"/>
      <sheetName val="TOOLG"/>
      <sheetName val="IncidentsEAP"/>
      <sheetName val="LWQJ1"/>
      <sheetName val="OUP Dump"/>
      <sheetName val="Predicted_Work"/>
      <sheetName val="qryDionne_EMVRollout"/>
      <sheetName val="FL8X"/>
      <sheetName val="FL1X"/>
      <sheetName val="FL7X"/>
      <sheetName val="Current Month"/>
      <sheetName val="Entity v Plan"/>
      <sheetName val="ROB"/>
      <sheetName val="Input"/>
      <sheetName val="SAFETY"/>
      <sheetName val="Sheet7"/>
      <sheetName val="Forecast"/>
      <sheetName val="Sheet6"/>
      <sheetName val="可选菜单"/>
      <sheetName val="Parameters"/>
      <sheetName val="Inventory Action Plan+"/>
      <sheetName val="Inventory Bowler+"/>
      <sheetName val="Matrix-Level_3-Gastonia"/>
      <sheetName val="Bowler-Level_3-Gastonia-MI"/>
      <sheetName val="CM_Net_Cost_Productivity"/>
      <sheetName val="AP-2-VSM_SMED-_Kaizens-SW"/>
      <sheetName val="AP-3-Project_M-MI"/>
      <sheetName val="AP-4-MRO_LCR-WANG"/>
      <sheetName val="AP-5-DBS_MBB-SBW"/>
      <sheetName val="AP-7-NC_MMP-POTTS"/>
      <sheetName val="AP-8-Arms-ccw_"/>
      <sheetName val="CM-DEL-PTD_(2)"/>
      <sheetName val="CM-DEL-SMD_(2)"/>
      <sheetName val="Meeting_Notes"/>
      <sheetName val="Matrix_Level_3_Gastonia"/>
      <sheetName val="Reason_Codes"/>
      <sheetName val="02_ACT"/>
      <sheetName val="RawData(finance_only)"/>
      <sheetName val="Richmond_Data"/>
      <sheetName val="2nd_Level_Matrix"/>
      <sheetName val="Design_Changes"/>
      <sheetName val="PD_Bowler"/>
      <sheetName val="Table"/>
      <sheetName val="Example Var report"/>
      <sheetName val="Index"/>
      <sheetName val="Customer Mapping"/>
      <sheetName val="CM-Template"/>
      <sheetName val="PYR"/>
      <sheetName val="Group 1"/>
      <sheetName val="Overdues"/>
      <sheetName val="CC"/>
      <sheetName val="2007 Sales Score Card"/>
      <sheetName val="Validation Lists"/>
      <sheetName val="Don't Use Tab"/>
      <sheetName val="Lookup_Table"/>
      <sheetName val="Bowler"/>
      <sheetName val="Benefits - Features (TG0-TG4)"/>
      <sheetName val="Feuil1"/>
      <sheetName val="Spend_Summary YTD 0908"/>
      <sheetName val="drop downs"/>
      <sheetName val="4.1&amp;2"/>
      <sheetName val="Agro-99BS"/>
      <sheetName val="SAL-2000"/>
      <sheetName val="Lists"/>
      <sheetName val="Validated Lists"/>
      <sheetName val="Monthly Allowances"/>
      <sheetName val="FormulaData"/>
      <sheetName val="by division"/>
      <sheetName val="FORMULA SHEET"/>
      <sheetName val="Initiation"/>
      <sheetName val="Herstellkosten"/>
      <sheetName val="Allother data"/>
      <sheetName val="Overall data"/>
      <sheetName val="New Item data"/>
      <sheetName val="Promo data"/>
      <sheetName val="Top 1000 data"/>
      <sheetName val="Personnel"/>
      <sheetName val="Macro1"/>
      <sheetName val="Step 1 - Supplier Profile"/>
      <sheetName val="Benennung"/>
      <sheetName val="QA_Analysis_Key Cells Aug"/>
    </sheetNames>
    <sheetDataSet>
      <sheetData sheetId="0"/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/>
      <sheetData sheetId="78"/>
      <sheetData sheetId="79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AINMENT ACTIONS"/>
      <sheetName val="Containment Actions - Template"/>
    </sheetNames>
    <definedNames>
      <definedName name="________m1" refersTo="#REF!"/>
      <definedName name="_______m1" refersTo="#REF!"/>
      <definedName name="______m1" refersTo="#REF!"/>
      <definedName name="_____m1" refersTo="#REF!"/>
      <definedName name="____m1" refersTo="#REF!"/>
      <definedName name="___m1" refersTo="#REF!"/>
      <definedName name="__m1" refersTo="#REF!"/>
      <definedName name="_m1" refersTo="#REF!"/>
      <definedName name="ExternalQuality" refersTo="#REF!"/>
      <definedName name="soemthing" refersTo="#REF!"/>
    </definedNames>
    <sheetDataSet>
      <sheetData sheetId="0"/>
      <sheetData sheetId="1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tup"/>
      <sheetName val="1.Board"/>
      <sheetName val="1.Check in"/>
      <sheetName val="2.Bowler"/>
      <sheetName val="KPI1 - Financials"/>
      <sheetName val="KPI2 - Capitalization"/>
      <sheetName val="KPI3 - Productivity"/>
      <sheetName val="KPI4 - CoNQ"/>
      <sheetName val="KPI5a - P1-P5 call rate"/>
      <sheetName val="KPI5b - P1&amp;P2 call rate"/>
      <sheetName val="KPI6 - DEFOA"/>
      <sheetName val="KPI7 - DSI"/>
      <sheetName val="KPI4-OLD"/>
      <sheetName val="KPI8-Risk Control Measures"/>
      <sheetName val="KPI10 - Innovation execution"/>
      <sheetName val="KPI11 - Claim Roadmap"/>
      <sheetName val="KPI12 - Collaboration"/>
      <sheetName val="KPI13 - Platform Simplification"/>
      <sheetName val="Sheet1"/>
      <sheetName val="KPI14 - HW Platform Maturity "/>
      <sheetName val="KPI15 - LCE"/>
      <sheetName val="KPI16 - Serviceability"/>
      <sheetName val="KPI17 - Competence"/>
      <sheetName val="KPI17"/>
      <sheetName val="KPI18"/>
      <sheetName val="KPI19"/>
      <sheetName val="KPI20"/>
      <sheetName val="KPI21"/>
      <sheetName val="KP22"/>
      <sheetName val="KP23"/>
      <sheetName val="KP18 - Engagement"/>
      <sheetName val="Program Board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S Template"/>
      <sheetName val="PSP Checklist"/>
      <sheetName val="Example-Ops"/>
      <sheetName val="Matrix-Level 3-Gastonia"/>
      <sheetName val="Cntmrs-Recruit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LV-IB Sales Tables"/>
      <sheetName val="CLV-IB OIT Tables"/>
      <sheetName val="CLV-IB IGM Tables"/>
      <sheetName val="list"/>
      <sheetName val="CLV Overview"/>
      <sheetName val="Data"/>
      <sheetName val="Cube"/>
      <sheetName val="Graph (Market)"/>
      <sheetName val="Graph (Business)"/>
      <sheetName val="IB Overview"/>
      <sheetName val="Report per Mkt"/>
      <sheetName val="Report per Product"/>
      <sheetName val="Report per BM"/>
      <sheetName val="Report per Market Progres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rket Dashboard"/>
      <sheetName val="NAM"/>
      <sheetName val="APAC"/>
      <sheetName val="BNL"/>
      <sheetName val="DACH"/>
      <sheetName val="NOR"/>
      <sheetName val="UKI"/>
      <sheetName val="LAT"/>
      <sheetName val="META"/>
      <sheetName val="AOP22 Market split"/>
    </sheetNames>
    <sheetDataSet>
      <sheetData sheetId="0"/>
      <sheetData sheetId="1">
        <row r="14">
          <cell r="W14">
            <v>34</v>
          </cell>
        </row>
        <row r="16">
          <cell r="W16">
            <v>958.41439999999989</v>
          </cell>
        </row>
        <row r="18">
          <cell r="W18">
            <v>4027.8985900000002</v>
          </cell>
        </row>
        <row r="20">
          <cell r="W20">
            <v>0</v>
          </cell>
        </row>
        <row r="22">
          <cell r="W22">
            <v>0</v>
          </cell>
        </row>
        <row r="26">
          <cell r="W26">
            <v>0</v>
          </cell>
        </row>
        <row r="28">
          <cell r="W28">
            <v>0</v>
          </cell>
        </row>
        <row r="30">
          <cell r="W30">
            <v>779.88605000000007</v>
          </cell>
        </row>
        <row r="32">
          <cell r="W32">
            <v>53</v>
          </cell>
        </row>
      </sheetData>
      <sheetData sheetId="2">
        <row r="14">
          <cell r="W14">
            <v>21</v>
          </cell>
        </row>
        <row r="16">
          <cell r="W16">
            <v>139.61281</v>
          </cell>
        </row>
        <row r="18">
          <cell r="W18">
            <v>72.158320000000003</v>
          </cell>
        </row>
        <row r="20">
          <cell r="W20">
            <v>0</v>
          </cell>
        </row>
        <row r="22">
          <cell r="W22">
            <v>0</v>
          </cell>
        </row>
        <row r="26">
          <cell r="W26">
            <v>0</v>
          </cell>
        </row>
        <row r="28">
          <cell r="W28">
            <v>0</v>
          </cell>
        </row>
        <row r="30">
          <cell r="W30">
            <v>68.691649999999996</v>
          </cell>
        </row>
        <row r="32">
          <cell r="W32">
            <v>1.59196</v>
          </cell>
        </row>
      </sheetData>
      <sheetData sheetId="3">
        <row r="14">
          <cell r="W14">
            <v>3</v>
          </cell>
        </row>
        <row r="16">
          <cell r="W16">
            <v>254.76571999999999</v>
          </cell>
        </row>
        <row r="18">
          <cell r="W18">
            <v>299.08597999999995</v>
          </cell>
        </row>
        <row r="20">
          <cell r="W20">
            <v>0</v>
          </cell>
        </row>
        <row r="22">
          <cell r="W22">
            <v>0</v>
          </cell>
        </row>
        <row r="26">
          <cell r="W26">
            <v>0</v>
          </cell>
        </row>
        <row r="30">
          <cell r="W30">
            <v>68.009</v>
          </cell>
        </row>
        <row r="32">
          <cell r="W32">
            <v>0</v>
          </cell>
        </row>
      </sheetData>
      <sheetData sheetId="4">
        <row r="14">
          <cell r="W14">
            <v>27</v>
          </cell>
        </row>
        <row r="16">
          <cell r="W16">
            <v>558.5609199999999</v>
          </cell>
        </row>
        <row r="18">
          <cell r="W18">
            <v>509.66146999999995</v>
          </cell>
        </row>
        <row r="20">
          <cell r="W20">
            <v>0</v>
          </cell>
        </row>
        <row r="22">
          <cell r="W22">
            <v>0</v>
          </cell>
        </row>
        <row r="26">
          <cell r="W26">
            <v>0</v>
          </cell>
        </row>
        <row r="28">
          <cell r="W28">
            <v>0</v>
          </cell>
        </row>
        <row r="30">
          <cell r="W30">
            <v>0</v>
          </cell>
        </row>
        <row r="32">
          <cell r="W32">
            <v>0</v>
          </cell>
        </row>
      </sheetData>
      <sheetData sheetId="5">
        <row r="12">
          <cell r="W12">
            <v>0.21</v>
          </cell>
        </row>
        <row r="14">
          <cell r="W14">
            <v>0</v>
          </cell>
        </row>
        <row r="16">
          <cell r="W16">
            <v>263.78149000000002</v>
          </cell>
        </row>
        <row r="18">
          <cell r="W18">
            <v>0</v>
          </cell>
        </row>
        <row r="20">
          <cell r="W20">
            <v>0</v>
          </cell>
        </row>
        <row r="22">
          <cell r="W22">
            <v>0</v>
          </cell>
        </row>
      </sheetData>
      <sheetData sheetId="6">
        <row r="12">
          <cell r="W12">
            <v>0.17</v>
          </cell>
        </row>
        <row r="14">
          <cell r="W14">
            <v>11</v>
          </cell>
        </row>
        <row r="16">
          <cell r="W16">
            <v>266.67536999999999</v>
          </cell>
        </row>
        <row r="18">
          <cell r="W18">
            <v>39.108040000000003</v>
          </cell>
        </row>
        <row r="20">
          <cell r="W20">
            <v>0</v>
          </cell>
        </row>
        <row r="22">
          <cell r="W22">
            <v>0</v>
          </cell>
        </row>
        <row r="26">
          <cell r="W26">
            <v>0</v>
          </cell>
        </row>
        <row r="28">
          <cell r="W28">
            <v>0</v>
          </cell>
        </row>
        <row r="30">
          <cell r="W30">
            <v>0</v>
          </cell>
        </row>
        <row r="32">
          <cell r="W32">
            <v>0</v>
          </cell>
        </row>
      </sheetData>
      <sheetData sheetId="7">
        <row r="14">
          <cell r="W14">
            <v>1</v>
          </cell>
        </row>
        <row r="16">
          <cell r="W16">
            <v>0</v>
          </cell>
        </row>
        <row r="18">
          <cell r="W18">
            <v>0.72767000000000071</v>
          </cell>
        </row>
        <row r="20">
          <cell r="W20">
            <v>0</v>
          </cell>
        </row>
        <row r="22">
          <cell r="W22">
            <v>0</v>
          </cell>
        </row>
        <row r="26">
          <cell r="W26">
            <v>0.94179999999999997</v>
          </cell>
        </row>
        <row r="28">
          <cell r="W28">
            <v>51.164459999999998</v>
          </cell>
        </row>
        <row r="30">
          <cell r="W30">
            <v>-8.0864899999999942</v>
          </cell>
        </row>
        <row r="32">
          <cell r="W32">
            <v>0</v>
          </cell>
        </row>
      </sheetData>
      <sheetData sheetId="8">
        <row r="14">
          <cell r="W14">
            <v>6</v>
          </cell>
        </row>
        <row r="16">
          <cell r="W16">
            <v>38.543890000000005</v>
          </cell>
        </row>
        <row r="18">
          <cell r="W18">
            <v>65.3125</v>
          </cell>
        </row>
        <row r="20">
          <cell r="V20"/>
        </row>
        <row r="22">
          <cell r="W22">
            <v>0</v>
          </cell>
        </row>
        <row r="26">
          <cell r="W26">
            <v>0</v>
          </cell>
        </row>
        <row r="28">
          <cell r="W28">
            <v>0</v>
          </cell>
        </row>
        <row r="30">
          <cell r="W30">
            <v>108.81961999999999</v>
          </cell>
        </row>
        <row r="32">
          <cell r="W32">
            <v>0</v>
          </cell>
        </row>
      </sheetData>
      <sheetData sheetId="9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BL90 SC Cost"/>
      <sheetName val="2015 AP Cost"/>
    </sheetNames>
    <definedNames>
      <definedName name="_____hek1" refersTo="#REF!"/>
      <definedName name="____hek1" refersTo="#REF!"/>
      <definedName name="___hek1" refersTo="#REF!"/>
      <definedName name="__hek1" refersTo="#REF!"/>
      <definedName name="_hek1" refersTo="#REF!"/>
      <definedName name="amy" refersTo="#REF!"/>
      <definedName name="APP" refersTo="#REF!"/>
      <definedName name="CM" refersTo="#REF!"/>
      <definedName name="Countermeasures" refersTo="#REF!"/>
      <definedName name="delaneyrae" refersTo="#REF!"/>
      <definedName name="f" refersTo="#REF!"/>
      <definedName name="fog" refersTo="#REF!"/>
      <definedName name="foggybottom" refersTo="#REF!"/>
      <definedName name="foggymountain" refersTo="#REF!"/>
      <definedName name="fortcollins" refersTo="#REF!"/>
      <definedName name="h" refersTo="#REF!"/>
      <definedName name="hachhach" refersTo="#REF!"/>
      <definedName name="hek" refersTo="#REF!"/>
      <definedName name="henning" refersTo="#REF!"/>
      <definedName name="Henning1" refersTo="#REF!"/>
      <definedName name="Henning3" refersTo="#REF!"/>
      <definedName name="Henning4" refersTo="#REF!"/>
      <definedName name="hepal" refersTo="#REF!"/>
      <definedName name="Hest" refersTo="#REF!"/>
      <definedName name="j" refersTo="#REF!"/>
      <definedName name="jan" refersTo="#REF!"/>
      <definedName name="jennifer" refersTo="#REF!"/>
      <definedName name="keeeegan" refersTo="#REF!"/>
      <definedName name="loveland" refersTo="#REF!"/>
      <definedName name="lovelandloveland" refersTo="#REF!"/>
      <definedName name="makr050" refersTo="#REF!"/>
      <definedName name="Makro1" refersTo="#REF!"/>
      <definedName name="makro11a" refersTo="#REF!"/>
      <definedName name="makro12" refersTo="#REF!"/>
      <definedName name="makro2" refersTo="#REF!"/>
      <definedName name="Makro4" refersTo="#REF!"/>
      <definedName name="makro44" refersTo="#REF!"/>
      <definedName name="makro45" refersTo="#REF!"/>
      <definedName name="makro4a" refersTo="#REF!"/>
      <definedName name="makro4aa" refersTo="#REF!"/>
      <definedName name="makro5" refersTo="#REF!"/>
      <definedName name="mankro01" refersTo="#REF!"/>
      <definedName name="mankro11" refersTo="#REF!"/>
      <definedName name="mankro12" refersTo="#REF!"/>
      <definedName name="print0m1" refersTo="#REF!"/>
      <definedName name="printom" refersTo="#REF!"/>
      <definedName name="printoma" refersTo="#REF!"/>
      <definedName name="QC" refersTo="#REF!"/>
      <definedName name="test1234" refersTo="#REF!"/>
      <definedName name="umsatz1" refersTo="#REF!"/>
      <definedName name="umsatz2" refersTo="#REF!"/>
      <definedName name="umsatz2a" refersTo="#REF!"/>
      <definedName name="umsatz5" refersTo="#REF!"/>
      <definedName name="umsatzdiagram1" refersTo="#REF!"/>
      <definedName name="Umsatzdiagramm" refersTo="#REF!"/>
      <definedName name="umsatzdiagramma" refersTo="#REF!"/>
      <definedName name="whyshy" refersTo="#REF!"/>
      <definedName name="xcxxxx" refersTo="#REF!"/>
      <definedName name="xx" refersTo="#REF!"/>
      <definedName name="xxxx" refersTo="#REF!"/>
    </definedNames>
    <sheetDataSet>
      <sheetData sheetId="0"/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"/>
      <sheetName val="CM OTD"/>
      <sheetName val="CM - Inv"/>
      <sheetName val="DPO-CM"/>
      <sheetName val="CM - LCR PPV"/>
      <sheetName val="Non-LCR PPV"/>
      <sheetName val="Action Plan PPV Master"/>
      <sheetName val="ABC Data"/>
      <sheetName val="IncidentsEAP"/>
      <sheetName val="FEB summary"/>
      <sheetName val="Actuals by Mth"/>
      <sheetName val="Forecast"/>
      <sheetName val="2000"/>
      <sheetName val="DATA"/>
      <sheetName val="ARTARG"/>
      <sheetName val="Plan By Mth"/>
      <sheetName val="Actuals YTD-Mth"/>
      <sheetName val="Plan YTD-Mth"/>
      <sheetName val="Cntmrs-Recruit"/>
      <sheetName val="91_INDUSTRIAL_SALES_REPORT"/>
      <sheetName val="Control"/>
      <sheetName val="Input"/>
      <sheetName val="Actual &amp; Forecast"/>
      <sheetName val="Initiation"/>
      <sheetName val="Rates"/>
      <sheetName val="Work hours"/>
      <sheetName val="Sheet1"/>
      <sheetName val="Defaults"/>
      <sheetName val="Act"/>
      <sheetName val="Index"/>
      <sheetName val="Prev Fcst"/>
      <sheetName val="Cntmrs"/>
      <sheetName val="SAL-2000"/>
      <sheetName val="2002_PD_RJ_Channel_July"/>
      <sheetName val="2002_PD_Top_42_July"/>
      <sheetName val="Sheet6"/>
      <sheetName val="Inventory"/>
      <sheetName val="CM_OTD"/>
      <sheetName val="CM_-_Inv"/>
      <sheetName val="CM_-_LCR_PPV"/>
      <sheetName val="Non-LCR_PPV"/>
      <sheetName val="Action_Plan_PPV_Master"/>
      <sheetName val="ABC_Data"/>
      <sheetName val="FEB_summary"/>
      <sheetName val="Actuals_by_Mth"/>
      <sheetName val="Plan_By_Mth"/>
      <sheetName val="Actuals_YTD-Mth"/>
      <sheetName val="Plan_YTD-Mth"/>
      <sheetName val="Actuals-Mth"/>
      <sheetName val="Actuals-YTD"/>
      <sheetName val="Pln by mth"/>
      <sheetName val="Pln YTD"/>
      <sheetName val="072902_NA_Sales_Hist"/>
      <sheetName val="Matrix-Level 3-Gastonia"/>
      <sheetName val="02 ACT"/>
      <sheetName val="Instructions"/>
      <sheetName val="ex GMBH"/>
      <sheetName val="Specification"/>
      <sheetName val="D"/>
      <sheetName val="Ames 2001 KPIs"/>
      <sheetName val="P&amp;L BUD"/>
      <sheetName val="Assumptions"/>
      <sheetName val="Sheet3"/>
      <sheetName val="Sheet2"/>
      <sheetName val="PLANT COMPLIANC"/>
      <sheetName val="Turns"/>
      <sheetName val="67_WW_SALES_YTD_BY_STATE_AND_MA"/>
      <sheetName val="2003byQtr"/>
      <sheetName val="Data2"/>
      <sheetName val="AccountCode"/>
      <sheetName val="TCode"/>
      <sheetName val="02_power KPI"/>
      <sheetName val="MasterBowSht 2001"/>
      <sheetName val="825_LDO_ROW_SALES_REPORT"/>
      <sheetName val="Actual_&amp;_Forecast"/>
      <sheetName val="Work_hours"/>
      <sheetName val="02_ACT"/>
      <sheetName val="Pln_by_mth"/>
      <sheetName val="Pln_YTD"/>
      <sheetName val="Monthly Allowances"/>
      <sheetName val="2002_PD_RJ_Channel_Aug"/>
      <sheetName val="Working Capital"/>
      <sheetName val="Sheet11"/>
      <sheetName val="plan"/>
      <sheetName val="PYR"/>
      <sheetName val="24"/>
      <sheetName val="Reference"/>
      <sheetName val="Lists"/>
      <sheetName val="JE"/>
      <sheetName val="Upload"/>
      <sheetName val="Ops Review Agenda"/>
      <sheetName val="Forecast Accy, OTD, and Turns "/>
      <sheetName val="RAS58 Action Plan"/>
      <sheetName val="Matrix-Level_3-Gastonia"/>
      <sheetName val="Level 1 CM"/>
      <sheetName val="815_LDO_US_SALES_REPORT"/>
      <sheetName val="Invent"/>
      <sheetName val="Suppliers"/>
      <sheetName val="Fcst"/>
      <sheetName val="Ignor this tab"/>
      <sheetName val="Matrix"/>
      <sheetName val="Bowler"/>
      <sheetName val="KPI - Ames"/>
      <sheetName val="KPI - Loveland"/>
      <sheetName val="KPI - LCR Manufacturing"/>
      <sheetName val="KPI - LCM Instruments"/>
      <sheetName val="Fy"/>
      <sheetName val="Eng $izedRoadmap"/>
      <sheetName val="FY00"/>
      <sheetName val="FY01"/>
      <sheetName val="FY02"/>
      <sheetName val="FY03"/>
      <sheetName val="FY04 Actual"/>
      <sheetName val="FY99"/>
      <sheetName val="Table"/>
      <sheetName val="OH Service Costs"/>
      <sheetName val="OH G&amp;A (Other)"/>
      <sheetName val="Forecasts"/>
      <sheetName val="eOpex CY09"/>
      <sheetName val="IB Actual Opex"/>
      <sheetName val="Project Activities"/>
      <sheetName val="CM-VOC"/>
      <sheetName val="VJ 12monthshistory"/>
      <sheetName val="ALL_BK_LOG"/>
      <sheetName val="Consolidated Budget Worksheet"/>
      <sheetName val="src"/>
      <sheetName val="FEB"/>
      <sheetName val="src-lost"/>
      <sheetName val="L2 Sales KPI"/>
      <sheetName val="8-PF"/>
      <sheetName val="4upchart"/>
      <sheetName val="SAFETY"/>
      <sheetName val="Int Analysis"/>
      <sheetName val="NEW Growth Snapshot"/>
      <sheetName val="Supplier JIT (2)"/>
      <sheetName val="CM KPI 7"/>
      <sheetName val="CM TTI Item 4 &amp; 5"/>
      <sheetName val="by division"/>
      <sheetName val="Tabelle"/>
      <sheetName val="Avg_Day"/>
      <sheetName val="Q199 -APRIL"/>
      <sheetName val="Plan2"/>
      <sheetName val="Fin Summary"/>
      <sheetName val="4th level matrix"/>
      <sheetName val="perf by state"/>
      <sheetName val="Ops_Review_Agenda"/>
      <sheetName val="Monthly_Allowances"/>
      <sheetName val="Forecast_Accy,_OTD,_and_Turns_"/>
      <sheetName val="CM-Template"/>
      <sheetName val="RECEIPTS"/>
      <sheetName val="MasterBowSht_2001"/>
      <sheetName val="2002_PD_Top_42_Aug"/>
      <sheetName val="CM-BACKLOG"/>
      <sheetName val="RCCM"/>
      <sheetName val="Don't Use Tab"/>
      <sheetName val="Ignor_this_tab"/>
      <sheetName val="OMFG Hours"/>
      <sheetName val="Initial Inputs -&gt;"/>
      <sheetName val="QA_Analysis_Key Cells Aug"/>
      <sheetName val="Product"/>
      <sheetName val="Process Changes"/>
      <sheetName val="Design Changes"/>
      <sheetName val="KPI_-_Ames"/>
      <sheetName val="KPI_-_Loveland"/>
      <sheetName val="KPI_-_LCR_Manufacturing"/>
      <sheetName val="KPI_-_LCM_Instruments"/>
      <sheetName val="Common Terminology"/>
      <sheetName val="EB Orders mix"/>
      <sheetName val="EB Sales mix"/>
      <sheetName val="LW actual"/>
      <sheetName val="DTS actual"/>
      <sheetName val="Eng_$izedRoadmap"/>
      <sheetName val="Project_Activities"/>
      <sheetName val="FY04_Actual"/>
      <sheetName val="OH_Service_Costs"/>
      <sheetName val="OH_G&amp;A_(Other)"/>
      <sheetName val="VJ_12monthshistory"/>
      <sheetName val="QRY_Problems"/>
      <sheetName val="Top"/>
      <sheetName val="Development - Top"/>
      <sheetName val="Systems Test - Top"/>
      <sheetName val="Parms"/>
      <sheetName val="Modules"/>
      <sheetName val="IT"/>
      <sheetName val="Group 1"/>
      <sheetName val="Overdues"/>
      <sheetName val="valid data lists"/>
      <sheetName val="Dept-yr"/>
      <sheetName val="Operating Statement Data"/>
      <sheetName val="List Data"/>
      <sheetName val="c"/>
      <sheetName val="Consolidated_Budget_Worksheet"/>
      <sheetName val="Notes"/>
      <sheetName val="CloneSheet"/>
      <sheetName val="New Product"/>
      <sheetName val="Charts"/>
      <sheetName val="VPM Product Family Margin"/>
      <sheetName val="VISU Product Margin"/>
      <sheetName val="Regional Projections"/>
      <sheetName val="Agro-99BS"/>
      <sheetName val="New_Product"/>
      <sheetName val="Level_1_CM"/>
      <sheetName val="NM"/>
      <sheetName val="L2_Sales_KPI"/>
      <sheetName val="Top Level Countermeasure"/>
      <sheetName val="RawData(finance only)"/>
      <sheetName val="ROB"/>
      <sheetName val="Plant KPI "/>
      <sheetName val="#REF"/>
      <sheetName val="Feuil1"/>
      <sheetName val="DateLookup"/>
      <sheetName val="Consolidated"/>
      <sheetName val="data003"/>
      <sheetName val="Q2 Salaries"/>
      <sheetName val="OUP Dump"/>
      <sheetName val="Predicted_Work"/>
      <sheetName val="qryDionne_EMVRollout"/>
      <sheetName val="Pemex Cost Savings"/>
      <sheetName val="AMCY Impact"/>
      <sheetName val="4.1&amp;2"/>
      <sheetName val="Detail"/>
      <sheetName val="Cntmrs_Recruit"/>
      <sheetName val="Key_Inputs"/>
      <sheetName val="Desktop"/>
      <sheetName val="Cleveland Data"/>
      <sheetName val="BU Topline Detail"/>
      <sheetName val="Action Plan E"/>
      <sheetName val="Action Plan C-Zero Defects"/>
      <sheetName val="CM KPI Item 7 (UP)"/>
      <sheetName val="FL8X"/>
      <sheetName val="FL1X"/>
      <sheetName val="FL7X"/>
      <sheetName val="Current Month"/>
      <sheetName val="Entity v Plan"/>
      <sheetName val="SDS-FEED"/>
      <sheetName val="046c8491-516e-4c6d-a93b-e2c1b55"/>
      <sheetName val="U-2x1"/>
      <sheetName val="U_over_1"/>
      <sheetName val="U_over_2"/>
      <sheetName val="U_over_3"/>
      <sheetName val="V_over_1"/>
      <sheetName val="U-2x2"/>
      <sheetName val="Matrix_Level 3_Gastonia"/>
      <sheetName val="Cover"/>
      <sheetName val="KPI"/>
      <sheetName val="Nevada"/>
      <sheetName val="Admin"/>
      <sheetName val="COS"/>
      <sheetName val="D201"/>
      <sheetName val="Tech Supp"/>
      <sheetName val="D225"/>
      <sheetName val="D232"/>
      <sheetName val="D240"/>
      <sheetName val="D242"/>
      <sheetName val="Stores"/>
      <sheetName val="Service"/>
      <sheetName val="D253"/>
      <sheetName val="D254"/>
      <sheetName val="D261"/>
      <sheetName val="D262"/>
      <sheetName val="D270"/>
      <sheetName val="VR Inst"/>
      <sheetName val="D290"/>
      <sheetName val="D291"/>
      <sheetName val="D292"/>
      <sheetName val="D293"/>
      <sheetName val="D294"/>
      <sheetName val="D295"/>
      <sheetName val="D301"/>
      <sheetName val="D303"/>
      <sheetName val="D305"/>
      <sheetName val="D306"/>
      <sheetName val="D307"/>
      <sheetName val="D310"/>
      <sheetName val="D311"/>
      <sheetName val="D320"/>
      <sheetName val="D401"/>
      <sheetName val="D420"/>
      <sheetName val="Facility"/>
      <sheetName val="Development"/>
      <sheetName val="Gil Inst"/>
      <sheetName val="Sales"/>
      <sheetName val="Initiate"/>
      <sheetName val="Product type"/>
      <sheetName val="Data Sheet"/>
      <sheetName val="Sheet4"/>
      <sheetName val="LOOK-UP"/>
      <sheetName val="Annual Revenue"/>
      <sheetName val="Field_Metrics"/>
      <sheetName val="Dashboard"/>
      <sheetName val="Quality_Metrics"/>
      <sheetName val="Definitions"/>
      <sheetName val="Project_Summary"/>
      <sheetName val="Data Source"/>
      <sheetName val="03 ACT"/>
      <sheetName val="data001"/>
      <sheetName val="data002"/>
      <sheetName val="PLAN-FCST"/>
      <sheetName val="JUN KPI-C (Bris)"/>
      <sheetName val="Problem Solving Freight"/>
      <sheetName val="2001 Before Capitalization"/>
      <sheetName val="CRF2a"/>
      <sheetName val="FORMULAS"/>
      <sheetName val="DDC"/>
      <sheetName val="PSI"/>
      <sheetName val="KPI Level 2 Total"/>
      <sheetName val="May 97"/>
      <sheetName val="4th Bowling chart PM_Phil"/>
      <sheetName val="Sheet7"/>
      <sheetName val="CRA-Detail"/>
      <sheetName val="Total X-Rite Inventory"/>
      <sheetName val="No Bids or Cancelled"/>
      <sheetName val="2011 Quotes Sent"/>
      <sheetName val="2011 Quotes"/>
      <sheetName val="4 (D3) A III supp-doc 2"/>
      <sheetName val="1-30 Consolidated "/>
      <sheetName val="Mid (DE)"/>
      <sheetName val="Tables"/>
      <sheetName val="Merit Inc. Table"/>
      <sheetName val="Soc Sec %"/>
      <sheetName val="Calendar"/>
      <sheetName val="Ignored supplier"/>
      <sheetName val="Term of payment"/>
      <sheetName val="New supplier"/>
      <sheetName val="Spofa"/>
      <sheetName val="CM Template"/>
      <sheetName val="Quelle"/>
      <sheetName val="Unfunded Plan"/>
      <sheetName val="Funnel Analysis"/>
      <sheetName val="21-CC Bridge Service"/>
      <sheetName val="Customer Responsible XT &amp; GL"/>
      <sheetName val="SVC請求DATA"/>
      <sheetName val="Spend_Summary YTD 0908"/>
      <sheetName val="CO PA"/>
      <sheetName val="PD Bowler"/>
      <sheetName val="mar05"/>
      <sheetName val="mai05"/>
      <sheetName val="Warranty Details"/>
      <sheetName val="%KanBans"/>
      <sheetName val="Sheet1 (2)"/>
      <sheetName val="Setup"/>
      <sheetName val="Formulaholder"/>
      <sheetName val="1031"/>
      <sheetName val="1031R"/>
      <sheetName val="Greece"/>
      <sheetName val="CSM Content"/>
      <sheetName val="Dropdown"/>
      <sheetName val="TAM_PAM_SAM"/>
      <sheetName val="Revenue"/>
      <sheetName val="Forecast&amp;Demo "/>
      <sheetName val="Category List"/>
      <sheetName val="R3"/>
      <sheetName val="DEMOREPORT"/>
      <sheetName val="FEED"/>
      <sheetName val="Data Inputs"/>
      <sheetName val="Service Contract Work"/>
      <sheetName val="AUG 2012"/>
      <sheetName val="Top Level Flash "/>
      <sheetName val="Page1"/>
      <sheetName val="Page4"/>
      <sheetName val="COUNTER MEASURE INVENTORY"/>
      <sheetName val="Page6"/>
      <sheetName val="Page7"/>
      <sheetName val="Page8"/>
      <sheetName val="TB"/>
      <sheetName val="Page3"/>
      <sheetName val="Capital Exp"/>
      <sheetName val="Page2"/>
      <sheetName val="Assessment"/>
      <sheetName val="MasterBowSht 2001.xls"/>
      <sheetName val="MasterBowSht%202001.xls"/>
      <sheetName val="Overhead Rates"/>
      <sheetName val="TEST HOURS MONTHLY REPORT"/>
      <sheetName val="Contentious Changes"/>
      <sheetName val="Factors"/>
      <sheetName val="Country Index"/>
      <sheetName val="Bristol"/>
      <sheetName val="Goleta"/>
      <sheetName val="budget"/>
      <sheetName val="PSI BUDGET02"/>
      <sheetName val="PIVOT PY"/>
      <sheetName val="CanStk"/>
      <sheetName val="Case and Palt"/>
      <sheetName val="Frcst pivot"/>
      <sheetName val="leadtime"/>
      <sheetName val="Monthend+Intransit Pivot"/>
      <sheetName val="Monthend + Intransit"/>
      <sheetName val="Headcount formatted Dlists"/>
      <sheetName val="ZZ_DowntimeIssuesMTD"/>
      <sheetName val="Assy Exc Takt"/>
      <sheetName val="Direct Data"/>
      <sheetName val="Indirect Data"/>
      <sheetName val="Names"/>
      <sheetName val="Raw_Data"/>
      <sheetName val="Info and Settings"/>
      <sheetName val="Full Budget 2008"/>
      <sheetName val="Production (C010)"/>
      <sheetName val="Prod Dev (C040)"/>
      <sheetName val="Admin (C060)"/>
      <sheetName val="HR (C062)"/>
      <sheetName val="IT (C067)"/>
      <sheetName val="Mktng (C085)"/>
      <sheetName val="List"/>
      <sheetName val="Menu"/>
      <sheetName val="SW Quality"/>
      <sheetName val="Worldwide - D"/>
      <sheetName val="#REF!#REF!-Level 3-Gastonia"/>
      <sheetName val="ioplfcast"/>
      <sheetName val="Balsheet"/>
      <sheetName val="Chart of Accounts"/>
      <sheetName val="Summary PL"/>
      <sheetName val="Tradfcast"/>
      <sheetName val="Data_History"/>
      <sheetName val="IPL Input"/>
      <sheetName val="Lookups"/>
      <sheetName val="TOTAL"/>
      <sheetName val="Sheet46"/>
      <sheetName val="Heat"/>
      <sheetName val="Mirror"/>
      <sheetName val="Plater"/>
      <sheetName val="Vib_BO"/>
      <sheetName val="Project_Status_Rollup"/>
      <sheetName val="凭证汇总"/>
      <sheetName val="Risk_Assessment"/>
      <sheetName val="Bristol Data"/>
      <sheetName val="add&gt;180"/>
      <sheetName val="TTI"/>
      <sheetName val="Goleta Data"/>
      <sheetName val="Richmond Data"/>
      <sheetName val="total yr comparison vs PM"/>
      <sheetName val="Service KPI  "/>
      <sheetName val="NA TTI-Media"/>
      <sheetName val="ATV - Back-up"/>
      <sheetName val="1. GVR End Customer Sales"/>
      <sheetName val="L2 Key Accounts"/>
      <sheetName val="Vlookup"/>
      <sheetName val="BaseTables"/>
      <sheetName val="dropdown lists"/>
      <sheetName val="Pareto"/>
      <sheetName val="Selection for Droplists"/>
      <sheetName val="RCCM OTD &amp; PD February"/>
      <sheetName val="Standard Work"/>
      <sheetName val="Design Ideal"/>
      <sheetName val="New PDgm PARTS"/>
      <sheetName val="part analyis 21.02.2014"/>
      <sheetName val="10.02.2014"/>
      <sheetName val="FGWIP"/>
      <sheetName val="Lookup"/>
      <sheetName val="1. Part # Analysis"/>
      <sheetName val="2. Inv Summary"/>
      <sheetName val="3. Action Plan"/>
      <sheetName val="4. Increases-Decreases Plan"/>
      <sheetName val="5. Run Chart"/>
      <sheetName val="5.1 I3"/>
      <sheetName val="5.2 PDGM"/>
      <sheetName val="5.3 FMAX"/>
      <sheetName val="5.4 CART"/>
      <sheetName val="5.5 MISC PARTS"/>
      <sheetName val="6. TOP 20 A&gt;D"/>
      <sheetName val="7. Pareto"/>
      <sheetName val="9. Weekly Action Plan"/>
      <sheetName val="Ref data proj"/>
      <sheetName val="OI  OTD IF"/>
      <sheetName val="Gross Margin Target - Year One "/>
      <sheetName val="Layout"/>
      <sheetName val="Tabelle1"/>
      <sheetName val="BV"/>
      <sheetName val="Elim-907"/>
      <sheetName val="Definition"/>
      <sheetName val="P&amp;L"/>
      <sheetName val="Instrucciones"/>
      <sheetName val="CUID"/>
      <sheetName val="ITMB"/>
      <sheetName val="Cntmrs-Chgo Accid"/>
      <sheetName val="Data lookup"/>
      <sheetName val="MPC Sales unit-product"/>
      <sheetName val="MPC Service unit-account"/>
      <sheetName val="DCI"/>
      <sheetName val="Query2"/>
      <sheetName val="Asia region _AUD"/>
      <sheetName val="2a. Assumptions"/>
      <sheetName val="CF1"/>
      <sheetName val="Details"/>
      <sheetName val="StratMeas"/>
      <sheetName val="SAS"/>
      <sheetName val="NAS"/>
      <sheetName val="Global"/>
      <sheetName val="regional divisions"/>
      <sheetName val="CM_OTD1"/>
      <sheetName val="CM_-_Inv1"/>
      <sheetName val="CM_-_LCR_PPV1"/>
      <sheetName val="Non-LCR_PPV1"/>
      <sheetName val="Action_Plan_PPV_Master1"/>
      <sheetName val="ABC_Data1"/>
      <sheetName val="New_Product1"/>
      <sheetName val="Matrix-Level_3-Gastonia1"/>
      <sheetName val="Eng_$izedRoadmap1"/>
      <sheetName val="Level_1_CM1"/>
      <sheetName val="perf_by_state"/>
      <sheetName val="VPM_Product_Family_Margin"/>
      <sheetName val="VISU_Product_Margin"/>
      <sheetName val="DTS_actual"/>
      <sheetName val="LW_actual"/>
      <sheetName val="Operating_Statement_Data"/>
      <sheetName val="Top_Level_Countermeasure"/>
      <sheetName val="Action_Plan_E"/>
      <sheetName val="Action_Plan_C-Zero_Defects"/>
      <sheetName val="CM_KPI_Item_7_(UP)"/>
      <sheetName val="by_division"/>
      <sheetName val="Current_Month"/>
      <sheetName val="Entity_v_Plan"/>
      <sheetName val="Problem_Solving_Freight"/>
      <sheetName val="Ignor_this_tab1"/>
      <sheetName val="FEB_summary1"/>
      <sheetName val="MasterBowSht_20011"/>
      <sheetName val="P&amp;L_BUD"/>
      <sheetName val="Ames_2001_KPIs"/>
      <sheetName val="Actuals_by_Mth1"/>
      <sheetName val="Plan_By_Mth1"/>
      <sheetName val="Actuals_YTD-Mth1"/>
      <sheetName val="Plan_YTD-Mth1"/>
      <sheetName val="Actual_&amp;_Forecast1"/>
      <sheetName val="Work_hours1"/>
      <sheetName val="Pln_by_mth1"/>
      <sheetName val="Pln_YTD1"/>
      <sheetName val="02_ACT1"/>
      <sheetName val="Prev_Fcst"/>
      <sheetName val="KPI_-_Ames1"/>
      <sheetName val="KPI_-_Loveland1"/>
      <sheetName val="KPI_-_LCR_Manufacturing1"/>
      <sheetName val="KPI_-_LCM_Instruments1"/>
      <sheetName val="FY04_Actual1"/>
      <sheetName val="Monthly_Allowances1"/>
      <sheetName val="Project_Activities1"/>
      <sheetName val="OH_Service_Costs1"/>
      <sheetName val="OH_G&amp;A_(Other)1"/>
      <sheetName val="VJ_12monthshistory1"/>
      <sheetName val="Common_Terminology"/>
      <sheetName val="IB_Actual_Opex"/>
      <sheetName val="eOpex_CY09"/>
      <sheetName val="L2_Sales_KPI1"/>
      <sheetName val="Consolidated_Budget_Worksheet1"/>
      <sheetName val="List_Data"/>
      <sheetName val="Ops_Review_Agenda1"/>
      <sheetName val="Forecast_Accy,_OTD,_and_Turns_1"/>
      <sheetName val="RAS58_Action_Plan"/>
      <sheetName val="RawData(finance_only)"/>
      <sheetName val="Plant_KPI_"/>
      <sheetName val="Data_Source"/>
      <sheetName val="CM_KPI_7"/>
      <sheetName val="CM_TTI_Item_4_&amp;_5"/>
      <sheetName val="Fin_Summary"/>
      <sheetName val="4th_level_matrix"/>
      <sheetName val="NEW_Growth_Snapshot"/>
      <sheetName val="Supplier_JIT_(2)"/>
      <sheetName val="Int_Analysis"/>
      <sheetName val="PLANT_COMPLIANC"/>
      <sheetName val="ex_GMBH"/>
      <sheetName val="02_power_KPI"/>
      <sheetName val="OMFG_Hours"/>
      <sheetName val="Initial_Inputs_-&gt;"/>
      <sheetName val="Regional_Projections"/>
      <sheetName val="Product_type"/>
      <sheetName val="Q199_-APRIL"/>
      <sheetName val="Data_Sheet"/>
      <sheetName val="QA_Analysis_Key_Cells_Aug"/>
      <sheetName val="Process_Changes"/>
      <sheetName val="Design_Changes"/>
      <sheetName val="EB_Orders_mix"/>
      <sheetName val="EB_Sales_mix"/>
      <sheetName val="Tech_Supp"/>
      <sheetName val="VR_Inst"/>
      <sheetName val="Gil_Inst"/>
      <sheetName val="OUP_Dump"/>
      <sheetName val="Q2_Salaries"/>
      <sheetName val="Pemex_Cost_Savings"/>
      <sheetName val="AMCY_Impact"/>
      <sheetName val="4_1&amp;2"/>
      <sheetName val="Don't_Use_Tab"/>
      <sheetName val="Development_-_Top"/>
      <sheetName val="Systems_Test_-_Top"/>
      <sheetName val="Working_Capital"/>
      <sheetName val="Annual_Revenue"/>
      <sheetName val="Group_1"/>
      <sheetName val="BU_Topline_Detail"/>
      <sheetName val="Cleveland_Data"/>
      <sheetName val="03_ACT"/>
      <sheetName val="valid_data_lists"/>
      <sheetName val="Date"/>
      <sheetName val="name definition"/>
      <sheetName val="EUR PRICING Data"/>
      <sheetName val="Full_Budget_2008"/>
      <sheetName val="Production_(C010)"/>
      <sheetName val="Prod_Dev_(C040)"/>
      <sheetName val="Admin_(C060)"/>
      <sheetName val="HR_(C062)"/>
      <sheetName val="IT_(C067)"/>
      <sheetName val="Mktng_(C085)"/>
      <sheetName val="Info_and_Settings"/>
      <sheetName val="Country_Index"/>
      <sheetName val="2001_Before_Capitalization"/>
      <sheetName val="KPI_Level_2_Total"/>
      <sheetName val="May_97"/>
      <sheetName val="4th_Bowling_chart_PM_Phil"/>
      <sheetName val="Sheet1_(2)"/>
      <sheetName val="Matrix_Level_3_Gastonia"/>
      <sheetName val="1-30_Consolidated_"/>
      <sheetName val="CO_PA"/>
      <sheetName val="Forecast&amp;Demo_"/>
      <sheetName val="Worldwide_-_D"/>
      <sheetName val="Unfunded_Plan"/>
      <sheetName val="Merit_Inc__Table"/>
      <sheetName val="Soc_Sec_%"/>
      <sheetName val="CM_Template"/>
      <sheetName val="Chart_of_Accounts"/>
      <sheetName val="Summary_PL"/>
      <sheetName val="IPL_Input"/>
      <sheetName val="COUNTER_MEASURE_INVENTORY"/>
      <sheetName val="Capital_Exp"/>
      <sheetName val="Assy_Exc_Takt"/>
      <sheetName val="Total_X-Rite_Inventory"/>
      <sheetName val="No_Bids_or_Cancelled"/>
      <sheetName val="2011_Quotes_Sent"/>
      <sheetName val="2011_Quotes"/>
      <sheetName val="4_(D3)_A_III_supp-doc_2"/>
      <sheetName val="Mid_(DE)"/>
      <sheetName val="Ignored_supplier"/>
      <sheetName val="Term_of_payment"/>
      <sheetName val="New_supplier"/>
      <sheetName val="Service_Contract_Work"/>
      <sheetName val="Spend_Summary_YTD_0908"/>
      <sheetName val="Funnel_Analysis"/>
      <sheetName val="21-CC_Bridge_Service"/>
      <sheetName val="Customer_Responsible_XT_&amp;_GL"/>
      <sheetName val="PD_Bowler"/>
      <sheetName val="Data_Inputs"/>
      <sheetName val="Expense"/>
      <sheetName val="JAN"/>
      <sheetName val="CONTROL TAB"/>
      <sheetName val="Recurring Expenses"/>
      <sheetName val="Tab"/>
      <sheetName val="Countermeasures New Absolute"/>
      <sheetName val="Monthly Sales Dashboard"/>
      <sheetName val="G&amp;A"/>
      <sheetName val="Marketing"/>
      <sheetName val="R&amp;D"/>
      <sheetName val="P&amp;L Summary"/>
      <sheetName val="Europe_Essbase"/>
      <sheetName val="Melb "/>
      <sheetName val="Newcastle "/>
      <sheetName val="score vlooks"/>
      <sheetName val="CodeList"/>
      <sheetName val="DetailedOpex_KhalixTemplate"/>
      <sheetName val="master"/>
      <sheetName val="L1 PD Matrix"/>
      <sheetName val="Analyis"/>
      <sheetName val="[MasterBowSht 2001.xls]__xrit_2"/>
      <sheetName val="\Users\rkunik\Library\Caches\Te"/>
      <sheetName val="Headcount_formatted_Dlists"/>
      <sheetName val="JUN_KPI-C_(Bris)"/>
      <sheetName val="Category_List"/>
      <sheetName val="Warranty_Details"/>
      <sheetName val="AUG_2012"/>
      <sheetName val="Bristol_Data"/>
      <sheetName val="Goleta_Data"/>
      <sheetName val="Richmond_Data"/>
      <sheetName val="total_yr_comparison_vs_PM"/>
      <sheetName val="TEST_HOURS_MONTHLY_REPORT"/>
      <sheetName val="Contentious_Changes"/>
      <sheetName val="PSI_BUDGET02"/>
      <sheetName val="PIVOT_PY"/>
      <sheetName val="Service_KPI__"/>
      <sheetName val="NA_TTI-Media"/>
      <sheetName val="ATV_-_Back-up"/>
      <sheetName val="1__GVR_End_Customer_Sales"/>
      <sheetName val="Source List"/>
      <sheetName val="para"/>
      <sheetName val="MasterBowSht_2001_xls"/>
      <sheetName val="MasterBowSht%202001_xls"/>
      <sheetName val="Top_Level_Flash_"/>
      <sheetName val="USA_POS_FC_2015 2 "/>
      <sheetName val="FormulaData"/>
      <sheetName val="ASSESSMENT GRID GM"/>
      <sheetName val="LOA"/>
      <sheetName val="Country List"/>
      <sheetName val="Currency List"/>
      <sheetName val="Stages List"/>
      <sheetName val="Plan8"/>
      <sheetName val="ACCOUNTS"/>
      <sheetName val=""/>
      <sheetName val="Lists1"/>
      <sheetName val="CS AR Reduction DM_Even"/>
      <sheetName val="[MasterBowSht 2001.xls]__xrit_9"/>
      <sheetName val="[MasterBowSht 2001.xls]__xrit_3"/>
      <sheetName val="[MasterBowSht 2001.xls]__xrit_8"/>
      <sheetName val="[MasterBowSht 2001.xls]__xrit_4"/>
      <sheetName val="[MasterBowSht 2001.xls]__xrit_5"/>
      <sheetName val="[MasterBowSht 2001.xls]__xrit_6"/>
      <sheetName val="[MasterBowSht 2001.xls]__xrit_7"/>
      <sheetName val="[MasterBowSht 2001.xls]__xri_14"/>
      <sheetName val="[MasterBowSht 2001.xls]__xri_12"/>
      <sheetName val="[MasterBowSht 2001.xls]__xri_10"/>
      <sheetName val="[MasterBowSht 2001.xls]__xri_11"/>
      <sheetName val="[MasterBowSht 2001.xls]__xri_13"/>
      <sheetName val="[MasterBowSht 2001.xls]__xri_21"/>
      <sheetName val="[MasterBowSht 2001.xls]__xri_15"/>
      <sheetName val="[MasterBowSht 2001.xls]__xri_16"/>
      <sheetName val="[MasterBowSht 2001.xls]__xri_17"/>
      <sheetName val="[MasterBowSht 2001.xls]__xri_18"/>
      <sheetName val="[MasterBowSht 2001.xls]__xri_19"/>
      <sheetName val="[MasterBowSht 2001.xls]__xri_20"/>
      <sheetName val="[MasterBowSht 2001.xls]__xri_28"/>
      <sheetName val="[MasterBowSht 2001.xls]__xri_27"/>
      <sheetName val="[MasterBowSht 2001.xls]__xri_23"/>
      <sheetName val="[MasterBowSht 2001.xls]__xri_22"/>
      <sheetName val="[MasterBowSht 2001.xls]__xri_24"/>
      <sheetName val="[MasterBowSht 2001.xls]__xri_26"/>
      <sheetName val="[MasterBowSht 2001.xls]__xri_25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/>
      <sheetData sheetId="57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/>
      <sheetData sheetId="134"/>
      <sheetData sheetId="135" refreshError="1"/>
      <sheetData sheetId="136" refreshError="1"/>
      <sheetData sheetId="137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/>
      <sheetData sheetId="405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/>
      <sheetData sheetId="436"/>
      <sheetData sheetId="437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"/>
      <sheetName val="Cntmrs-Recruit"/>
      <sheetName val="Matrix"/>
      <sheetName val="Bowler"/>
      <sheetName val="KPI - Ames"/>
      <sheetName val="KPI - Loveland"/>
      <sheetName val="KPI - LCR Manufacturing"/>
      <sheetName val="KPI - LCM Instruments"/>
      <sheetName val="Matrix-Level 3-Gastonia"/>
      <sheetName val="plan"/>
      <sheetName val="PYR"/>
      <sheetName val="Fy"/>
      <sheetName val="Eng $izedRoadmap"/>
      <sheetName val="FY00"/>
      <sheetName val="FY01"/>
      <sheetName val="FY02"/>
      <sheetName val="FY03"/>
      <sheetName val="FY04 Actual"/>
      <sheetName val="FY99"/>
      <sheetName val="Cntmrs"/>
      <sheetName val="SAL-2000"/>
      <sheetName val="IncidentsEAP"/>
      <sheetName val="Table"/>
      <sheetName val="D"/>
      <sheetName val="Monthly Allowances"/>
      <sheetName val="Sheet1"/>
      <sheetName val="data"/>
      <sheetName val="Project Activities"/>
      <sheetName val="CM-VOC"/>
      <sheetName val="OMFG Hours"/>
      <sheetName val="Initial Inputs -&gt;"/>
      <sheetName val="IB Actual Opex"/>
      <sheetName val="2000"/>
      <sheetName val="Forecasts"/>
      <sheetName val="eOpex CY09"/>
      <sheetName val="OH Service Costs"/>
      <sheetName val="OH G&amp;A (Other)"/>
      <sheetName val="VJ 12monthshistory"/>
      <sheetName val="Inventory"/>
      <sheetName val="Sheet6"/>
      <sheetName val="Control"/>
      <sheetName val="QA_Analysis_Key Cells Aug"/>
      <sheetName val="Product"/>
      <sheetName val="Process Changes"/>
      <sheetName val="Design Changes"/>
      <sheetName val="KPI_-_Ames"/>
      <sheetName val="KPI_-_Loveland"/>
      <sheetName val="KPI_-_LCR_Manufacturing"/>
      <sheetName val="KPI_-_LCM_Instruments"/>
      <sheetName val="FEB summary"/>
      <sheetName val="072902_NA_Sales_Hist"/>
      <sheetName val="Lists"/>
      <sheetName val="Defaults"/>
      <sheetName val="Instructions"/>
      <sheetName val="Common Terminology"/>
      <sheetName val="MasterBowSht 2001"/>
      <sheetName val="4th level matrix"/>
      <sheetName val="LW actual"/>
      <sheetName val="DTS actual"/>
      <sheetName val="Sheet2"/>
      <sheetName val="2003byQtr"/>
      <sheetName val="EB Orders mix"/>
      <sheetName val="EB Sales mix"/>
      <sheetName val="Initiation"/>
      <sheetName val="Top"/>
      <sheetName val="Development - Top"/>
      <sheetName val="Systems Test - Top"/>
      <sheetName val="Parms"/>
      <sheetName val="Modules"/>
      <sheetName val="IT"/>
      <sheetName val="Matrix-Level_3-Gastonia"/>
      <sheetName val="Eng_$izedRoadmap"/>
      <sheetName val="Project_Activities"/>
      <sheetName val="FY04_Actual"/>
      <sheetName val="Monthly_Allowances"/>
      <sheetName val="OH_Service_Costs"/>
      <sheetName val="OH_G&amp;A_(Other)"/>
      <sheetName val="VJ_12monthshistory"/>
      <sheetName val="QRY_Problems"/>
      <sheetName val="Group 1"/>
      <sheetName val="Overdues"/>
      <sheetName val="Don't Use Tab"/>
      <sheetName val="valid data lists"/>
      <sheetName val="CM OTD"/>
      <sheetName val="CM - Inv"/>
      <sheetName val="DPO-CM"/>
      <sheetName val="CM - LCR PPV"/>
      <sheetName val="Non-LCR PPV"/>
      <sheetName val="Action Plan PPV Master"/>
      <sheetName val="ABC Data"/>
      <sheetName val="L2 Sales KPI"/>
      <sheetName val="8-PF"/>
      <sheetName val="4upchart"/>
      <sheetName val="NM"/>
      <sheetName val="ROB"/>
      <sheetName val="Feuil1"/>
      <sheetName val="Input"/>
      <sheetName val="Actuals by Mth"/>
      <sheetName val="Forecast"/>
      <sheetName val="Actual &amp; Forecast"/>
      <sheetName val="Rates"/>
      <sheetName val="Work hours"/>
      <sheetName val="ARTARG"/>
      <sheetName val="Plan By Mth"/>
      <sheetName val="Actuals YTD-Mth"/>
      <sheetName val="Plan YTD-Mth"/>
      <sheetName val="91_INDUSTRIAL_SALES_REPORT"/>
      <sheetName val="Act"/>
      <sheetName val="Index"/>
      <sheetName val="Prev Fcst"/>
      <sheetName val="2002_PD_RJ_Channel_July"/>
      <sheetName val="2002_PD_Top_42_July"/>
      <sheetName val="Actuals-Mth"/>
      <sheetName val="Actuals-YTD"/>
      <sheetName val="Pln by mth"/>
      <sheetName val="Pln YTD"/>
      <sheetName val="CM_OTD"/>
      <sheetName val="CM_-_Inv"/>
      <sheetName val="CM_-_LCR_PPV"/>
      <sheetName val="Non-LCR_PPV"/>
      <sheetName val="Action_Plan_PPV_Master"/>
      <sheetName val="ABC_Data"/>
      <sheetName val="FEB_summary"/>
      <sheetName val="Actuals_by_Mth"/>
      <sheetName val="Plan_By_Mth"/>
      <sheetName val="Actuals_YTD-Mth"/>
      <sheetName val="Plan_YTD-Mth"/>
      <sheetName val="ALL_BK_LOG"/>
      <sheetName val="Fcst"/>
      <sheetName val="src"/>
      <sheetName val="Assumptions"/>
      <sheetName val="Consolidated Budget Worksheet"/>
      <sheetName val="src-lost"/>
      <sheetName val="FEB"/>
      <sheetName val="2002_PD_RJ_Channel_Aug"/>
      <sheetName val="Notes"/>
      <sheetName val="CloneSheet"/>
      <sheetName val="New Product"/>
      <sheetName val="perf by state"/>
      <sheetName val="CM-Template"/>
      <sheetName val="Charts"/>
      <sheetName val="VPM Product Family Margin"/>
      <sheetName val="VISU Product Margin"/>
      <sheetName val="RawData(finance only)"/>
      <sheetName val="P&amp;L BUD"/>
      <sheetName val="Suppliers"/>
      <sheetName val="Ames 2001 KPIs"/>
      <sheetName val="Desktop"/>
      <sheetName val="2002_PD_Top_42_Aug"/>
      <sheetName val="Cleveland Data"/>
      <sheetName val="BU Topline Detail"/>
      <sheetName val="RAS58 Action Plan"/>
      <sheetName val="Ops Review Agenda"/>
      <sheetName val="Forecast Accy, OTD, and Turns "/>
      <sheetName val="Level 1 CM"/>
      <sheetName val="815_LDO_US_SALES_REPORT"/>
      <sheetName val="Invent"/>
      <sheetName val="Ignor this tab"/>
      <sheetName val="02 ACT"/>
      <sheetName val="SAFETY"/>
      <sheetName val="Int Analysis"/>
      <sheetName val="NEW Growth Snapshot"/>
      <sheetName val="Supplier JIT (2)"/>
      <sheetName val="CM KPI 7"/>
      <sheetName val="CM TTI Item 4 &amp; 5"/>
      <sheetName val="by division"/>
      <sheetName val="Tabelle"/>
      <sheetName val="Avg_Day"/>
      <sheetName val="Q199 -APRIL"/>
      <sheetName val="Plan2"/>
      <sheetName val="Fin Summary"/>
      <sheetName val="Sheet3"/>
      <sheetName val="Ops_Review_Agenda"/>
      <sheetName val="Actual_&amp;_Forecast"/>
      <sheetName val="Work_hours"/>
      <sheetName val="Forecast_Accy,_OTD,_and_Turns_"/>
      <sheetName val="RECEIPTS"/>
      <sheetName val="MasterBowSht_2001"/>
      <sheetName val="CM-BACKLOG"/>
      <sheetName val="RCCM"/>
      <sheetName val="Ignor_this_tab"/>
      <sheetName val="ex GMBH"/>
      <sheetName val="Specification"/>
      <sheetName val="Data2"/>
      <sheetName val="PLANT COMPLIANC"/>
      <sheetName val="Turns"/>
      <sheetName val="67_WW_SALES_YTD_BY_STATE_AND_MA"/>
      <sheetName val="AccountCode"/>
      <sheetName val="TCode"/>
      <sheetName val="02_power KPI"/>
      <sheetName val="825_LDO_ROW_SALES_REPORT"/>
      <sheetName val="02_ACT"/>
      <sheetName val="Pln_by_mth"/>
      <sheetName val="Pln_YTD"/>
      <sheetName val="Working Capital"/>
      <sheetName val="Dept-yr"/>
      <sheetName val="Operating Statement Data"/>
      <sheetName val="List Data"/>
      <sheetName val="c"/>
      <sheetName val="Consolidated_Budget_Worksheet"/>
      <sheetName val="Regional Projections"/>
      <sheetName val="Agro-99BS"/>
      <sheetName val="New_Product"/>
      <sheetName val="Level_1_CM"/>
      <sheetName val="L2_Sales_KPI"/>
      <sheetName val="Top Level Countermeasure"/>
      <sheetName val="DateLookup"/>
      <sheetName val="Consolidated"/>
      <sheetName val="data003"/>
      <sheetName val="Plant KPI "/>
      <sheetName val="Nevada"/>
      <sheetName val="#REF"/>
      <sheetName val="24"/>
      <sheetName val="JE"/>
      <sheetName val="Upload"/>
      <sheetName val="Q2 Salaries"/>
      <sheetName val="OUP Dump"/>
      <sheetName val="Predicted_Work"/>
      <sheetName val="qryDionne_EMVRollout"/>
      <sheetName val="Pemex Cost Savings"/>
      <sheetName val="AMCY Impact"/>
      <sheetName val="4.1&amp;2"/>
      <sheetName val="Detail"/>
      <sheetName val="Cntmrs_Recruit"/>
      <sheetName val="Key_Inputs"/>
      <sheetName val="Sheet11"/>
      <sheetName val="Action Plan E"/>
      <sheetName val="Action Plan C-Zero Defects"/>
      <sheetName val="CM KPI Item 7 (UP)"/>
      <sheetName val="FL8X"/>
      <sheetName val="FL1X"/>
      <sheetName val="FL7X"/>
      <sheetName val="Current Month"/>
      <sheetName val="Entity v Plan"/>
      <sheetName val="SDS-FEED"/>
      <sheetName val="046c8491-516e-4c6d-a93b-e2c1b55"/>
      <sheetName val="U-2x1"/>
      <sheetName val="U_over_1"/>
      <sheetName val="U_over_2"/>
      <sheetName val="U_over_3"/>
      <sheetName val="V_over_1"/>
      <sheetName val="U-2x2"/>
      <sheetName val="Matrix_Level 3_Gastonia"/>
      <sheetName val="Admin"/>
      <sheetName val="COS"/>
      <sheetName val="D201"/>
      <sheetName val="Tech Supp"/>
      <sheetName val="D225"/>
      <sheetName val="D232"/>
      <sheetName val="D240"/>
      <sheetName val="D242"/>
      <sheetName val="Stores"/>
      <sheetName val="Service"/>
      <sheetName val="D253"/>
      <sheetName val="D254"/>
      <sheetName val="D261"/>
      <sheetName val="D262"/>
      <sheetName val="D270"/>
      <sheetName val="VR Inst"/>
      <sheetName val="D290"/>
      <sheetName val="D291"/>
      <sheetName val="D292"/>
      <sheetName val="D293"/>
      <sheetName val="D294"/>
      <sheetName val="D295"/>
      <sheetName val="D301"/>
      <sheetName val="D303"/>
      <sheetName val="D305"/>
      <sheetName val="D306"/>
      <sheetName val="D307"/>
      <sheetName val="D310"/>
      <sheetName val="D311"/>
      <sheetName val="D320"/>
      <sheetName val="D401"/>
      <sheetName val="D420"/>
      <sheetName val="Facility"/>
      <sheetName val="Development"/>
      <sheetName val="Gil Inst"/>
      <sheetName val="Sales"/>
      <sheetName val="Product type"/>
      <sheetName val="Data Sheet"/>
      <sheetName val="Sheet4"/>
      <sheetName val="LOOK-UP"/>
      <sheetName val="Data Source"/>
      <sheetName val="PLAN-FCST"/>
      <sheetName val="JUN KPI-C (Bris)"/>
      <sheetName val="1-30 Consolidated "/>
      <sheetName val="Forecast&amp;Demo "/>
      <sheetName val="Category List"/>
      <sheetName val="Tables"/>
      <sheetName val="Merit Inc. Table"/>
      <sheetName val="Soc Sec %"/>
      <sheetName val="CM Template"/>
      <sheetName val="Service Contract Work"/>
      <sheetName val="Spend_Summary YTD 0908"/>
      <sheetName val="SVC請求DATA"/>
      <sheetName val="CRF2a"/>
      <sheetName val="FORMULAS"/>
      <sheetName val="Funnel Analysis"/>
      <sheetName val="2001 Before Capitalization"/>
      <sheetName val="Sheet7"/>
      <sheetName val="21-CC Bridge Service"/>
      <sheetName val="Customer Responsible XT &amp; GL"/>
      <sheetName val="CO PA"/>
      <sheetName val="PD Bowler"/>
      <sheetName val="mar05"/>
      <sheetName val="mai05"/>
      <sheetName val="Annual Revenue"/>
      <sheetName val="Field_Metrics"/>
      <sheetName val="Dashboard"/>
      <sheetName val="Quality_Metrics"/>
      <sheetName val="Definitions"/>
      <sheetName val="Project_Summary"/>
      <sheetName val="FEED"/>
      <sheetName val="Data Inputs"/>
      <sheetName val="Spofa"/>
      <sheetName val="DEMOREPORT"/>
      <sheetName val="Sheet1 (2)"/>
      <sheetName val="AUG 2012"/>
      <sheetName val="Assessment"/>
      <sheetName val="No Bids or Cancelled"/>
      <sheetName val="2011 Quotes Sent"/>
      <sheetName val="2011 Quotes"/>
      <sheetName val="4 (D3) A III supp-doc 2"/>
      <sheetName val="Names"/>
      <sheetName val="Raw_Data"/>
      <sheetName val="Info and Settings"/>
      <sheetName val="Factors"/>
      <sheetName val="Country Index"/>
      <sheetName val="Bristol"/>
      <sheetName val="Goleta"/>
      <sheetName val="Full Budget 2008"/>
      <sheetName val="Production (C010)"/>
      <sheetName val="Prod Dev (C040)"/>
      <sheetName val="Admin (C060)"/>
      <sheetName val="HR (C062)"/>
      <sheetName val="IT (C067)"/>
      <sheetName val="Mktng (C085)"/>
      <sheetName val="List"/>
      <sheetName val="Menu"/>
      <sheetName val="Reference"/>
      <sheetName val="03 ACT"/>
      <sheetName val="%KanBans"/>
      <sheetName val="Initiate"/>
      <sheetName val="Unfunded Plan"/>
      <sheetName val="Cover"/>
      <sheetName val="KPI"/>
      <sheetName val="DDC"/>
      <sheetName val="PSI"/>
      <sheetName val="KPI Level 2 Total"/>
      <sheetName val="May 97"/>
      <sheetName val="4th Bowling chart PM_Phil"/>
      <sheetName val="CRA-Detail"/>
      <sheetName val="Total X-Rite Inventory"/>
      <sheetName val="Mid (DE)"/>
      <sheetName val="Calendar"/>
      <sheetName val="Ignored supplier"/>
      <sheetName val="Term of payment"/>
      <sheetName val="New supplier"/>
      <sheetName val="data001"/>
      <sheetName val="data002"/>
      <sheetName val="Problem Solving Freight"/>
      <sheetName val="Warranty Details"/>
      <sheetName val="Setup"/>
      <sheetName val="Formulaholder"/>
      <sheetName val="1031"/>
      <sheetName val="1031R"/>
      <sheetName val="SW Quality"/>
      <sheetName val="Worldwide - D"/>
      <sheetName val="Top Level Flash "/>
      <sheetName val="Page1"/>
      <sheetName val="Page4"/>
      <sheetName val="COUNTER MEASURE INVENTORY"/>
      <sheetName val="Page6"/>
      <sheetName val="Page7"/>
      <sheetName val="Page8"/>
      <sheetName val="TB"/>
      <sheetName val="Page3"/>
      <sheetName val="Capital Exp"/>
      <sheetName val="Page2"/>
      <sheetName val="MasterBowSht 2001.xls"/>
      <sheetName val="MasterBowSht%202001.xls"/>
      <sheetName val="Overhead Rates"/>
      <sheetName val="TAM_PAM_SAM"/>
      <sheetName val="Revenue"/>
      <sheetName val="Quelle"/>
      <sheetName val="CSM Content"/>
      <sheetName val="Dropdown"/>
      <sheetName val="R3"/>
      <sheetName val="Greece"/>
      <sheetName val="TEST HOURS MONTHLY REPORT"/>
      <sheetName val="Contentious Changes"/>
      <sheetName val="budget"/>
      <sheetName val="PSI BUDGET02"/>
      <sheetName val="PIVOT PY"/>
      <sheetName val="CanStk"/>
      <sheetName val="Case and Palt"/>
      <sheetName val="Frcst pivot"/>
      <sheetName val="leadtime"/>
      <sheetName val="Monthend+Intransit Pivot"/>
      <sheetName val="Monthend + Intransit"/>
      <sheetName val="Headcount formatted Dlists"/>
      <sheetName val="ZZ_DowntimeIssuesMTD"/>
      <sheetName val="Assy Exc Takt"/>
      <sheetName val="Direct Data"/>
      <sheetName val="Indirect Data"/>
      <sheetName val="#REF!#REF!-Level 3-Gastonia"/>
      <sheetName val="ioplfcast"/>
      <sheetName val="Balsheet"/>
      <sheetName val="Chart of Accounts"/>
      <sheetName val="Summary PL"/>
      <sheetName val="Tradfcast"/>
      <sheetName val="Data_History"/>
      <sheetName val="IPL Input"/>
      <sheetName val="Sheet46"/>
      <sheetName val="Heat"/>
      <sheetName val="Mirror"/>
      <sheetName val="Plater"/>
      <sheetName val="Vib_BO"/>
      <sheetName val="Lookups"/>
      <sheetName val="TOTAL"/>
      <sheetName val="Project_Status_Rollup"/>
      <sheetName val="凭证汇总"/>
      <sheetName val="Risk_Assessment"/>
      <sheetName val="Bristol Data"/>
      <sheetName val="add&gt;180"/>
      <sheetName val="TTI"/>
      <sheetName val="Goleta Data"/>
      <sheetName val="Richmond Data"/>
      <sheetName val="total yr comparison vs PM"/>
      <sheetName val="Service KPI  "/>
      <sheetName val="NA TTI-Media"/>
      <sheetName val="ATV - Back-up"/>
      <sheetName val="1. GVR End Customer Sales"/>
      <sheetName val="L2 Key Accounts"/>
      <sheetName val="Vlookup"/>
      <sheetName val="BaseTables"/>
      <sheetName val="dropdown lists"/>
      <sheetName val="Pareto"/>
      <sheetName val="Selection for Droplists"/>
      <sheetName val="RCCM OTD &amp; PD February"/>
      <sheetName val="Standard Work"/>
      <sheetName val="Design Ideal"/>
      <sheetName val="New PDgm PARTS"/>
      <sheetName val="part analyis 21.02.2014"/>
      <sheetName val="10.02.2014"/>
      <sheetName val="FGWIP"/>
      <sheetName val="Lookup"/>
      <sheetName val="1. Part # Analysis"/>
      <sheetName val="2. Inv Summary"/>
      <sheetName val="3. Action Plan"/>
      <sheetName val="4. Increases-Decreases Plan"/>
      <sheetName val="5. Run Chart"/>
      <sheetName val="5.1 I3"/>
      <sheetName val="5.2 PDGM"/>
      <sheetName val="5.3 FMAX"/>
      <sheetName val="5.4 CART"/>
      <sheetName val="5.5 MISC PARTS"/>
      <sheetName val="6. TOP 20 A&gt;D"/>
      <sheetName val="7. Pareto"/>
      <sheetName val="9. Weekly Action Plan"/>
      <sheetName val="Ref data proj"/>
      <sheetName val="OI  OTD IF"/>
      <sheetName val="Gross Margin Target - Year One "/>
      <sheetName val="Layout"/>
      <sheetName val="Tabelle1"/>
      <sheetName val="BV"/>
      <sheetName val="Elim-907"/>
      <sheetName val="Definition"/>
      <sheetName val="P&amp;L"/>
      <sheetName val="Instrucciones"/>
      <sheetName val="CUID"/>
      <sheetName val="ITMB"/>
      <sheetName val="Cntmrs-Chgo Accid"/>
      <sheetName val="Data lookup"/>
      <sheetName val="MPC Sales unit-product"/>
      <sheetName val="MPC Service unit-account"/>
      <sheetName val="DCI"/>
      <sheetName val="Query2"/>
      <sheetName val="Asia region _AUD"/>
      <sheetName val="2a. Assumptions"/>
      <sheetName val="CF1"/>
      <sheetName val="Details"/>
      <sheetName val="StratMeas"/>
      <sheetName val="SAS"/>
      <sheetName val="NAS"/>
      <sheetName val="Global"/>
      <sheetName val="regional divisions"/>
      <sheetName val="CM_OTD1"/>
      <sheetName val="CM_-_Inv1"/>
      <sheetName val="CM_-_LCR_PPV1"/>
      <sheetName val="Non-LCR_PPV1"/>
      <sheetName val="Action_Plan_PPV_Master1"/>
      <sheetName val="ABC_Data1"/>
      <sheetName val="New_Product1"/>
      <sheetName val="Matrix-Level_3-Gastonia1"/>
      <sheetName val="Eng_$izedRoadmap1"/>
      <sheetName val="Level_1_CM1"/>
      <sheetName val="perf_by_state"/>
      <sheetName val="VPM_Product_Family_Margin"/>
      <sheetName val="VISU_Product_Margin"/>
      <sheetName val="DTS_actual"/>
      <sheetName val="LW_actual"/>
      <sheetName val="Operating_Statement_Data"/>
      <sheetName val="Top_Level_Countermeasure"/>
      <sheetName val="Action_Plan_E"/>
      <sheetName val="Action_Plan_C-Zero_Defects"/>
      <sheetName val="CM_KPI_Item_7_(UP)"/>
      <sheetName val="by_division"/>
      <sheetName val="Current_Month"/>
      <sheetName val="Entity_v_Plan"/>
      <sheetName val="Problem_Solving_Freight"/>
      <sheetName val="Ignor_this_tab1"/>
      <sheetName val="FEB_summary1"/>
      <sheetName val="MasterBowSht_20011"/>
      <sheetName val="P&amp;L_BUD"/>
      <sheetName val="Ames_2001_KPIs"/>
      <sheetName val="Actuals_by_Mth1"/>
      <sheetName val="Plan_By_Mth1"/>
      <sheetName val="Actuals_YTD-Mth1"/>
      <sheetName val="Plan_YTD-Mth1"/>
      <sheetName val="Actual_&amp;_Forecast1"/>
      <sheetName val="Work_hours1"/>
      <sheetName val="Pln_by_mth1"/>
      <sheetName val="Pln_YTD1"/>
      <sheetName val="02_ACT1"/>
      <sheetName val="Prev_Fcst"/>
      <sheetName val="KPI_-_Ames1"/>
      <sheetName val="KPI_-_Loveland1"/>
      <sheetName val="KPI_-_LCR_Manufacturing1"/>
      <sheetName val="KPI_-_LCM_Instruments1"/>
      <sheetName val="FY04_Actual1"/>
      <sheetName val="Monthly_Allowances1"/>
      <sheetName val="Project_Activities1"/>
      <sheetName val="OH_Service_Costs1"/>
      <sheetName val="OH_G&amp;A_(Other)1"/>
      <sheetName val="VJ_12monthshistory1"/>
      <sheetName val="Common_Terminology"/>
      <sheetName val="IB_Actual_Opex"/>
      <sheetName val="eOpex_CY09"/>
      <sheetName val="L2_Sales_KPI1"/>
      <sheetName val="Consolidated_Budget_Worksheet1"/>
      <sheetName val="List_Data"/>
      <sheetName val="Ops_Review_Agenda1"/>
      <sheetName val="Forecast_Accy,_OTD,_and_Turns_1"/>
      <sheetName val="RAS58_Action_Plan"/>
      <sheetName val="RawData(finance_only)"/>
      <sheetName val="Plant_KPI_"/>
      <sheetName val="Data_Source"/>
      <sheetName val="CM_KPI_7"/>
      <sheetName val="CM_TTI_Item_4_&amp;_5"/>
      <sheetName val="Fin_Summary"/>
      <sheetName val="4th_level_matrix"/>
      <sheetName val="NEW_Growth_Snapshot"/>
      <sheetName val="Supplier_JIT_(2)"/>
      <sheetName val="Int_Analysis"/>
      <sheetName val="PLANT_COMPLIANC"/>
      <sheetName val="ex_GMBH"/>
      <sheetName val="02_power_KPI"/>
      <sheetName val="OMFG_Hours"/>
      <sheetName val="Initial_Inputs_-&gt;"/>
      <sheetName val="Regional_Projections"/>
      <sheetName val="Product_type"/>
      <sheetName val="Q199_-APRIL"/>
      <sheetName val="Data_Sheet"/>
      <sheetName val="QA_Analysis_Key_Cells_Aug"/>
      <sheetName val="Process_Changes"/>
      <sheetName val="Design_Changes"/>
      <sheetName val="EB_Orders_mix"/>
      <sheetName val="EB_Sales_mix"/>
      <sheetName val="Tech_Supp"/>
      <sheetName val="VR_Inst"/>
      <sheetName val="Gil_Inst"/>
      <sheetName val="OUP_Dump"/>
      <sheetName val="Q2_Salaries"/>
      <sheetName val="Pemex_Cost_Savings"/>
      <sheetName val="AMCY_Impact"/>
      <sheetName val="4_1&amp;2"/>
      <sheetName val="Don't_Use_Tab"/>
      <sheetName val="Development_-_Top"/>
      <sheetName val="Systems_Test_-_Top"/>
      <sheetName val="Working_Capital"/>
      <sheetName val="Annual_Revenue"/>
      <sheetName val="Group_1"/>
      <sheetName val="BU_Topline_Detail"/>
      <sheetName val="Cleveland_Data"/>
      <sheetName val="03_ACT"/>
      <sheetName val="valid_data_lists"/>
      <sheetName val="Date"/>
      <sheetName val="name definition"/>
      <sheetName val="EUR PRICING Data"/>
      <sheetName val="Full_Budget_2008"/>
      <sheetName val="Production_(C010)"/>
      <sheetName val="Prod_Dev_(C040)"/>
      <sheetName val="Admin_(C060)"/>
      <sheetName val="HR_(C062)"/>
      <sheetName val="IT_(C067)"/>
      <sheetName val="Mktng_(C085)"/>
      <sheetName val="Info_and_Settings"/>
      <sheetName val="Country_Index"/>
      <sheetName val="2001_Before_Capitalization"/>
      <sheetName val="KPI_Level_2_Total"/>
      <sheetName val="May_97"/>
      <sheetName val="4th_Bowling_chart_PM_Phil"/>
      <sheetName val="Sheet1_(2)"/>
      <sheetName val="Matrix_Level_3_Gastonia"/>
      <sheetName val="1-30_Consolidated_"/>
      <sheetName val="CO_PA"/>
      <sheetName val="Forecast&amp;Demo_"/>
      <sheetName val="Worldwide_-_D"/>
      <sheetName val="Unfunded_Plan"/>
      <sheetName val="Merit_Inc__Table"/>
      <sheetName val="Soc_Sec_%"/>
      <sheetName val="CM_Template"/>
      <sheetName val="Chart_of_Accounts"/>
      <sheetName val="Summary_PL"/>
      <sheetName val="IPL_Input"/>
      <sheetName val="COUNTER_MEASURE_INVENTORY"/>
      <sheetName val="Capital_Exp"/>
      <sheetName val="Assy_Exc_Takt"/>
      <sheetName val="Total_X-Rite_Inventory"/>
      <sheetName val="No_Bids_or_Cancelled"/>
      <sheetName val="2011_Quotes_Sent"/>
      <sheetName val="2011_Quotes"/>
      <sheetName val="4_(D3)_A_III_supp-doc_2"/>
      <sheetName val="Mid_(DE)"/>
      <sheetName val="Ignored_supplier"/>
      <sheetName val="Term_of_payment"/>
      <sheetName val="New_supplier"/>
      <sheetName val="Service_Contract_Work"/>
      <sheetName val="Spend_Summary_YTD_0908"/>
      <sheetName val="Funnel_Analysis"/>
      <sheetName val="21-CC_Bridge_Service"/>
      <sheetName val="Customer_Responsible_XT_&amp;_GL"/>
      <sheetName val="PD_Bowler"/>
      <sheetName val="Data_Inputs"/>
      <sheetName val="Expense"/>
      <sheetName val="JAN"/>
      <sheetName val="CONTROL TAB"/>
      <sheetName val="Recurring Expenses"/>
      <sheetName val="Tab"/>
      <sheetName val="Countermeasures New Absolute"/>
      <sheetName val="Monthly Sales Dashboard"/>
      <sheetName val="G&amp;A"/>
      <sheetName val="Marketing"/>
      <sheetName val="R&amp;D"/>
      <sheetName val="P&amp;L Summary"/>
      <sheetName val="Europe_Essbase"/>
      <sheetName val="Melb "/>
      <sheetName val="Newcastle "/>
      <sheetName val="score vlooks"/>
      <sheetName val="CodeList"/>
      <sheetName val="DetailedOpex_KhalixTemplate"/>
      <sheetName val="master"/>
      <sheetName val="L1 PD Matrix"/>
      <sheetName val="Analyis"/>
      <sheetName val="[MasterBowSht 2001.xls]__xrit_2"/>
      <sheetName val="\Users\rkunik\Library\Caches\Te"/>
      <sheetName val="Headcount_formatted_Dlists"/>
      <sheetName val="JUN_KPI-C_(Bris)"/>
      <sheetName val="Category_List"/>
      <sheetName val="Warranty_Details"/>
      <sheetName val="AUG_2012"/>
      <sheetName val="Bristol_Data"/>
      <sheetName val="Goleta_Data"/>
      <sheetName val="Richmond_Data"/>
      <sheetName val="total_yr_comparison_vs_PM"/>
      <sheetName val="TEST_HOURS_MONTHLY_REPORT"/>
      <sheetName val="Contentious_Changes"/>
      <sheetName val="PSI_BUDGET02"/>
      <sheetName val="PIVOT_PY"/>
      <sheetName val="Service_KPI__"/>
      <sheetName val="NA_TTI-Media"/>
      <sheetName val="ATV_-_Back-up"/>
      <sheetName val="1__GVR_End_Customer_Sales"/>
      <sheetName val="Source List"/>
      <sheetName val="para"/>
      <sheetName val="MasterBowSht_2001_xls"/>
      <sheetName val="MasterBowSht%202001_xls"/>
      <sheetName val="Top_Level_Flash_"/>
      <sheetName val="USA_POS_FC_2015 2 "/>
      <sheetName val="FormulaData"/>
      <sheetName val="ASSESSMENT GRID GM"/>
      <sheetName val="LOA"/>
      <sheetName val="Country List"/>
      <sheetName val="Currency List"/>
      <sheetName val="Stages List"/>
      <sheetName val="Plan8"/>
      <sheetName val="ACCOUNTS"/>
      <sheetName val=""/>
      <sheetName val="Lists1"/>
      <sheetName val="CS AR Reduction DM_Even"/>
      <sheetName val="[MasterBowSht 2001.xls]__xrit_4"/>
      <sheetName val="[MasterBowSht 2001.xls]__xrit_3"/>
      <sheetName val="[MasterBowSht 2001.xls]__xrit_5"/>
      <sheetName val="[MasterBowSht 2001.xls]__xrit_6"/>
      <sheetName val="[MasterBowSht 2001.xls]__xrit_7"/>
      <sheetName val="[MasterBowSht 2001.xls]__xrit_8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/>
      <sheetData sheetId="207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 refreshError="1"/>
      <sheetData sheetId="435" refreshError="1"/>
      <sheetData sheetId="436" refreshError="1"/>
      <sheetData sheetId="437"/>
      <sheetData sheetId="438" refreshError="1"/>
      <sheetData sheetId="439" refreshError="1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 refreshError="1"/>
      <sheetData sheetId="589"/>
      <sheetData sheetId="590" refreshError="1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/>
      <sheetData sheetId="655" refreshError="1"/>
      <sheetData sheetId="656" refreshError="1"/>
      <sheetData sheetId="657" refreshError="1"/>
      <sheetData sheetId="658"/>
      <sheetData sheetId="659" refreshError="1"/>
      <sheetData sheetId="660"/>
      <sheetData sheetId="661" refreshError="1"/>
      <sheetData sheetId="662"/>
      <sheetData sheetId="663"/>
      <sheetData sheetId="664"/>
      <sheetData sheetId="665"/>
      <sheetData sheetId="666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SI"/>
      <sheetName val="D"/>
      <sheetName val="Sheet1"/>
      <sheetName val="Sheet2"/>
      <sheetName val="Sheet3"/>
      <sheetName val="FEB summary"/>
      <sheetName val="Cntmrs-Recruit"/>
      <sheetName val="A"/>
      <sheetName val="Cntmrs"/>
      <sheetName val="Monthly Allowances"/>
      <sheetName val="Inventory"/>
      <sheetName val="Matrix-Level 3-Gastonia"/>
      <sheetName val="On Time Delivery"/>
      <sheetName val="FEB_summary"/>
      <sheetName val="SAL-2000"/>
      <sheetName val="Sheet6"/>
      <sheetName val="IncidentsEAP"/>
      <sheetName val="RECEIPTS"/>
      <sheetName val="2000"/>
      <sheetName val="DATA"/>
      <sheetName val="FEB_summary1"/>
      <sheetName val="Matrix-Level_3-Gastonia"/>
      <sheetName val="Monthly_Allowances"/>
      <sheetName val="On_Time_Delivery"/>
      <sheetName val="Invent"/>
      <sheetName val="Feuil1"/>
      <sheetName val="perf by state"/>
      <sheetName val="HK"/>
      <sheetName val="IT"/>
      <sheetName val="Service KPI  "/>
      <sheetName val="Customer Responsible XT &amp; GL"/>
      <sheetName val="Dept-yr"/>
      <sheetName val="#REF"/>
      <sheetName val="total yr comparison vs PM"/>
      <sheetName val="072902_NA_Sales_Hist"/>
      <sheetName val="Consolidated Budget Worksheet"/>
      <sheetName val="Product"/>
      <sheetName val="Fcst"/>
      <sheetName val="Fin Summary"/>
      <sheetName val="psi-DEC-11-17-03 6% DEC 6% JAN"/>
      <sheetName val="Department bowler"/>
      <sheetName val="&lt;Rpt Home&gt;"/>
      <sheetName val="HW Summ by Prod line"/>
      <sheetName val="Total Summary by product line"/>
      <sheetName val="Ames 2001 KPIs"/>
      <sheetName val="TOTAL"/>
      <sheetName val="group"/>
      <sheetName val="Mid (DE)"/>
      <sheetName val="Sales Growth by VP 05 vs 06Eq"/>
      <sheetName val="Sales Grth by VP 05vs06 Direct"/>
      <sheetName val="Table"/>
      <sheetName val="Definitions"/>
      <sheetName val="下拉项"/>
      <sheetName val="03 ACT"/>
      <sheetName val="KPI Level 2 Total"/>
      <sheetName val="AP7"/>
      <sheetName val="Assessment"/>
      <sheetName val="91_INDUSTRIAL_SALES_REPORT"/>
      <sheetName val="Application Area"/>
      <sheetName val="Table_Array"/>
      <sheetName val="M224 Ship'g"/>
      <sheetName val="M224  21647"/>
      <sheetName val="MK46 QTY 3 16113"/>
      <sheetName val="MK46 QTY  3  Ship'g "/>
      <sheetName val="TOOLG"/>
      <sheetName val="Total Pareto"/>
      <sheetName val="Forecast"/>
      <sheetName val="Lookup"/>
      <sheetName val="Category List"/>
      <sheetName val="1-30 Consolidated "/>
      <sheetName val="Ignor this tab"/>
      <sheetName val="src"/>
      <sheetName val="Instructions"/>
      <sheetName val="psi-DEC-11-17-03 6% DEC 6% JAN."/>
      <sheetName val="OI  OTD IF"/>
      <sheetName val="Gross Margin Target - Year One "/>
      <sheetName val="Category Options"/>
      <sheetName val="Z Dropdowns"/>
      <sheetName val="DROP DOWNS"/>
      <sheetName val="Total Revenue - 1st Year"/>
      <sheetName val="MASTER"/>
      <sheetName val="BC_GA"/>
      <sheetName val="RawData(finance only)"/>
      <sheetName val="2002_PD_RJ_Channel_July"/>
      <sheetName val="2002_PD_Top_42_July"/>
      <sheetName val="GCH Backlog"/>
      <sheetName val="Name manager"/>
      <sheetName val="buckets"/>
      <sheetName val="FEB_summary2"/>
      <sheetName val="Monthly_Allowances1"/>
      <sheetName val="Matrix-Level_3-Gastonia1"/>
      <sheetName val="On_Time_Delivery1"/>
      <sheetName val="perf_by_state"/>
      <sheetName val="Service_KPI__"/>
      <sheetName val="Customer_Responsible_XT_&amp;_GL"/>
      <sheetName val="total_yr_comparison_vs_PM"/>
      <sheetName val="Consolidated_Budget_Worksheet"/>
      <sheetName val="Fin_Summary"/>
      <sheetName val="psi-DEC-11-17-03_6%_DEC_6%_JAN"/>
      <sheetName val="Department_bowler"/>
      <sheetName val="&lt;Rpt_Home&gt;"/>
      <sheetName val="HW_Summ_by_Prod_line"/>
      <sheetName val="Total_Summary_by_product_line"/>
      <sheetName val="Mid_(DE)"/>
      <sheetName val="Sales_Growth_by_VP_05_vs_06Eq"/>
      <sheetName val="Sales_Grth_by_VP_05vs06_Direct"/>
      <sheetName val="Ames_2001_KPIs"/>
      <sheetName val="PD L1 Bowler"/>
      <sheetName val="Data Tables"/>
      <sheetName val="Details"/>
      <sheetName val="KPI_Level_2_Total"/>
      <sheetName val="Application_Area"/>
      <sheetName val="03_ACT"/>
      <sheetName val="Total_Revenue_-_1st_Year"/>
      <sheetName val="M224_Ship'g"/>
      <sheetName val="M224__21647"/>
      <sheetName val="MK46_QTY_3_16113"/>
      <sheetName val="MK46_QTY__3__Ship'g_"/>
      <sheetName val="Total_Pareto"/>
      <sheetName val="1-30_Consolidated_"/>
      <sheetName val="psi-DEC-11-17-03_6%_DEC_6%_JAN_"/>
      <sheetName val="Step 1 - Supplier Profile"/>
      <sheetName val="Enterprise Data"/>
      <sheetName val="Risk Criteria"/>
      <sheetName val="Categories"/>
      <sheetName val="Fields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/>
      <sheetData sheetId="20"/>
      <sheetData sheetId="21"/>
      <sheetData sheetId="22"/>
      <sheetData sheetId="23"/>
      <sheetData sheetId="24" refreshError="1"/>
      <sheetData sheetId="25" refreshError="1"/>
      <sheetData sheetId="26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D-Responsibility"/>
      <sheetName val="Matrix-Level 3-Gastonia"/>
      <sheetName val="Bowler-Level 3-Gastonia-MI"/>
      <sheetName val="CM Net Cost Productivity"/>
      <sheetName val="CM-MBB-SBW"/>
      <sheetName val="CM-DEL-PTD"/>
      <sheetName val="CM-INV"/>
      <sheetName val="Sheet1"/>
      <sheetName val="Sheet2"/>
      <sheetName val="Sheet3"/>
      <sheetName val="Level 1 CM"/>
      <sheetName val="Matrix_Level 3_Gastonia"/>
      <sheetName val="D"/>
      <sheetName val="Int Analysis"/>
      <sheetName val="Cntmrs-Recruit"/>
      <sheetName val="IncidentsEAP"/>
      <sheetName val="A"/>
      <sheetName val="DEFECT CODES"/>
      <sheetName val="LOCATION CODES"/>
      <sheetName val="Lists"/>
      <sheetName val="List Data"/>
      <sheetName val="Avg_Day"/>
      <sheetName val="02 ACT"/>
      <sheetName val="01 ACT"/>
      <sheetName val="Control"/>
      <sheetName val="src"/>
      <sheetName val="Assumptions"/>
      <sheetName val="Product"/>
      <sheetName val="EQ "/>
      <sheetName val="Dept-yr"/>
      <sheetName val="Cntmrs"/>
      <sheetName val="2002_PD_RJ_Channel_Aug"/>
      <sheetName val="Segment Value Lists"/>
      <sheetName val="#REF"/>
      <sheetName val="src-lost"/>
      <sheetName val="CoRef"/>
      <sheetName val="Eng $izedRoadmap"/>
      <sheetName val="Operating Statement Data"/>
      <sheetName val="Q199 -APRIL"/>
      <sheetName val="Input"/>
      <sheetName val="CC"/>
      <sheetName val="ASP from Barb"/>
      <sheetName val="OMFG Cost"/>
      <sheetName val="PAL&amp;DPAL AP610"/>
      <sheetName val="RAS58 Action Plan"/>
      <sheetName val="Data"/>
      <sheetName val="Service Contract Work"/>
      <sheetName val="List"/>
      <sheetName val="Menu"/>
      <sheetName val="072902_NA_Sales_Hist"/>
      <sheetName val="DEMOREPORT"/>
      <sheetName val="Greece"/>
      <sheetName val="Index"/>
      <sheetName val="Fcst"/>
      <sheetName val="2002_PD_RJ_Channel_July"/>
      <sheetName val="2002_PD_Top_42_July"/>
      <sheetName val="Step 2 - Proposal Detail"/>
      <sheetName val="Actuals by Mth"/>
      <sheetName val="Forecast"/>
      <sheetName val="ncpdju~1"/>
      <sheetName val="Matrix-Level_3-Gastonia"/>
      <sheetName val="Bowler-Level_3-Gastonia-MI"/>
      <sheetName val="CM_Net_Cost_Productivity"/>
      <sheetName val="Matrix_Level_3_Gastonia"/>
      <sheetName val="Admin"/>
      <sheetName val="COS"/>
      <sheetName val="D201"/>
      <sheetName val="Tech Supp"/>
      <sheetName val="D225"/>
      <sheetName val="D232"/>
      <sheetName val="D240"/>
      <sheetName val="D242"/>
      <sheetName val="Stores"/>
      <sheetName val="Service"/>
      <sheetName val="D253"/>
      <sheetName val="D254"/>
      <sheetName val="D261"/>
      <sheetName val="D262"/>
      <sheetName val="D270"/>
      <sheetName val="VR Inst"/>
      <sheetName val="D290"/>
      <sheetName val="D291"/>
      <sheetName val="D292"/>
      <sheetName val="D293"/>
      <sheetName val="D294"/>
      <sheetName val="D295"/>
      <sheetName val="D301"/>
      <sheetName val="D303"/>
      <sheetName val="D305"/>
      <sheetName val="D306"/>
      <sheetName val="D307"/>
      <sheetName val="D310"/>
      <sheetName val="D311"/>
      <sheetName val="D320"/>
      <sheetName val="D401"/>
      <sheetName val="IT"/>
      <sheetName val="D420"/>
      <sheetName val="Facility"/>
      <sheetName val="Development"/>
      <sheetName val="Gil Inst"/>
      <sheetName val="Sales"/>
      <sheetName val="LOOK-UP"/>
      <sheetName val="Heat"/>
      <sheetName val="Mirror"/>
      <sheetName val="Plater"/>
      <sheetName val="Vib_BO"/>
      <sheetName val="Supplier JIT (2)"/>
      <sheetName val="sell (ret)"/>
      <sheetName val="Inventory"/>
      <sheetName val="Turns"/>
      <sheetName val="Price Master (2)"/>
      <sheetName val="SAL-2000"/>
      <sheetName val="Summary"/>
      <sheetName val="Deliverables"/>
      <sheetName val="Ignor this tab"/>
      <sheetName val="DD-NM Order Segment margin"/>
      <sheetName val="Raw AllN"/>
      <sheetName val="DD-NM Top Customer"/>
      <sheetName val="Lookup Tables"/>
      <sheetName val="Initiation"/>
      <sheetName val="SVC請求DATA"/>
      <sheetName val="Level_1_CM"/>
      <sheetName val="Int_Analysis"/>
      <sheetName val="List_Data"/>
      <sheetName val="02_ACT"/>
      <sheetName val="01_ACT"/>
      <sheetName val="DEFECT_CODES"/>
      <sheetName val="LOCATION_CODES"/>
      <sheetName val="EQ_"/>
      <sheetName val="Segment_Value_Lists"/>
      <sheetName val="Eng_$izedRoadmap"/>
      <sheetName val="Operating_Statement_Data"/>
      <sheetName val="Dropdown"/>
      <sheetName val="Feuil1"/>
      <sheetName val="Commission %"/>
      <sheetName val="FEB summary"/>
      <sheetName val="Bowler"/>
      <sheetName val="perf by state"/>
      <sheetName val="1-Contents"/>
      <sheetName val="2000"/>
      <sheetName val="Training needs"/>
      <sheetName val="Instructions"/>
      <sheetName val="CM-Template"/>
      <sheetName val="P&amp;L BUD"/>
      <sheetName val="DDC"/>
      <sheetName val="67_WW_SALES_YTD_BY_STATE_AND_MA"/>
      <sheetName val="815_LDO_US_SALES_REPORT"/>
      <sheetName val="825_LDO_ROW_SALES_REPORT"/>
      <sheetName val="91_INDUSTRIAL_SALES_REPORT"/>
      <sheetName val="CRF2a"/>
      <sheetName val="FORMULAS"/>
      <sheetName val="Master Reference"/>
      <sheetName val="Definitions"/>
      <sheetName val="PSP-Template"/>
      <sheetName val="DateLookup"/>
      <sheetName val="\\Medhpasvfs002.gendex.dhrmedic"/>
      <sheetName val="ncpdju~1.xls"/>
      <sheetName val="\Users\filippoimpieri\Library\C"/>
      <sheetName val="\C\Users\filippoimpieri\Library"/>
      <sheetName val="AMR Data"/>
      <sheetName val="CM KPI 7"/>
      <sheetName val="CM TTI Item 4 &amp; 5"/>
      <sheetName val="Ames 2001 KPIs"/>
      <sheetName val="Data Entry"/>
      <sheetName val="Full Budget 2008"/>
      <sheetName val="Production (C010)"/>
      <sheetName val="Prod Dev (C040)"/>
      <sheetName val="Admin (C060)"/>
      <sheetName val="HR (C062)"/>
      <sheetName val="IT (C067)"/>
      <sheetName val="Mktng (C085)"/>
      <sheetName val="Work Hours"/>
      <sheetName val="Contractors"/>
      <sheetName val="Actual &amp; Forecast"/>
      <sheetName val="Rates"/>
      <sheetName val="Materials"/>
      <sheetName val="Phases"/>
      <sheetName val="Forecast 11 for December"/>
      <sheetName val="ARTARG"/>
      <sheetName val="PD Definitions"/>
      <sheetName val="Details"/>
      <sheetName val="RATIOS"/>
      <sheetName val="Drop down Data"/>
      <sheetName val="T4 DMB"/>
      <sheetName val="__Medhpasvfs002.gendex.dhrmedic"/>
      <sheetName val="_Users_filippoimpieri_Library_C"/>
      <sheetName val="_C_Users_filippoimpieri_Library"/>
      <sheetName val="DECKBLATT"/>
      <sheetName val="plano2008"/>
      <sheetName val="BAREME"/>
      <sheetName val="FEUILLE DE BASE"/>
      <sheetName val="SRS"/>
      <sheetName val="BU99"/>
      <sheetName val="Parameters"/>
      <sheetName val="SUM-WDV"/>
      <sheetName val="Sheet1 (2)"/>
      <sheetName val="Metrics"/>
      <sheetName val="by division"/>
      <sheetName val="Sheet6"/>
      <sheetName val="FEED"/>
      <sheetName val="Mfg"/>
      <sheetName val="RR Kaizen"/>
      <sheetName val="Subs"/>
      <sheetName val="SAFETY"/>
      <sheetName val="AFTRM"/>
      <sheetName val="DIS Equip Aftrm"/>
      <sheetName val="IG Equip Aftrm"/>
      <sheetName val="TP Equip Aftrm"/>
      <sheetName val="EQUIP"/>
      <sheetName val="P&amp;L"/>
      <sheetName val="2002_PD_Top_42_Aug"/>
      <sheetName val="Actual"/>
      <sheetName val="Consolidated Budget Worksheet"/>
      <sheetName val="PD Bowler"/>
      <sheetName val="BIM Export"/>
      <sheetName val="Inactivations"/>
      <sheetName val="Fox Canyon Blue Sheet"/>
      <sheetName val="Matrix-Level_3-Gastonia1"/>
      <sheetName val="Bowler-Level_3-Gastonia-MI1"/>
      <sheetName val="CM_Net_Cost_Productivity1"/>
      <sheetName val="Matrix_Level_3_Gastonia1"/>
      <sheetName val="Level_1_CM1"/>
      <sheetName val="Int_Analysis1"/>
      <sheetName val="List_Data1"/>
      <sheetName val="02_ACT1"/>
      <sheetName val="01_ACT1"/>
      <sheetName val="DEFECT_CODES1"/>
      <sheetName val="LOCATION_CODES1"/>
      <sheetName val="EQ_1"/>
      <sheetName val="Segment_Value_Lists1"/>
      <sheetName val="Eng_$izedRoadmap1"/>
      <sheetName val="Operating_Statement_Data1"/>
      <sheetName val="Service_Contract_Work"/>
      <sheetName val="Q199_-APRIL"/>
      <sheetName val="Tech_Supp"/>
      <sheetName val="VR_Inst"/>
      <sheetName val="Gil_Inst"/>
      <sheetName val="Step_2_-_Proposal_Detail"/>
      <sheetName val="Actuals_by_Mth"/>
      <sheetName val="ASP_from_Barb"/>
      <sheetName val="OMFG_Cost"/>
      <sheetName val="PAL&amp;DPAL_AP610"/>
      <sheetName val="sell_(ret)"/>
      <sheetName val="RAS58_Action_Plan"/>
      <sheetName val="Supplier_JIT_(2)"/>
      <sheetName val="Price_Master_(2)"/>
      <sheetName val="Ignor_this_tab"/>
      <sheetName val="DD-NM_Order_Segment_margin"/>
      <sheetName val="Raw_AllN"/>
      <sheetName val="DD-NM_Top_Customer"/>
      <sheetName val="Lookup_Tables"/>
      <sheetName val="Commission_%"/>
      <sheetName val="FEB_summary"/>
      <sheetName val="perf_by_state"/>
      <sheetName val="Training_needs"/>
      <sheetName val="P&amp;L_BUD"/>
      <sheetName val="SAP TB "/>
      <sheetName val="BOA Recon"/>
      <sheetName val="OS AP Cks"/>
      <sheetName val="AR Recap"/>
      <sheetName val="AR ZLH2 AGING"/>
      <sheetName val="AR Allow Rec"/>
      <sheetName val="Bad Debt Review"/>
      <sheetName val="AR Collections"/>
      <sheetName val="Sales Credits"/>
      <sheetName val="Sales Cr Analysis"/>
      <sheetName val="1200 #92 KOLL"/>
      <sheetName val="1200 #11"/>
      <sheetName val="1200 #94 NEFF"/>
      <sheetName val="1200 #92 ITLY"/>
      <sheetName val="1200  SETRA"/>
      <sheetName val="1200 #94 Wolf"/>
      <sheetName val="PREPAIDS"/>
      <sheetName val="DEF TAX JE"/>
      <sheetName val="Current Acct-Corp"/>
      <sheetName val="Curr Account"/>
      <sheetName val="Fixed Assets"/>
      <sheetName val="FA DETAIL"/>
      <sheetName val="LT ASSET"/>
      <sheetName val="AP"/>
      <sheetName val="AP AGING SUMM"/>
      <sheetName val="PCARD RECON"/>
      <sheetName val="AP Suspense "/>
      <sheetName val="nc deferred"/>
      <sheetName val="deferred taxes payable"/>
      <sheetName val="Accrued Warranty"/>
      <sheetName val="Warranty Summary"/>
      <sheetName val="ZCRA 12mos "/>
      <sheetName val="Accrued EE withheld"/>
      <sheetName val="Accrued Expenses"/>
      <sheetName val="Warranty Analysis"/>
      <sheetName val="IBS ZCRA 12 Mos"/>
      <sheetName val="Taxes"/>
      <sheetName val="PY CA"/>
      <sheetName val="ICO RE-Div"/>
      <sheetName val="Deferred Taxes"/>
      <sheetName val="ISSUES"/>
      <sheetName val="Finding Category"/>
      <sheetName val="MCoS  %"/>
      <sheetName val="Problem Solving Report"/>
      <sheetName val="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 refreshError="1"/>
      <sheetData sheetId="141" refreshError="1"/>
      <sheetData sheetId="142" refreshError="1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/>
      <sheetData sheetId="165"/>
      <sheetData sheetId="166"/>
      <sheetData sheetId="167"/>
      <sheetData sheetId="168"/>
      <sheetData sheetId="169"/>
      <sheetData sheetId="170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"/>
      <sheetName val="CM OTD"/>
      <sheetName val="CM - Inv"/>
      <sheetName val="DPO-CM"/>
      <sheetName val="CM - LCR PPV"/>
      <sheetName val="Non-LCR PPV"/>
      <sheetName val="Action Plan PPV Master"/>
      <sheetName val="ABC Data"/>
      <sheetName val="RawData(finance only)"/>
      <sheetName val="Cntmrs"/>
      <sheetName val="Cntmrs-Recruit"/>
      <sheetName val="D"/>
      <sheetName val="Fy"/>
      <sheetName val="IncidentsEAP"/>
      <sheetName val="DDC"/>
      <sheetName val="FEB summary"/>
      <sheetName val="SAL-2000"/>
      <sheetName val="Plant KPI "/>
      <sheetName val="Data Sheet"/>
      <sheetName val="Ames 2001 KPIs"/>
      <sheetName val="Sheet1"/>
      <sheetName val="2000"/>
      <sheetName val="#REF"/>
      <sheetName val="RECEIPTS"/>
      <sheetName val="DATA"/>
      <sheetName val="CM-Template"/>
      <sheetName val="Matrix-Level 3-Gastonia"/>
      <sheetName val="Factors"/>
      <sheetName val="Country Index"/>
      <sheetName val="Bristol"/>
      <sheetName val="Goleta"/>
      <sheetName val="budget"/>
      <sheetName val="Forecast"/>
      <sheetName val="PSI BUDGET02"/>
      <sheetName val="2001 Before Capitalization"/>
      <sheetName val="Sheet6"/>
      <sheetName val="Inventory"/>
      <sheetName val="Ops Review Agenda"/>
      <sheetName val="Forecast Accy, OTD, and Turns "/>
      <sheetName val="Actual &amp; Forecast"/>
      <sheetName val="Rates"/>
      <sheetName val="Work hours"/>
      <sheetName val="Monthly Allowances"/>
      <sheetName val="Sheet3"/>
      <sheetName val="Sheet2"/>
      <sheetName val="072902_NA_Sales_Hist"/>
      <sheetName val="Level 1 CM"/>
      <sheetName val="CM_OTD"/>
      <sheetName val="CM_-_Inv"/>
      <sheetName val="CM_-_LCR_PPV"/>
      <sheetName val="Non-LCR_PPV"/>
      <sheetName val="Action_Plan_PPV_Master"/>
      <sheetName val="ABC_Data"/>
      <sheetName val="Matrix-Level_3-Gastonia"/>
      <sheetName val="815_LDO_US_SALES_REPORT"/>
      <sheetName val="RAS58 Action Plan"/>
      <sheetName val="Tabelle"/>
      <sheetName val="2002_PD_RJ_Channel_July"/>
      <sheetName val="2002_PD_Top_42_July"/>
      <sheetName val="Invent"/>
      <sheetName val="2002_PD_RJ_Channel_Aug"/>
      <sheetName val="Supplier JIT (2)"/>
      <sheetName val="CM KPI 7"/>
      <sheetName val="CM TTI Item 4 &amp; 5"/>
      <sheetName val="by division"/>
      <sheetName val="perf by state"/>
      <sheetName val="MasterBowSht 2001"/>
      <sheetName val="Avg_Day"/>
      <sheetName val="02 ACT"/>
      <sheetName val="Plan2"/>
      <sheetName val="Fin Summary"/>
      <sheetName val="4th level matrix"/>
      <sheetName val="INDEX"/>
      <sheetName val="NEW Growth Snapshot"/>
      <sheetName val="Q199 -APRIL"/>
      <sheetName val="ARTARG"/>
      <sheetName val="Int Analysis"/>
      <sheetName val="Ops_Review_Agenda"/>
      <sheetName val="Monthly_Allowances"/>
      <sheetName val="FEB_summary"/>
      <sheetName val="Actual_&amp;_Forecast"/>
      <sheetName val="Work_hours"/>
      <sheetName val="Forecast_Accy,_OTD,_and_Turns_"/>
      <sheetName val="FY00"/>
      <sheetName val="FY01"/>
      <sheetName val="FY02"/>
      <sheetName val="FY03"/>
      <sheetName val="FY04 Actual"/>
      <sheetName val="FY99"/>
      <sheetName val="Defaults"/>
      <sheetName val="L2 Sales KPI"/>
      <sheetName val="Initiation"/>
      <sheetName val="Eng $izedRoadmap"/>
      <sheetName val="8-PF"/>
      <sheetName val="plan"/>
      <sheetName val="PYR"/>
      <sheetName val="4upchart"/>
      <sheetName val="OH Service Costs"/>
      <sheetName val="OH G&amp;A (Other)"/>
      <sheetName val="NM"/>
      <sheetName val="ROB"/>
      <sheetName val="Feuil1"/>
      <sheetName val="Input"/>
      <sheetName val="Actuals by Mth"/>
      <sheetName val="Control"/>
      <sheetName val="Plan By Mth"/>
      <sheetName val="Actuals YTD-Mth"/>
      <sheetName val="Plan YTD-Mth"/>
      <sheetName val="91_INDUSTRIAL_SALES_REPORT"/>
      <sheetName val="Act"/>
      <sheetName val="Prev Fcst"/>
      <sheetName val="Actuals-Mth"/>
      <sheetName val="Actuals-YTD"/>
      <sheetName val="Pln by mth"/>
      <sheetName val="Pln YTD"/>
      <sheetName val="Actuals_by_Mth"/>
      <sheetName val="Plan_By_Mth"/>
      <sheetName val="Actuals_YTD-Mth"/>
      <sheetName val="Plan_YTD-Mth"/>
      <sheetName val="ALL_BK_LOG"/>
      <sheetName val="Fcst"/>
      <sheetName val="src"/>
      <sheetName val="Assumptions"/>
      <sheetName val="Consolidated Budget Worksheet"/>
      <sheetName val="src-lost"/>
      <sheetName val="FEB"/>
      <sheetName val="Notes"/>
      <sheetName val="CloneSheet"/>
      <sheetName val="New Product"/>
      <sheetName val="Table"/>
      <sheetName val="Charts"/>
      <sheetName val="VPM Product Family Margin"/>
      <sheetName val="VISU Product Margin"/>
      <sheetName val="P&amp;L BUD"/>
      <sheetName val="Suppliers"/>
      <sheetName val="Matrix"/>
      <sheetName val="Bowler"/>
      <sheetName val="KPI - Ames"/>
      <sheetName val="KPI - Loveland"/>
      <sheetName val="KPI - LCR Manufacturing"/>
      <sheetName val="KPI - LCM Instruments"/>
      <sheetName val="Forecasts"/>
      <sheetName val="eOpex CY09"/>
      <sheetName val="IB Actual Opex"/>
      <sheetName val="Key_Inputs"/>
      <sheetName val="2002_PD_Top_42_Aug"/>
      <sheetName val="ex GMBH"/>
      <sheetName val="Specification"/>
      <sheetName val="Instructions"/>
      <sheetName val="PLANT COMPLIANC"/>
      <sheetName val="Turns"/>
      <sheetName val="67_WW_SALES_YTD_BY_STATE_AND_MA"/>
      <sheetName val="2003byQtr"/>
      <sheetName val="Data2"/>
      <sheetName val="AccountCode"/>
      <sheetName val="TCode"/>
      <sheetName val="02_power KPI"/>
      <sheetName val="825_LDO_ROW_SALES_REPORT"/>
      <sheetName val="02_ACT"/>
      <sheetName val="Pln_by_mth"/>
      <sheetName val="Pln_YTD"/>
      <sheetName val="Project Activities"/>
      <sheetName val="CM-VOC"/>
      <sheetName val="QA_Analysis_Key Cells Aug"/>
      <sheetName val="Product"/>
      <sheetName val="Process Changes"/>
      <sheetName val="Design Changes"/>
      <sheetName val="OMFG Hours"/>
      <sheetName val="Initial Inputs -&gt;"/>
      <sheetName val="KPI_-_Ames"/>
      <sheetName val="KPI_-_Loveland"/>
      <sheetName val="KPI_-_LCR_Manufacturing"/>
      <sheetName val="KPI_-_LCM_Instruments"/>
      <sheetName val="VJ 12monthshistory"/>
      <sheetName val="Lists"/>
      <sheetName val="Common Terminology"/>
      <sheetName val="EB Orders mix"/>
      <sheetName val="EB Sales mix"/>
      <sheetName val="LW actual"/>
      <sheetName val="DTS actual"/>
      <sheetName val="Ignor this tab"/>
      <sheetName val="MasterBowSht_2001"/>
      <sheetName val="CM-BACKLOG"/>
      <sheetName val="Dept-yr"/>
      <sheetName val="Operating Statement Data"/>
      <sheetName val="List Data"/>
      <sheetName val="c"/>
      <sheetName val="Consolidated_Budget_Worksheet"/>
      <sheetName val="Agro-99BS"/>
      <sheetName val="SAFETY"/>
      <sheetName val="Regional Projections"/>
      <sheetName val="L2_Sales_KPI"/>
      <sheetName val="OH_Service_Costs"/>
      <sheetName val="OH_G&amp;A_(Other)"/>
      <sheetName val="FY04_Actual"/>
      <sheetName val="Top Level Countermeasure"/>
      <sheetName val="Working Capital"/>
      <sheetName val="Top"/>
      <sheetName val="Development - Top"/>
      <sheetName val="Systems Test - Top"/>
      <sheetName val="Parms"/>
      <sheetName val="Modules"/>
      <sheetName val="IT"/>
      <sheetName val="Eng_$izedRoadmap"/>
      <sheetName val="Project_Activities"/>
      <sheetName val="VJ_12monthshistory"/>
      <sheetName val="QRY_Problems"/>
      <sheetName val="Group 1"/>
      <sheetName val="Overdues"/>
      <sheetName val="Don't Use Tab"/>
      <sheetName val="valid data lists"/>
      <sheetName val="RCCM"/>
      <sheetName val="DateLookup"/>
      <sheetName val="Consolidated"/>
      <sheetName val="data003"/>
      <sheetName val="24"/>
      <sheetName val="New_Product"/>
      <sheetName val="Level_1_CM"/>
      <sheetName val="Ignor_this_tab"/>
      <sheetName val="JE"/>
      <sheetName val="Upload"/>
      <sheetName val="Q2 Salaries"/>
      <sheetName val="OUP Dump"/>
      <sheetName val="Predicted_Work"/>
      <sheetName val="qryDionne_EMVRollout"/>
      <sheetName val="Pemex Cost Savings"/>
      <sheetName val="AMCY Impact"/>
      <sheetName val="4.1&amp;2"/>
      <sheetName val="Detail"/>
      <sheetName val="Cntmrs_Recruit"/>
      <sheetName val="Sheet11"/>
      <sheetName val="Desktop"/>
      <sheetName val="Cleveland Data"/>
      <sheetName val="BU Topline Detail"/>
      <sheetName val="Action Plan E"/>
      <sheetName val="Action Plan C-Zero Defects"/>
      <sheetName val="CM KPI Item 7 (UP)"/>
      <sheetName val="FL8X"/>
      <sheetName val="FL1X"/>
      <sheetName val="FL7X"/>
      <sheetName val="Current Month"/>
      <sheetName val="Entity v Plan"/>
      <sheetName val="SDS-FEED"/>
      <sheetName val="046c8491-516e-4c6d-a93b-e2c1b55"/>
      <sheetName val="U-2x1"/>
      <sheetName val="U_over_1"/>
      <sheetName val="U_over_2"/>
      <sheetName val="U_over_3"/>
      <sheetName val="V_over_1"/>
      <sheetName val="U-2x2"/>
      <sheetName val="Matrix_Level 3_Gastonia"/>
      <sheetName val="Cover"/>
      <sheetName val="KPI"/>
      <sheetName val="Nevada"/>
      <sheetName val="Admin"/>
      <sheetName val="COS"/>
      <sheetName val="D201"/>
      <sheetName val="Tech Supp"/>
      <sheetName val="D225"/>
      <sheetName val="D232"/>
      <sheetName val="D240"/>
      <sheetName val="D242"/>
      <sheetName val="Stores"/>
      <sheetName val="Service"/>
      <sheetName val="D253"/>
      <sheetName val="D254"/>
      <sheetName val="D261"/>
      <sheetName val="D262"/>
      <sheetName val="D270"/>
      <sheetName val="VR Inst"/>
      <sheetName val="D290"/>
      <sheetName val="D291"/>
      <sheetName val="D292"/>
      <sheetName val="D293"/>
      <sheetName val="D294"/>
      <sheetName val="D295"/>
      <sheetName val="D301"/>
      <sheetName val="D303"/>
      <sheetName val="D305"/>
      <sheetName val="D306"/>
      <sheetName val="D307"/>
      <sheetName val="D310"/>
      <sheetName val="D311"/>
      <sheetName val="D320"/>
      <sheetName val="D401"/>
      <sheetName val="D420"/>
      <sheetName val="Facility"/>
      <sheetName val="Development"/>
      <sheetName val="Gil Inst"/>
      <sheetName val="Sales"/>
      <sheetName val="Reference"/>
      <sheetName val="Initiate"/>
      <sheetName val="Product type"/>
      <sheetName val="Sheet4"/>
      <sheetName val="LOOK-UP"/>
      <sheetName val="Unfunded Plan"/>
      <sheetName val="Annual Revenue"/>
      <sheetName val="Field_Metrics"/>
      <sheetName val="Dashboard"/>
      <sheetName val="Quality_Metrics"/>
      <sheetName val="Definitions"/>
      <sheetName val="Project_Summary"/>
      <sheetName val="data001"/>
      <sheetName val="data002"/>
      <sheetName val="03 ACT"/>
      <sheetName val="Data Source"/>
      <sheetName val="CRF2a"/>
      <sheetName val="FORMULAS"/>
      <sheetName val="Warranty Details"/>
      <sheetName val="PLAN-FCST"/>
      <sheetName val="JUN KPI-C (Bris)"/>
      <sheetName val="Problem Solving Freight"/>
      <sheetName val="CRA-Detail"/>
      <sheetName val="%KanBans"/>
      <sheetName val="Sheet1 (2)"/>
      <sheetName val="Setup"/>
      <sheetName val="Formulaholder"/>
      <sheetName val="1031"/>
      <sheetName val="1031R"/>
      <sheetName val="Funnel Analysis"/>
      <sheetName val="Sheet7"/>
      <sheetName val="21-CC Bridge Service"/>
      <sheetName val="Customer Responsible XT &amp; GL"/>
      <sheetName val="SVC請求DATA"/>
      <sheetName val="Spend_Summary YTD 0908"/>
      <sheetName val="CO PA"/>
      <sheetName val="PD Bowler"/>
      <sheetName val="mar05"/>
      <sheetName val="mai05"/>
      <sheetName val="1-30 Consolidated "/>
      <sheetName val="#REF!#REF!-Level 3-Gastonia"/>
      <sheetName val="Dropdown"/>
      <sheetName val="TAM_PAM_SAM"/>
      <sheetName val="Revenue"/>
      <sheetName val="ioplfcast"/>
      <sheetName val="Balsheet"/>
      <sheetName val="Chart of Accounts"/>
      <sheetName val="Summary PL"/>
      <sheetName val="Tradfcast"/>
      <sheetName val="Data_History"/>
      <sheetName val="IPL Input"/>
      <sheetName val="Tables"/>
      <sheetName val="PSI"/>
      <sheetName val="KPI Level 2 Total"/>
      <sheetName val="May 97"/>
      <sheetName val="4th Bowling chart PM_Phil"/>
      <sheetName val="Total X-Rite Inventory"/>
      <sheetName val="No Bids or Cancelled"/>
      <sheetName val="2011 Quotes Sent"/>
      <sheetName val="2011 Quotes"/>
      <sheetName val="4 (D3) A III supp-doc 2"/>
      <sheetName val="Mid (DE)"/>
      <sheetName val="Merit Inc. Table"/>
      <sheetName val="Soc Sec %"/>
      <sheetName val="Calendar"/>
      <sheetName val="Ignored supplier"/>
      <sheetName val="Term of payment"/>
      <sheetName val="New supplier"/>
      <sheetName val="Spofa"/>
      <sheetName val="CM Template"/>
      <sheetName val="Page1"/>
      <sheetName val="Page4"/>
      <sheetName val="COUNTER MEASURE INVENTORY"/>
      <sheetName val="Page6"/>
      <sheetName val="Page7"/>
      <sheetName val="Page8"/>
      <sheetName val="TB"/>
      <sheetName val="Page3"/>
      <sheetName val="Capital Exp"/>
      <sheetName val="Page2"/>
      <sheetName val="Full Budget 2008"/>
      <sheetName val="Production (C010)"/>
      <sheetName val="Prod Dev (C040)"/>
      <sheetName val="Admin (C060)"/>
      <sheetName val="HR (C062)"/>
      <sheetName val="IT (C067)"/>
      <sheetName val="Mktng (C085)"/>
      <sheetName val="Info and Settings"/>
      <sheetName val="DEMOREPORT"/>
      <sheetName val="Forecast&amp;Demo "/>
      <sheetName val="Category List"/>
      <sheetName val="Top Level Flash "/>
      <sheetName val="Assessment"/>
      <sheetName val="MasterBowSht 2001.xls"/>
      <sheetName val="MasterBowSht%202001.xls"/>
      <sheetName val="Overhead Rates"/>
      <sheetName val="Quelle"/>
      <sheetName val="Worldwide - D"/>
      <sheetName val="Greece"/>
      <sheetName val="CSM Content"/>
      <sheetName val="R3"/>
      <sheetName val="TEST HOURS MONTHLY REPORT"/>
      <sheetName val="Contentious Changes"/>
      <sheetName val="PIVOT PY"/>
      <sheetName val="CanStk"/>
      <sheetName val="Case and Palt"/>
      <sheetName val="Frcst pivot"/>
      <sheetName val="leadtime"/>
      <sheetName val="Monthend+Intransit Pivot"/>
      <sheetName val="Monthend + Intransit"/>
      <sheetName val="Headcount formatted Dlists"/>
      <sheetName val="ZZ_DowntimeIssuesMTD"/>
      <sheetName val="Assy Exc Takt"/>
      <sheetName val="Direct Data"/>
      <sheetName val="Indirect Data"/>
      <sheetName val="FEED"/>
      <sheetName val="Data Inputs"/>
      <sheetName val="Service Contract Work"/>
      <sheetName val="AUG 2012"/>
      <sheetName val="Names"/>
      <sheetName val="Raw_Data"/>
      <sheetName val="List"/>
      <sheetName val="Menu"/>
      <sheetName val="SW Quality"/>
      <sheetName val="Lookups"/>
      <sheetName val="TOTAL"/>
      <sheetName val="Sheet46"/>
      <sheetName val="Heat"/>
      <sheetName val="Mirror"/>
      <sheetName val="Plater"/>
      <sheetName val="Vib_BO"/>
      <sheetName val="L2 Key Accounts"/>
      <sheetName val="Project_Status_Rollup"/>
      <sheetName val="凭证汇总"/>
      <sheetName val="Risk_Assessment"/>
      <sheetName val="Bristol Data"/>
      <sheetName val="add&gt;180"/>
      <sheetName val="TTI"/>
      <sheetName val="Goleta Data"/>
      <sheetName val="Richmond Data"/>
      <sheetName val="total yr comparison vs PM"/>
      <sheetName val="Service KPI  "/>
      <sheetName val="NA TTI-Media"/>
      <sheetName val="ATV - Back-up"/>
      <sheetName val="1. GVR End Customer Sales"/>
      <sheetName val="Vlookup"/>
      <sheetName val="BaseTables"/>
      <sheetName val="dropdown lists"/>
      <sheetName val="Pareto"/>
      <sheetName val="Selection for Droplists"/>
      <sheetName val="RCCM OTD &amp; PD February"/>
      <sheetName val="Standard Work"/>
      <sheetName val="Design Ideal"/>
      <sheetName val="New PDgm PARTS"/>
      <sheetName val="part analyis 21.02.2014"/>
      <sheetName val="10.02.2014"/>
      <sheetName val="FGWIP"/>
      <sheetName val="Lookup"/>
      <sheetName val="1. Part # Analysis"/>
      <sheetName val="2. Inv Summary"/>
      <sheetName val="3. Action Plan"/>
      <sheetName val="4. Increases-Decreases Plan"/>
      <sheetName val="5. Run Chart"/>
      <sheetName val="5.1 I3"/>
      <sheetName val="5.2 PDGM"/>
      <sheetName val="5.3 FMAX"/>
      <sheetName val="5.4 CART"/>
      <sheetName val="5.5 MISC PARTS"/>
      <sheetName val="6. TOP 20 A&gt;D"/>
      <sheetName val="7. Pareto"/>
      <sheetName val="9. Weekly Action Plan"/>
      <sheetName val="Ref data proj"/>
      <sheetName val="OI  OTD IF"/>
      <sheetName val="Gross Margin Target - Year One "/>
      <sheetName val="Layout"/>
      <sheetName val="Tabelle1"/>
      <sheetName val="BV"/>
      <sheetName val="Elim-907"/>
      <sheetName val="Definition"/>
      <sheetName val="P&amp;L"/>
      <sheetName val="Instrucciones"/>
      <sheetName val="CUID"/>
      <sheetName val="ITMB"/>
      <sheetName val="Cntmrs-Chgo Accid"/>
      <sheetName val="Data lookup"/>
      <sheetName val="MPC Sales unit-product"/>
      <sheetName val="MPC Service unit-account"/>
      <sheetName val="DCI"/>
      <sheetName val="Query2"/>
      <sheetName val="Asia region _AUD"/>
      <sheetName val="2a. Assumptions"/>
      <sheetName val="CF1"/>
      <sheetName val="Details"/>
      <sheetName val="StratMeas"/>
      <sheetName val="SAS"/>
      <sheetName val="NAS"/>
      <sheetName val="Global"/>
      <sheetName val="regional divisions"/>
      <sheetName val="CM_OTD1"/>
      <sheetName val="CM_-_Inv1"/>
      <sheetName val="CM_-_LCR_PPV1"/>
      <sheetName val="Non-LCR_PPV1"/>
      <sheetName val="Action_Plan_PPV_Master1"/>
      <sheetName val="ABC_Data1"/>
      <sheetName val="New_Product1"/>
      <sheetName val="Matrix-Level_3-Gastonia1"/>
      <sheetName val="Eng_$izedRoadmap1"/>
      <sheetName val="Level_1_CM1"/>
      <sheetName val="perf_by_state"/>
      <sheetName val="VPM_Product_Family_Margin"/>
      <sheetName val="VISU_Product_Margin"/>
      <sheetName val="DTS_actual"/>
      <sheetName val="LW_actual"/>
      <sheetName val="Operating_Statement_Data"/>
      <sheetName val="Top_Level_Countermeasure"/>
      <sheetName val="Action_Plan_E"/>
      <sheetName val="Action_Plan_C-Zero_Defects"/>
      <sheetName val="CM_KPI_Item_7_(UP)"/>
      <sheetName val="by_division"/>
      <sheetName val="Current_Month"/>
      <sheetName val="Entity_v_Plan"/>
      <sheetName val="Problem_Solving_Freight"/>
      <sheetName val="Ignor_this_tab1"/>
      <sheetName val="FEB_summary1"/>
      <sheetName val="MasterBowSht_20011"/>
      <sheetName val="P&amp;L_BUD"/>
      <sheetName val="Ames_2001_KPIs"/>
      <sheetName val="Actuals_by_Mth1"/>
      <sheetName val="Plan_By_Mth1"/>
      <sheetName val="Actuals_YTD-Mth1"/>
      <sheetName val="Plan_YTD-Mth1"/>
      <sheetName val="Actual_&amp;_Forecast1"/>
      <sheetName val="Work_hours1"/>
      <sheetName val="Pln_by_mth1"/>
      <sheetName val="Pln_YTD1"/>
      <sheetName val="02_ACT1"/>
      <sheetName val="Prev_Fcst"/>
      <sheetName val="KPI_-_Ames1"/>
      <sheetName val="KPI_-_Loveland1"/>
      <sheetName val="KPI_-_LCR_Manufacturing1"/>
      <sheetName val="KPI_-_LCM_Instruments1"/>
      <sheetName val="FY04_Actual1"/>
      <sheetName val="Monthly_Allowances1"/>
      <sheetName val="Project_Activities1"/>
      <sheetName val="OH_Service_Costs1"/>
      <sheetName val="OH_G&amp;A_(Other)1"/>
      <sheetName val="VJ_12monthshistory1"/>
      <sheetName val="Common_Terminology"/>
      <sheetName val="IB_Actual_Opex"/>
      <sheetName val="eOpex_CY09"/>
      <sheetName val="L2_Sales_KPI1"/>
      <sheetName val="Consolidated_Budget_Worksheet1"/>
      <sheetName val="List_Data"/>
      <sheetName val="Ops_Review_Agenda1"/>
      <sheetName val="Forecast_Accy,_OTD,_and_Turns_1"/>
      <sheetName val="RAS58_Action_Plan"/>
      <sheetName val="RawData(finance_only)"/>
      <sheetName val="Plant_KPI_"/>
      <sheetName val="Data_Source"/>
      <sheetName val="CM_KPI_7"/>
      <sheetName val="CM_TTI_Item_4_&amp;_5"/>
      <sheetName val="Fin_Summary"/>
      <sheetName val="4th_level_matrix"/>
      <sheetName val="NEW_Growth_Snapshot"/>
      <sheetName val="Supplier_JIT_(2)"/>
      <sheetName val="Int_Analysis"/>
      <sheetName val="PLANT_COMPLIANC"/>
      <sheetName val="ex_GMBH"/>
      <sheetName val="02_power_KPI"/>
      <sheetName val="OMFG_Hours"/>
      <sheetName val="Initial_Inputs_-&gt;"/>
      <sheetName val="Regional_Projections"/>
      <sheetName val="Product_type"/>
      <sheetName val="Q199_-APRIL"/>
      <sheetName val="Data_Sheet"/>
      <sheetName val="QA_Analysis_Key_Cells_Aug"/>
      <sheetName val="Process_Changes"/>
      <sheetName val="Design_Changes"/>
      <sheetName val="EB_Orders_mix"/>
      <sheetName val="EB_Sales_mix"/>
      <sheetName val="Tech_Supp"/>
      <sheetName val="VR_Inst"/>
      <sheetName val="Gil_Inst"/>
      <sheetName val="OUP_Dump"/>
      <sheetName val="Q2_Salaries"/>
      <sheetName val="Pemex_Cost_Savings"/>
      <sheetName val="AMCY_Impact"/>
      <sheetName val="4_1&amp;2"/>
      <sheetName val="Don't_Use_Tab"/>
      <sheetName val="Development_-_Top"/>
      <sheetName val="Systems_Test_-_Top"/>
      <sheetName val="Working_Capital"/>
      <sheetName val="Annual_Revenue"/>
      <sheetName val="Group_1"/>
      <sheetName val="BU_Topline_Detail"/>
      <sheetName val="Cleveland_Data"/>
      <sheetName val="03_ACT"/>
      <sheetName val="valid_data_lists"/>
      <sheetName val="Date"/>
      <sheetName val="name definition"/>
      <sheetName val="EUR PRICING Data"/>
      <sheetName val="Full_Budget_2008"/>
      <sheetName val="Production_(C010)"/>
      <sheetName val="Prod_Dev_(C040)"/>
      <sheetName val="Admin_(C060)"/>
      <sheetName val="HR_(C062)"/>
      <sheetName val="IT_(C067)"/>
      <sheetName val="Mktng_(C085)"/>
      <sheetName val="Info_and_Settings"/>
      <sheetName val="Country_Index"/>
      <sheetName val="2001_Before_Capitalization"/>
      <sheetName val="KPI_Level_2_Total"/>
      <sheetName val="May_97"/>
      <sheetName val="4th_Bowling_chart_PM_Phil"/>
      <sheetName val="Sheet1_(2)"/>
      <sheetName val="Matrix_Level_3_Gastonia"/>
      <sheetName val="1-30_Consolidated_"/>
      <sheetName val="CO_PA"/>
      <sheetName val="Forecast&amp;Demo_"/>
      <sheetName val="Worldwide_-_D"/>
      <sheetName val="Unfunded_Plan"/>
      <sheetName val="Merit_Inc__Table"/>
      <sheetName val="Soc_Sec_%"/>
      <sheetName val="CM_Template"/>
      <sheetName val="Chart_of_Accounts"/>
      <sheetName val="Summary_PL"/>
      <sheetName val="IPL_Input"/>
      <sheetName val="COUNTER_MEASURE_INVENTORY"/>
      <sheetName val="Capital_Exp"/>
      <sheetName val="Assy_Exc_Takt"/>
      <sheetName val="Total_X-Rite_Inventory"/>
      <sheetName val="No_Bids_or_Cancelled"/>
      <sheetName val="2011_Quotes_Sent"/>
      <sheetName val="2011_Quotes"/>
      <sheetName val="4_(D3)_A_III_supp-doc_2"/>
      <sheetName val="Mid_(DE)"/>
      <sheetName val="Ignored_supplier"/>
      <sheetName val="Term_of_payment"/>
      <sheetName val="New_supplier"/>
      <sheetName val="Service_Contract_Work"/>
      <sheetName val="Spend_Summary_YTD_0908"/>
      <sheetName val="Funnel_Analysis"/>
      <sheetName val="21-CC_Bridge_Service"/>
      <sheetName val="Customer_Responsible_XT_&amp;_GL"/>
      <sheetName val="PD_Bowler"/>
      <sheetName val="Data_Inputs"/>
      <sheetName val="Expense"/>
      <sheetName val="JAN"/>
      <sheetName val="CONTROL TAB"/>
      <sheetName val="Recurring Expenses"/>
      <sheetName val="Tab"/>
      <sheetName val="Countermeasures New Absolute"/>
      <sheetName val="Monthly Sales Dashboard"/>
      <sheetName val="G&amp;A"/>
      <sheetName val="Marketing"/>
      <sheetName val="R&amp;D"/>
      <sheetName val="P&amp;L Summary"/>
      <sheetName val="Europe_Essbase"/>
      <sheetName val="Melb "/>
      <sheetName val="Newcastle "/>
      <sheetName val="score vlooks"/>
      <sheetName val="CodeList"/>
      <sheetName val="DetailedOpex_KhalixTemplate"/>
      <sheetName val="master"/>
      <sheetName val="L1 PD Matrix"/>
      <sheetName val="Analyis"/>
      <sheetName val="[MasterBowSht 2001.xls]__xrit_2"/>
      <sheetName val="\Users\rkunik\Library\Caches\Te"/>
      <sheetName val="Headcount_formatted_Dlists"/>
      <sheetName val="JUN_KPI-C_(Bris)"/>
      <sheetName val="Category_List"/>
      <sheetName val="Warranty_Details"/>
      <sheetName val="AUG_2012"/>
      <sheetName val="Bristol_Data"/>
      <sheetName val="Goleta_Data"/>
      <sheetName val="Richmond_Data"/>
      <sheetName val="total_yr_comparison_vs_PM"/>
      <sheetName val="TEST_HOURS_MONTHLY_REPORT"/>
      <sheetName val="Contentious_Changes"/>
      <sheetName val="PSI_BUDGET02"/>
      <sheetName val="PIVOT_PY"/>
      <sheetName val="Service_KPI__"/>
      <sheetName val="NA_TTI-Media"/>
      <sheetName val="ATV_-_Back-up"/>
      <sheetName val="1__GVR_End_Customer_Sales"/>
      <sheetName val="Source List"/>
      <sheetName val="para"/>
      <sheetName val="MasterBowSht_2001_xls"/>
      <sheetName val="MasterBowSht%202001_xls"/>
      <sheetName val="Top_Level_Flash_"/>
      <sheetName val="USA_POS_FC_2015 2 "/>
      <sheetName val="FormulaData"/>
      <sheetName val="ASSESSMENT GRID GM"/>
      <sheetName val="LOA"/>
      <sheetName val="Country List"/>
      <sheetName val="Currency List"/>
      <sheetName val="Stages List"/>
      <sheetName val="Plan8"/>
      <sheetName val="ACCOUNTS"/>
      <sheetName val="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/>
      <sheetData sheetId="192"/>
      <sheetData sheetId="193"/>
      <sheetData sheetId="194" refreshError="1"/>
      <sheetData sheetId="195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/>
      <sheetData sheetId="305" refreshError="1"/>
      <sheetData sheetId="306" refreshError="1"/>
      <sheetData sheetId="307" refreshError="1"/>
      <sheetData sheetId="308" refreshError="1"/>
      <sheetData sheetId="309"/>
      <sheetData sheetId="310"/>
      <sheetData sheetId="31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 refreshError="1"/>
      <sheetData sheetId="439" refreshError="1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 refreshError="1"/>
      <sheetData sheetId="589"/>
      <sheetData sheetId="590" refreshError="1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/>
      <sheetData sheetId="655" refreshError="1"/>
      <sheetData sheetId="656" refreshError="1"/>
      <sheetData sheetId="657" refreshError="1"/>
      <sheetData sheetId="658"/>
      <sheetData sheetId="659" refreshError="1"/>
      <sheetData sheetId="660"/>
      <sheetData sheetId="661" refreshError="1"/>
      <sheetData sheetId="662"/>
      <sheetData sheetId="663"/>
      <sheetData sheetId="664"/>
      <sheetData sheetId="665"/>
      <sheetData sheetId="666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trix"/>
      <sheetName val="Bowler"/>
      <sheetName val="Cntmrs-Turnover"/>
      <sheetName val="Cntmrs-Recruit"/>
      <sheetName val="Cntmrs-Recruit Time"/>
      <sheetName val="Cntmrs-Chgo Record"/>
      <sheetName val="Cntmrs-FP Record"/>
      <sheetName val="Cntmrs-Chgo Accid"/>
      <sheetName val="A"/>
      <sheetName val="Notes"/>
      <sheetName val="CloneSheet"/>
      <sheetName val="New Product"/>
      <sheetName val="AFSC"/>
      <sheetName val="Cntmrs"/>
      <sheetName val="ALL_BK_LOG"/>
      <sheetName val="Consolidated Budget Worksheet"/>
      <sheetName val="budgets"/>
      <sheetName val="IncidentsEAP"/>
      <sheetName val="2000"/>
      <sheetName val="SAL-2000"/>
      <sheetName val="Matrix-Level 3-Gastonia"/>
      <sheetName val="Service KPI  "/>
      <sheetName val="Level 1 CM"/>
      <sheetName val="Sheet1"/>
      <sheetName val="D"/>
      <sheetName val="DATA"/>
      <sheetName val="Lists"/>
      <sheetName val="List Data"/>
      <sheetName val="Total Pareto"/>
      <sheetName val="Index"/>
      <sheetName val="Sheet3"/>
      <sheetName val="Sheet2"/>
      <sheetName val="Admin"/>
      <sheetName val="COS"/>
      <sheetName val="D201"/>
      <sheetName val="Tech Supp"/>
      <sheetName val="D225"/>
      <sheetName val="D232"/>
      <sheetName val="D240"/>
      <sheetName val="D242"/>
      <sheetName val="Stores"/>
      <sheetName val="Service"/>
      <sheetName val="D253"/>
      <sheetName val="D254"/>
      <sheetName val="D261"/>
      <sheetName val="D262"/>
      <sheetName val="D270"/>
      <sheetName val="VR Inst"/>
      <sheetName val="D290"/>
      <sheetName val="D291"/>
      <sheetName val="D292"/>
      <sheetName val="D293"/>
      <sheetName val="D294"/>
      <sheetName val="D295"/>
      <sheetName val="D301"/>
      <sheetName val="D303"/>
      <sheetName val="D305"/>
      <sheetName val="D306"/>
      <sheetName val="D307"/>
      <sheetName val="D310"/>
      <sheetName val="D311"/>
      <sheetName val="D320"/>
      <sheetName val="D401"/>
      <sheetName val="IT"/>
      <sheetName val="D420"/>
      <sheetName val="Facility"/>
      <sheetName val="Development"/>
      <sheetName val="Gil Inst"/>
      <sheetName val="Sales"/>
      <sheetName val="Operating Statement Data"/>
      <sheetName val="c"/>
      <sheetName val="Cntmrs-Recruit_Time"/>
      <sheetName val="Cntmrs-Chgo_Record"/>
      <sheetName val="Cntmrs-FP_Record"/>
      <sheetName val="Cntmrs-Chgo_Accid"/>
      <sheetName val="New_Product"/>
      <sheetName val="Consolidated_Budget_Worksheet"/>
      <sheetName val="Matrix-Level_3-Gastonia"/>
      <sheetName val="Service_KPI__"/>
      <sheetName val="CM-Template"/>
      <sheetName val="Sheet4"/>
      <sheetName val="Ignor this tab"/>
      <sheetName val="Countermeasure Sheet"/>
      <sheetName val="Cntmrs_Recruit"/>
      <sheetName val="Feuil1"/>
      <sheetName val="Feuil2"/>
      <sheetName val="Feuil3"/>
      <sheetName val="Sheet6"/>
      <sheetName val="Control Chart &amp; Data"/>
      <sheetName val="Bristol Data"/>
      <sheetName val="dropDn"/>
      <sheetName val="Instructions"/>
      <sheetName val="2000PD-White-NOV00"/>
      <sheetName val="Macro1"/>
      <sheetName val="Cleveland Data"/>
      <sheetName val="Goleta Data"/>
      <sheetName val="Richmond Data"/>
      <sheetName val="Inventory"/>
      <sheetName val="2nd Level Matrix"/>
      <sheetName val="Home"/>
      <sheetName val="LWQJ1"/>
      <sheetName val="FL8X"/>
      <sheetName val="FL1X"/>
      <sheetName val="FL7X"/>
      <sheetName val="Current Month"/>
      <sheetName val="Entity v Plan"/>
      <sheetName val="ROB"/>
      <sheetName val="Input"/>
      <sheetName val="PYR"/>
      <sheetName val="plan"/>
      <sheetName val="drop downs"/>
      <sheetName val="Pre-PI"/>
      <sheetName val="Sheet7"/>
      <sheetName val="src"/>
      <sheetName val="Assumptions"/>
      <sheetName val="Q199 -APRIL"/>
      <sheetName val="FEB summary"/>
      <sheetName val="13"/>
      <sheetName val="4"/>
      <sheetName val="Actuals by Mth"/>
      <sheetName val="Forecast"/>
      <sheetName val="Plan by Mth"/>
      <sheetName val="Actuals YTD-Mth"/>
      <sheetName val="PLan YTD-Mth"/>
      <sheetName val="Heat"/>
      <sheetName val="Mirror"/>
      <sheetName val="Plater"/>
      <sheetName val="Vib_BO"/>
      <sheetName val="Monthly Allowances"/>
      <sheetName val="Ames 2001 KPIs"/>
      <sheetName val="by division"/>
      <sheetName val="Int Analysis"/>
      <sheetName val="Top Level Bowling Chart"/>
      <sheetName val="2002_PD_RJ_Channel_July"/>
      <sheetName val="2002_PD_Top_42_July"/>
      <sheetName val="Master_Data"/>
      <sheetName val="Customer Responsible XT &amp; GL"/>
      <sheetName val="List"/>
      <sheetName val="Menu"/>
      <sheetName val="Charts"/>
      <sheetName val="perf by state"/>
      <sheetName val="MDO+Optimon"/>
      <sheetName val="Details"/>
      <sheetName val="IS Summary-96"/>
      <sheetName val="Tek Fcst"/>
      <sheetName val="Control"/>
      <sheetName val="基本数据"/>
      <sheetName val="Plant KPI "/>
      <sheetName val="VOC-CM-FPP"/>
      <sheetName val="VJ 12monthshistory"/>
      <sheetName val="Training needs"/>
      <sheetName val="DROP DOWN DATA"/>
      <sheetName val="1-30 Consolidated "/>
      <sheetName val="SAFETY"/>
      <sheetName val="2001 Before Capitalization"/>
      <sheetName val="PLANT COMPLIANC"/>
      <sheetName val="072902_NA_Sales_Hist"/>
      <sheetName val="Ignor_this_tab"/>
      <sheetName val="FEB_summary"/>
      <sheetName val="Countermeasure_Sheet"/>
      <sheetName val="LII KPI Bowler"/>
      <sheetName val="KPI Level 2 Total"/>
      <sheetName val="Control_Chart_&amp;_Data"/>
      <sheetName val="Bristol_Data"/>
      <sheetName val="2nd_Level_Matrix"/>
      <sheetName val="Bowling ChartLevel 1 GLA"/>
      <sheetName val="Exceptions"/>
      <sheetName val="[2000PD-White-NOV00.xls]__www_2"/>
      <sheetName val="Example Var report"/>
      <sheetName val="21-CC Bridge Service"/>
      <sheetName val="Invent"/>
      <sheetName val="F在振替(ﾃﾞｰﾀ添付)"/>
      <sheetName val="Previsão EE"/>
      <sheetName val="UKUS Budget £"/>
      <sheetName val="UK USA Consol"/>
      <sheetName val="RECEIPTS"/>
      <sheetName val="Key_Inputs"/>
      <sheetName val="24"/>
      <sheetName val="Inputs"/>
      <sheetName val="Sheet5"/>
      <sheetName val="Accounts"/>
      <sheetName val="Initiation"/>
      <sheetName val="Contractors"/>
      <sheetName val="Actual &amp; Forecast"/>
      <sheetName val="Rates"/>
      <sheetName val="Materials"/>
      <sheetName val="Phases"/>
      <sheetName val="Work Hours"/>
      <sheetName val="03 ACT"/>
      <sheetName val="End User details"/>
      <sheetName val="Table"/>
      <sheetName val="YTD Co Array"/>
      <sheetName val="Mult-3yr"/>
      <sheetName val="WP_Hist ABC"/>
      <sheetName val="Unfunded Plan"/>
      <sheetName val="June"/>
      <sheetName val="May"/>
      <sheetName val="Suppliers"/>
      <sheetName val="IMR Data"/>
      <sheetName val="OLS Results"/>
      <sheetName val="Total Pay Summary"/>
      <sheetName val="alíquota"/>
      <sheetName val="DEMOREPORT"/>
      <sheetName val="KeyMultInputs"/>
      <sheetName val="EMEA Demo Kit Bowler"/>
      <sheetName val="USA Demo Kit Bowler"/>
      <sheetName val="SE Asia Demo Kit Bowler"/>
      <sheetName val="China Demo Kit Bowler"/>
      <sheetName val="AMPAC Demo Kit Bowler"/>
      <sheetName val="SDS-FEED"/>
      <sheetName val="P&amp;L"/>
      <sheetName val="ZZ_DowntimeIssuesMTD"/>
      <sheetName val="Assy Exc Takt"/>
      <sheetName val="Country Index"/>
      <sheetName val="QA_Analysis_Key Cells Aug"/>
      <sheetName val="Revenue Per Tech 04"/>
      <sheetName val="VARIABLES - DO NOT TOUCH!!"/>
      <sheetName val="DateLookup"/>
      <sheetName val="RAS58 Action Plan"/>
      <sheetName val="AccountCode"/>
      <sheetName val="Parameters"/>
      <sheetName val="可选菜单"/>
      <sheetName val="91_INDUSTRIAL_SALES_REPORT"/>
      <sheetName val="CommodityLookup"/>
      <sheetName val="LCR Lookup"/>
      <sheetName val="Herstellkosten"/>
      <sheetName val="Revaluation Summary"/>
      <sheetName val="EBCY08_Act_IB_COS"/>
      <sheetName val="EBCY08_Fcst_IB_COS"/>
      <sheetName val="EBCY09_Fcst_IB_COS"/>
      <sheetName val="Controll-Data--&gt;&gt;"/>
      <sheetName val="EBCY08_Act_IB"/>
      <sheetName val="Summary"/>
      <sheetName val="Summary Turns"/>
      <sheetName val="SVC請求DATA"/>
      <sheetName val="static"/>
      <sheetName val="All Curves"/>
      <sheetName val="init"/>
      <sheetName val="ARTARG"/>
      <sheetName val="Information Input"/>
      <sheetName val="FEED"/>
      <sheetName val="Agro-99BS"/>
      <sheetName val="Category"/>
      <sheetName val="PD Bowler"/>
      <sheetName val="Consolidated"/>
      <sheetName val=" Failures"/>
      <sheetName val="master"/>
      <sheetName val="2002_PD_RJ_Channel_Aug"/>
      <sheetName val="LOOK-UP"/>
      <sheetName val="AFTRM"/>
      <sheetName val="DIS Equip Aftrm"/>
      <sheetName val="IG Equip Aftrm"/>
      <sheetName val="TP Equip Aftrm"/>
      <sheetName val="EQUIP"/>
      <sheetName val="budget"/>
      <sheetName val="Annuel"/>
      <sheetName val="DDR Total"/>
      <sheetName val="Directions"/>
      <sheetName val="2002_PD_Top_42_Aug"/>
      <sheetName val="BV"/>
      <sheetName val="Elim-907"/>
      <sheetName val="PSI BUDGET02"/>
      <sheetName val="2000PD-White-NOV00.xls"/>
      <sheetName val="Product"/>
      <sheetName val="Daily Report"/>
      <sheetName val="Refresh Date"/>
      <sheetName val="Employee Involvement"/>
      <sheetName val="RMS Kaizen Plans"/>
      <sheetName val="&quot;Make&quot; Product Family Data"/>
      <sheetName val="Dropdown"/>
      <sheetName val="Allother data"/>
      <sheetName val="Overall data"/>
      <sheetName val="New Item data"/>
      <sheetName val="Promo data"/>
      <sheetName val="Top 1000 data"/>
      <sheetName val="RawData(finance only)"/>
      <sheetName val="August sales data"/>
      <sheetName val="VOC Data"/>
      <sheetName val="02 ACT"/>
      <sheetName val="Reference Sheet"/>
      <sheetName val="Group 1"/>
      <sheetName val="Overdues"/>
      <sheetName val="ref"/>
      <sheetName val="Headcount formatted Dlists"/>
      <sheetName val="Title"/>
      <sheetName val="Pln by mth"/>
      <sheetName val="Pln YTD"/>
      <sheetName val="Database"/>
      <sheetName val="1. ROIC"/>
      <sheetName val="PY"/>
      <sheetName val="Q2 part numbers"/>
      <sheetName val="Start"/>
      <sheetName val="Originaltabelle"/>
      <sheetName val="seasons"/>
      <sheetName val="__www.mydanaher.com_Documents a"/>
      <sheetName val="JUN KPI-C (Bris)"/>
      <sheetName val="Ops Review Agenda"/>
      <sheetName val="#REF"/>
      <sheetName val="Mid (DE)"/>
      <sheetName val="8.4"/>
      <sheetName val="DropDownData"/>
      <sheetName val="FM Q4"/>
      <sheetName val="setup"/>
      <sheetName val="A1"/>
      <sheetName val="R3"/>
      <sheetName val="Deliverables"/>
      <sheetName val="2b. ARUPU"/>
      <sheetName val="2a. NRP"/>
      <sheetName val="1b. OTL%"/>
      <sheetName val="1a. Units"/>
      <sheetName val="Q4 Outlook"/>
      <sheetName val="SG"/>
      <sheetName val="BCI Error Type"/>
      <sheetName val="System"/>
      <sheetName val="QRY_Problems"/>
      <sheetName val="RA YTD 2004"/>
      <sheetName val="OH Service Costs"/>
      <sheetName val="OH G&amp;A (Other)"/>
      <sheetName val="Data Entry"/>
      <sheetName val="Sheet46"/>
      <sheetName val="Defaults"/>
      <sheetName val="Criteria"/>
      <sheetName val="CM VAVE,PPV 02.2011"/>
      <sheetName val="Dashboard"/>
      <sheetName val="Reference"/>
      <sheetName val="F-18 HOLD"/>
      <sheetName val="File Maintenance"/>
      <sheetName val="F-20 Liabs"/>
      <sheetName val="Foreign Exchange"/>
      <sheetName val="OCF Retrieval"/>
      <sheetName val="Ratio Data Retrieval"/>
      <sheetName val="RNOA Retrieval"/>
      <sheetName val="P&amp;L Statement"/>
      <sheetName val="Incremental to DHR"/>
      <sheetName val="TMI Severence"/>
      <sheetName val="AnalySeverence"/>
      <sheetName val="ePull"/>
      <sheetName val="YTD"/>
      <sheetName val="AMCY Impact"/>
      <sheetName val="RUL2"/>
      <sheetName val="Historical"/>
      <sheetName val="BL02"/>
      <sheetName val="Center Summary"/>
      <sheetName val="OpEx"/>
      <sheetName val="EsB Orders (WO)"/>
      <sheetName val="DBS Leaders"/>
      <sheetName val="&lt;Rpt Home&gt;"/>
      <sheetName val="add&gt;180"/>
      <sheetName val="KSTneu H.Bausler"/>
      <sheetName val="pivot Base neu"/>
      <sheetName val="4-EntryGrid_CCExpense"/>
      <sheetName val="Provisionsberechnung"/>
      <sheetName val="MCode"/>
      <sheetName val="Cabinet"/>
      <sheetName val="BEN5K"/>
      <sheetName val="BEN6K"/>
      <sheetName val="CBT"/>
      <sheetName val="DSFL"/>
      <sheetName val="GPS"/>
      <sheetName val="IQ"/>
      <sheetName val="Misc"/>
      <sheetName val="QWave"/>
      <sheetName val="SER"/>
      <sheetName val="T1Hub"/>
      <sheetName val="T3T5"/>
      <sheetName val="TWS"/>
      <sheetName val="EQ "/>
      <sheetName val="BEN"/>
      <sheetName val="CM OTD"/>
      <sheetName val="Bowling ChartLevel 2 RS Sales"/>
      <sheetName val="Bowling ChartLevel 2 SSE Sales"/>
      <sheetName val="cost comparison"/>
      <sheetName val="Definitions"/>
      <sheetName val="MLC Funnel"/>
      <sheetName val="Project Parameters"/>
      <sheetName val="Wire chart"/>
      <sheetName val="P&amp;L BUD"/>
      <sheetName val="CAB2002"/>
      <sheetName val="ROIC"/>
      <sheetName val="Model Assumptions"/>
      <sheetName val="Variables"/>
      <sheetName val="ROE"/>
      <sheetName val="Depreciation"/>
      <sheetName val="Step 15"/>
      <sheetName val="Essbase"/>
      <sheetName val="CC 418020"/>
      <sheetName val="Vlookup"/>
      <sheetName val="LOA"/>
      <sheetName val="Fy"/>
      <sheetName val="Schedule 15 2005"/>
      <sheetName val="5 Diag - Consol OUS"/>
      <sheetName val="5 - Diag NAO"/>
      <sheetName val="5 Diag - EU"/>
      <sheetName val="5 Diag - Emg"/>
      <sheetName val="5 Diag - Japan"/>
      <sheetName val="5 Diag - Asia"/>
      <sheetName val="5 Diag - LA"/>
      <sheetName val=" "/>
      <sheetName val="Gültigkeiten"/>
      <sheetName val="Europe_Essbase"/>
      <sheetName val="Action Plan"/>
      <sheetName val="Acc Mgr"/>
      <sheetName val="Cross Team"/>
      <sheetName val="UK - Summary"/>
      <sheetName val=" I5 NA Industrial"/>
      <sheetName val=" I5 EMEA Slow"/>
      <sheetName val=" I5 EMEA Fast"/>
      <sheetName val=" I5 EMEA"/>
      <sheetName val=" I5 CALA"/>
      <sheetName val=" I5 ASIA - China"/>
      <sheetName val=" I5 ASIA - India"/>
      <sheetName val=" I5 ASIA"/>
      <sheetName val=" I5 Consolidated"/>
      <sheetName val="Regional Retr"/>
      <sheetName val="StratMeas"/>
      <sheetName val="CanStk"/>
      <sheetName val="Case and Palt"/>
      <sheetName val="Frcst pivot"/>
      <sheetName val="leadtime"/>
      <sheetName val="Monthend + Intransit"/>
      <sheetName val="Page6"/>
      <sheetName val="Page1"/>
      <sheetName val="Page3"/>
      <sheetName val="Page4"/>
      <sheetName val="COUNTER MEASURE INVENTORY"/>
      <sheetName val="Page7"/>
      <sheetName val="Page8"/>
      <sheetName val="TB"/>
      <sheetName val="Capital Exp"/>
      <sheetName val="Cover"/>
      <sheetName val="Page2"/>
      <sheetName val="VJ12monthshistory"/>
      <sheetName val="Detail"/>
      <sheetName val="U-2x1"/>
      <sheetName val="U_over_1"/>
      <sheetName val="U_over_2"/>
      <sheetName val="U_over_3"/>
      <sheetName val="V_over_1"/>
      <sheetName val="U-2x2"/>
      <sheetName val="Commission %"/>
      <sheetName val="valid data lists"/>
      <sheetName val="3.0 Delivery"/>
      <sheetName val="Info"/>
      <sheetName val="Data Validation and Notes"/>
      <sheetName val="4upchart"/>
      <sheetName val="EO Month Cash"/>
      <sheetName val="NC List"/>
      <sheetName val="Shp'g '05 Optr"/>
      <sheetName val="4 (D3) A III supp-doc 2"/>
      <sheetName val="VR data"/>
      <sheetName val="Budget_data"/>
      <sheetName val="D504"/>
      <sheetName val="MP data"/>
      <sheetName val="PMP NSSN 21658"/>
      <sheetName val="PMP NSSN Shipping"/>
      <sheetName val="FormulaData"/>
      <sheetName val="825_LDO_ROW_SALES_REPORT"/>
      <sheetName val="PSI"/>
      <sheetName val="Hematology"/>
      <sheetName val="Placements Segment "/>
      <sheetName val="500S EPP Only"/>
      <sheetName val="E700S 5.7"/>
      <sheetName val="E700S 10.4"/>
      <sheetName val="22&quot; Screen"/>
      <sheetName val="Validation"/>
      <sheetName val="Gastos Detallados Opt"/>
      <sheetName val="ROLLFWD"/>
      <sheetName val="ABS 2011 L1 KPI's"/>
      <sheetName val="VJB Top 6_April 09"/>
      <sheetName val="Plant KPI(11)"/>
      <sheetName val="EMEA"/>
      <sheetName val="Descriptives"/>
      <sheetName val="Quelle"/>
      <sheetName val="PIVOT CY"/>
      <sheetName val="PIVOT PY"/>
      <sheetName val="Contentious Changes"/>
      <sheetName val="ex GMBH"/>
      <sheetName val="CM KPI 7"/>
      <sheetName val="CM TTI Item 4 &amp; 5"/>
      <sheetName val="UniqueContacts"/>
      <sheetName val="Reason Codes"/>
      <sheetName val="LookupAP"/>
      <sheetName val="mar05"/>
      <sheetName val="mai05"/>
      <sheetName val="T4 DMB"/>
      <sheetName val="Conceptos"/>
      <sheetName val="Lookup"/>
      <sheetName val="Asia region _AUD"/>
      <sheetName val="PD Matrix"/>
      <sheetName val="TTI Bowling Chart"/>
      <sheetName val="KPI Bowling Chart"/>
      <sheetName val="Action Plan A..."/>
      <sheetName val="c-m # x"/>
      <sheetName val="training matrix"/>
      <sheetName val="DeptList"/>
      <sheetName val="Arrester 2nd Level Matrix"/>
      <sheetName val="Productivity"/>
      <sheetName val="Scrap"/>
      <sheetName val="KPI's"/>
      <sheetName val="IncidentsFP"/>
      <sheetName val="TCIR_FP"/>
      <sheetName val="LWCIR_FP"/>
      <sheetName val="TCIR_EAP"/>
      <sheetName val="LWCIR_EAP"/>
      <sheetName val="OTD"/>
      <sheetName val="LT"/>
      <sheetName val="PastDue"/>
      <sheetName val="OpProfit"/>
      <sheetName val="Spending"/>
      <sheetName val="PPV"/>
      <sheetName val="ProdFP"/>
      <sheetName val="IA"/>
      <sheetName val="Inv"/>
      <sheetName val="Turns"/>
      <sheetName val="GX Warranty CM"/>
      <sheetName val="Milan Quality CM"/>
      <sheetName val="Countermeasure KaVo warr-$ LZ"/>
      <sheetName val="PHN"/>
      <sheetName val="Pivot-Trends"/>
      <sheetName val="Month-YTD Actuals"/>
      <sheetName val="QuarterlyData"/>
      <sheetName val="Chart-Trends"/>
      <sheetName val="Chart_Calcs(finance only)"/>
      <sheetName val="RawData_finance only_"/>
      <sheetName val="Formulas"/>
      <sheetName val="Data Roll-Ups"/>
      <sheetName val=" Safety"/>
      <sheetName val="Internal Quality"/>
      <sheetName val="External Quality"/>
      <sheetName val="Delivery"/>
      <sheetName val="Cost"/>
      <sheetName val=" 5S &amp; Training"/>
      <sheetName val="LT CM's"/>
      <sheetName val="Kaizen Schedule"/>
      <sheetName val="0000"/>
      <sheetName val="1000"/>
      <sheetName val="bowler-TTI"/>
      <sheetName val="bowler-KPI"/>
      <sheetName val="AP G - Consoldtn OPS"/>
      <sheetName val="AP H-Zero Dfcts Ops"/>
      <sheetName val="CM for AP-H "/>
      <sheetName val="AP I - Deploy Tools OPS"/>
      <sheetName val="JUN CM KPI D1-D2"/>
      <sheetName val="JUN CM KPI-C (RIC)"/>
      <sheetName val="cm-11A - Cleve Ext. Qual (2)"/>
      <sheetName val="cm-3"/>
      <sheetName val="cm-10A - Richmond Int. Quality"/>
      <sheetName val="cm-10A - Cleveland Int. Qual."/>
      <sheetName val="cm-10B - Int. TVSS Qual"/>
      <sheetName val="cm-10B Bristol Int Qual"/>
      <sheetName val="cm-11A - Cleve Ext. Qual"/>
      <sheetName val="cm-11A - Richmond Ext Q"/>
      <sheetName val="cm-11B - TVSS Ext Qual"/>
      <sheetName val="cm-13 - Rich Inv Turns"/>
      <sheetName val="CM 13 -Goleta Inv. Turns "/>
      <sheetName val="cm-13 - Clev Inv Turns"/>
      <sheetName val="cm-14 - Goleta Receivables"/>
      <sheetName val="L2 MTD Data Sheet"/>
      <sheetName val="L2 YTD Data Sheet"/>
      <sheetName val="CRM Action Plan"/>
      <sheetName val="OTD - Goleta"/>
      <sheetName val="CTI Integ."/>
      <sheetName val="Payables - Goleta"/>
      <sheetName val="Action Plan A !"/>
      <sheetName val="Action Plan B"/>
      <sheetName val="Action Plan C !"/>
      <sheetName val="Action Plan D"/>
      <sheetName val="Action Plan E !"/>
      <sheetName val="Action Plan F"/>
      <sheetName val="Cleveland"/>
      <sheetName val="Richmond"/>
      <sheetName val="Bristol"/>
      <sheetName val="Goleta"/>
      <sheetName val="DPS Summary data"/>
      <sheetName val="Title Page"/>
      <sheetName val="Level 1 Matrix"/>
      <sheetName val="Level 1 Bowling"/>
      <sheetName val="E-Commerce Lvl 2 Matrix (1)"/>
      <sheetName val="Dept-yr"/>
      <sheetName val="DDC"/>
      <sheetName val="E-Commerce Lvl 2 Bowling (1)"/>
      <sheetName val="ATG Revenue Lvl 2 Matrix (2)"/>
      <sheetName val="ATG Revenue Lvl 2 Bowling (2)"/>
      <sheetName val="EU Sales Lvl 2A Matrix (3)"/>
      <sheetName val="EU Sales Lvl 2A Bowling (3)"/>
      <sheetName val="L.A. Region Lvl 2B Matrix (4)"/>
      <sheetName val="SEO-Countermeasures"/>
      <sheetName val="CC Expenses"/>
      <sheetName val="Detail PlanFY05"/>
      <sheetName val="TOTAL"/>
      <sheetName val="MoreData"/>
      <sheetName val="8-PF"/>
      <sheetName val="Eng $izedRoadmap"/>
      <sheetName val="Value Added"/>
      <sheetName val="2001 Prod XE"/>
      <sheetName val="2001 Prod NA"/>
      <sheetName val="2001 Supplies NA"/>
      <sheetName val="2001 Supplies XE"/>
      <sheetName val="Top Level Countermeasure"/>
      <sheetName val="Lookup Tables"/>
      <sheetName val="LookupTables"/>
      <sheetName val="Inter Control Sheet "/>
      <sheetName val="Date"/>
      <sheetName val="Schedule O"/>
      <sheetName val="SCC"/>
      <sheetName val="KPI"/>
      <sheetName val="L.A. Region Lvl 2B Bowling (4)"/>
      <sheetName val="TLS Lvl 2C Matrix (5)"/>
      <sheetName val="TLS Lvl 2C Bowling (5)"/>
      <sheetName val="Non US Non UK Lvl 2D Matrix (5)"/>
      <sheetName val="Non US Non UK 2D Bowling (5)"/>
      <sheetName val="SPDS Lvl 2 Matrix (6)"/>
      <sheetName val="SPDS Lvl 2 Bowling (6)"/>
      <sheetName val="Simplicity Lvl 2 Matrix (7)"/>
      <sheetName val="Simplicity Lvl 2 Bowling (7)"/>
      <sheetName val="Region Review (3)"/>
      <sheetName val="Region Review "/>
      <sheetName val="Budge04 month"/>
      <sheetName val="Proforma04"/>
      <sheetName val="Expl. 03-04"/>
      <sheetName val="Breakeven point"/>
      <sheetName val="General Ledger"/>
      <sheetName val="fs sort"/>
      <sheetName val="Comments"/>
      <sheetName val="Objectives"/>
      <sheetName val="Balance Sheet"/>
      <sheetName val="Income Statement"/>
      <sheetName val="Cash Flow"/>
      <sheetName val="Income St. like tactic"/>
      <sheetName val="Budget format tactic"/>
      <sheetName val="Not printed after"/>
      <sheetName val="Ratios"/>
      <sheetName val="Content"/>
      <sheetName val="Graphs"/>
      <sheetName val="Historic Sales"/>
      <sheetName val="Graphs in"/>
      <sheetName val="Forecast100"/>
      <sheetName val="S2-Linx Mo. P&amp;L in VJ"/>
      <sheetName val="VJ Trends"/>
      <sheetName val="W Trends"/>
      <sheetName val="VJ RawData"/>
      <sheetName val="W RawData"/>
      <sheetName val="2003 Sales Employees by quarter"/>
      <sheetName val="2004 Sales Employees by Quarter"/>
      <sheetName val="2003 HR_RawData"/>
      <sheetName val="2004 HR_RawData1204"/>
      <sheetName val="2nd Level Bowling Chart"/>
      <sheetName val="ap  Lean Tools BB"/>
      <sheetName val="ap  36 kaizens"/>
      <sheetName val="2 smed, 3 std wrk"/>
      <sheetName val="6 sigma"/>
      <sheetName val="Top Level $ cntrmsr"/>
      <sheetName val="500 KPI"/>
      <sheetName val="Wkly Sales"/>
      <sheetName val="Wkly Bookings"/>
      <sheetName val="DPM"/>
      <sheetName val="%KanBans"/>
      <sheetName val="Close Rate"/>
      <sheetName val="MEV"/>
      <sheetName val="Leads"/>
      <sheetName val="Top Level Matrix"/>
      <sheetName val="3rd Level Matrix"/>
      <sheetName val="3rd level PD Bowler"/>
      <sheetName val="Action Plan Funnel"/>
      <sheetName val="Action Plan NON-CIJ"/>
      <sheetName val="Action Plan Egg_Pharma"/>
      <sheetName val="Action Plan IB"/>
      <sheetName val="Action Plan After Sales"/>
      <sheetName val="AP Sub - Inventory"/>
      <sheetName val="Action Plan Inventory DK"/>
      <sheetName val="Action Plan DSO"/>
      <sheetName val="Action Plan  - Navision"/>
      <sheetName val="CM Sheet CIJ"/>
      <sheetName val="Action Plan 1 Zero Defects"/>
      <sheetName val="CM Action Plan 1  "/>
      <sheetName val="Action Plan 3"/>
      <sheetName val="Action Plan 4"/>
      <sheetName val="CM TTI 1 (CYB)"/>
      <sheetName val="CM TTI 1 (UP)"/>
      <sheetName val="CM TTI 2 (TVSS)"/>
      <sheetName val="CM TTI 3"/>
      <sheetName val="CM KPI 3 (TVSS)"/>
      <sheetName val="CM KPI 4a (CYB)"/>
      <sheetName val="CM KPI 5a (CYB)"/>
      <sheetName val="CM KPI 5b (TVS)"/>
      <sheetName val="PPV Plan"/>
      <sheetName val="Richmond data "/>
      <sheetName val="CM TTI Item 4 _ 5"/>
      <sheetName val="Risk Ganymede N"/>
      <sheetName val="Tabelle1"/>
      <sheetName val="Tabelle2"/>
      <sheetName val="Tabelle3"/>
      <sheetName val="Dept Name &amp; Instructions"/>
      <sheetName val="Cap Ex Input"/>
      <sheetName val="Headcount Input"/>
      <sheetName val="Hiring Form"/>
      <sheetName val="Overhead Expense Detail"/>
      <sheetName val="Dept_Acct_List"/>
      <sheetName val="Links_Page - do not delete"/>
      <sheetName val="Expense"/>
      <sheetName val="Apr"/>
      <sheetName val="Feb"/>
      <sheetName val="Warranty Systems Change"/>
      <sheetName val="July Actuals"/>
      <sheetName val="CVD GM Report"/>
      <sheetName val="Top20 SOM"/>
      <sheetName val="MAR"/>
      <sheetName val="JAN"/>
      <sheetName val="FY01 Summary"/>
      <sheetName val="participants"/>
      <sheetName val="L2 Imaging Matrix"/>
      <sheetName val="L2 Imaging TTI Bowler"/>
      <sheetName val="Imaging KPI Bowler"/>
      <sheetName val="Milan KPI Bowler"/>
      <sheetName val="Milan Scorecard"/>
      <sheetName val="Milan Reg AP"/>
      <sheetName val="L3 GA Customer Support Matrix"/>
      <sheetName val="L3 GA Customer Support Bowler"/>
      <sheetName val="CM-TSS % abandoned calls"/>
      <sheetName val="CM-TSS Avg hold time"/>
      <sheetName val="CM-WAR Revenue"/>
      <sheetName val="CM-OSS Sales"/>
      <sheetName val="AP - NOS Training"/>
      <sheetName val="AP -NOS installs"/>
      <sheetName val="AP - FS Response"/>
      <sheetName val="AP- WAR renewals"/>
      <sheetName val="AP- PSS Demos"/>
      <sheetName val="AP - TSS hold time"/>
      <sheetName val="AP- TSS complaints"/>
      <sheetName val="AP- TSS &gt; 2 days"/>
      <sheetName val="AP - OSS sales"/>
      <sheetName val="Operations LIII TTI"/>
      <sheetName val="Operations LIII KPI"/>
      <sheetName val="Ops-Quality"/>
      <sheetName val="PPV AP"/>
      <sheetName val="L3 Sales Matrix"/>
      <sheetName val="L3 Matrix MKTG"/>
      <sheetName val="Level 3 Mktg Bowler"/>
      <sheetName val="AP Dealers"/>
      <sheetName val="AP Quality"/>
      <sheetName val="AP I2E"/>
      <sheetName val="L3 Engineering Matrix"/>
      <sheetName val="Sales AP"/>
      <sheetName val="Marketing AP"/>
      <sheetName val="Engineering AP"/>
      <sheetName val="Customer Support AP"/>
      <sheetName val="AP template"/>
      <sheetName val="Dropdown Lists"/>
      <sheetName val="Data selection"/>
      <sheetName val="Graphics Bridge"/>
      <sheetName val="Interest"/>
      <sheetName val="Territories"/>
      <sheetName val="TBDataFill"/>
      <sheetName val="Customize Your Invoice"/>
      <sheetName val="Mar 04"/>
      <sheetName val="Exb II.1_Summary Taira"/>
      <sheetName val="Jan'10"/>
      <sheetName val="Actual_2011"/>
      <sheetName val="Hoja1"/>
      <sheetName val="Brands"/>
      <sheetName val="NA Sales PD Bowling Chart"/>
      <sheetName val="Cntmrs-Recruit_Time1"/>
      <sheetName val="parameter"/>
      <sheetName val="815_LDO_US_SALES_REPORT"/>
      <sheetName val="PD Definitions"/>
      <sheetName val="po地区及客户类别"/>
      <sheetName val="Space"/>
      <sheetName val="Open CARs"/>
      <sheetName val="Sheet10"/>
      <sheetName val="Evaluating Risk"/>
      <sheetName val="Fin Summary"/>
      <sheetName val="US Comps"/>
      <sheetName val="Control Panel"/>
      <sheetName val="JANtrend"/>
      <sheetName val="Tibitoc Bluesheet"/>
      <sheetName val="DetailedOpex_KhalixTemplate"/>
      <sheetName val="Actuals-Mth"/>
      <sheetName val="Actuals-YTD"/>
      <sheetName val="CO PA"/>
      <sheetName val="Hyp"/>
      <sheetName val="Inventory Action Plan+"/>
      <sheetName val="Inventory Bowler+"/>
      <sheetName val="CC Details"/>
      <sheetName val="worksheet"/>
      <sheetName val=""/>
      <sheetName val="TEST HOURS MONTHLY REPORT"/>
      <sheetName val="Leica 2"/>
      <sheetName val="Specification"/>
      <sheetName val="May 97"/>
      <sheetName val="Info Tab for Drop Downs"/>
      <sheetName val="EUR"/>
      <sheetName val="Factors"/>
      <sheetName val="Sheet8"/>
      <sheetName val="Actuator"/>
      <sheetName val="Regional Targets"/>
      <sheetName val="S1 Created"/>
      <sheetName val="12 Mth JOP"/>
      <sheetName val="YTD CW$ "/>
      <sheetName val="2013 CW Targets"/>
      <sheetName val="0404"/>
      <sheetName val="PLAN-FCST"/>
      <sheetName val="Monthly Sales Dashboard"/>
      <sheetName val="Cntmrs-Chgo_Record1"/>
      <sheetName val="Cntmrs-FP_Record1"/>
      <sheetName val="Cntmrs-Chgo_Accid1"/>
      <sheetName val="Countermeasure_Sheet1"/>
      <sheetName val="UKUS_Budget_£"/>
      <sheetName val="UK_USA_Consol"/>
      <sheetName val="End_User_details"/>
      <sheetName val="Control_Chart_&amp;_Data1"/>
      <sheetName val="drop_downs"/>
      <sheetName val="Current_Month"/>
      <sheetName val="Entity_v_Plan"/>
      <sheetName val="2nd_Level_Matrix1"/>
      <sheetName val="All_Curves"/>
      <sheetName val="IS_Summary-96"/>
      <sheetName val="Assy_Exc_Takt"/>
      <sheetName val="Plant_KPI_"/>
      <sheetName val="Bristol_Data1"/>
      <sheetName val="Cleveland_Data"/>
      <sheetName val="Goleta_Data"/>
      <sheetName val="Richmond_Data"/>
      <sheetName val="Service_KPI__1"/>
      <sheetName val="YTD_Co_Array"/>
      <sheetName val="Consolidated_Budget_Worksheet1"/>
      <sheetName val="WP_Hist_ABC"/>
      <sheetName val="Matrix-Level_3-Gastonia1"/>
      <sheetName val="Ignor_this_tab1"/>
      <sheetName val="LII_KPI_Bowler"/>
      <sheetName val="Operating_Statement_Data"/>
      <sheetName val="03_ACT"/>
      <sheetName val="Unfunded_Plan"/>
      <sheetName val="by_division"/>
      <sheetName val="VARIABLES_-_DO_NOT_TOUCH!!"/>
      <sheetName val="Information_Input"/>
      <sheetName val="Plan_by_Mth"/>
      <sheetName val="Actuals_YTD-Mth"/>
      <sheetName val="PLan_YTD-Mth"/>
      <sheetName val="VJ_12monthshistory"/>
      <sheetName val="Customer_Responsible_XT_&amp;_GL"/>
      <sheetName val="perf_by_state"/>
      <sheetName val="Actual_&amp;_Forecast"/>
      <sheetName val="Work_hours"/>
      <sheetName val="QA_Analysis_Key_Cells_Aug"/>
      <sheetName val="RAS58_Action_Plan"/>
      <sheetName val="Revaluation_Summary"/>
      <sheetName val="Summary_Turns"/>
      <sheetName val="Country_Index"/>
      <sheetName val="Revenue_Per_Tech_04"/>
      <sheetName val="Pln_by_mth"/>
      <sheetName val="Pln_YTD"/>
      <sheetName val="EMEA_Demo_Kit_Bowler"/>
      <sheetName val="USA_Demo_Kit_Bowler"/>
      <sheetName val="SE_Asia_Demo_Kit_Bowler"/>
      <sheetName val="China_Demo_Kit_Bowler"/>
      <sheetName val="AMPAC_Demo_Kit_Bowler"/>
      <sheetName val="LCR_Lookup"/>
      <sheetName val="FEB_summary1"/>
      <sheetName val="Monthly_Allowances"/>
      <sheetName val="1-30_Consolidated_"/>
      <sheetName val="2001_Before_Capitalization"/>
      <sheetName val="Actuals_by_Mth"/>
      <sheetName val="PLANT_COMPLIANC"/>
      <sheetName val="Ames_2001_KPIs"/>
      <sheetName val="//www_mydanaher_com/Documents_a"/>
      <sheetName val="IMR_Data"/>
      <sheetName val="New_Product1"/>
      <sheetName val="Level_1_CM"/>
      <sheetName val="List_Data"/>
      <sheetName val="Total_Pareto"/>
      <sheetName val="Tech_Supp"/>
      <sheetName val="VR_Inst"/>
      <sheetName val="Gil_Inst"/>
      <sheetName val="VOC_Data"/>
      <sheetName val="PD_Bowler"/>
      <sheetName val="_Failures"/>
      <sheetName val="Daily_Report"/>
      <sheetName val="Refresh_Date"/>
      <sheetName val="Employee_Involvement"/>
      <sheetName val="RMS_Kaizen_Plans"/>
      <sheetName val="&quot;Make&quot;_Product_Family_Data"/>
      <sheetName val="1__ROIC"/>
      <sheetName val="KPI_Level_2_Total"/>
      <sheetName val="Bowling_ChartLevel_1_GLA"/>
      <sheetName val="Headcount_formatted_Dlists"/>
      <sheetName val="Reference_Sheet"/>
      <sheetName val="Q2_part_numbers"/>
      <sheetName val="Tek_Fcst"/>
      <sheetName val="PSI_BUDGET02"/>
      <sheetName val="Mid_(DE)"/>
      <sheetName val="DROP_DOWN_DATA"/>
      <sheetName val="8_4"/>
      <sheetName val="FM_Q4"/>
      <sheetName val="Example_Var_report"/>
      <sheetName val="2b__ARUPU"/>
      <sheetName val="2a__NRP"/>
      <sheetName val="1b__OTL%"/>
      <sheetName val="1a__Units"/>
      <sheetName val="Q4_Outlook"/>
      <sheetName val="Previsão_EE"/>
      <sheetName val="BCI_Error_Type"/>
      <sheetName val="RA_YTD_2004"/>
      <sheetName val="02_ACT"/>
      <sheetName val="Total_Pay_Summary"/>
      <sheetName val="Data_Entry"/>
      <sheetName val="21-CC_Bridge_Service"/>
      <sheetName val="DIS_Equip_Aftrm"/>
      <sheetName val="IG_Equip_Aftrm"/>
      <sheetName val="TP_Equip_Aftrm"/>
      <sheetName val="&lt;Rpt_Home&gt;"/>
      <sheetName val="Group_1"/>
      <sheetName val="AMCY_Impact"/>
      <sheetName val="Incremental_to_DHR"/>
      <sheetName val="TMI_Severence"/>
      <sheetName val="Center_Summary"/>
      <sheetName val="Int_Analysis"/>
      <sheetName val="Top_Level_Bowling_Chart"/>
      <sheetName val="Q199_-APRIL"/>
      <sheetName val="Allother_data"/>
      <sheetName val="Overall_data"/>
      <sheetName val="New_Item_data"/>
      <sheetName val="Promo_data"/>
      <sheetName val="Top_1000_data"/>
      <sheetName val="RawData(finance_only)"/>
      <sheetName val="OLS_Results"/>
      <sheetName val="group"/>
      <sheetName val="RCCM"/>
      <sheetName val="Warranty Details"/>
      <sheetName val="RawData_Mat Avail"/>
      <sheetName val="DDY"/>
      <sheetName val="CORs"/>
      <sheetName val="PAYNTER EXAMPLE"/>
      <sheetName val="Plnr"/>
      <sheetName val="22A e Bus"/>
      <sheetName val="Working Parameters"/>
      <sheetName val="Metadata"/>
      <sheetName val="std cost - all baan"/>
      <sheetName val="Program"/>
      <sheetName val="para"/>
      <sheetName val="Sales &amp; Orders by Division"/>
      <sheetName val="DDR_Total"/>
      <sheetName val="2000PD-White-NOV00_xls"/>
      <sheetName val="August_sales_data"/>
      <sheetName val="F-18_HOLD"/>
      <sheetName val="File_Maintenance"/>
      <sheetName val="F-20_Liabs"/>
      <sheetName val="Foreign_Exchange"/>
      <sheetName val="OCF_Retrieval"/>
      <sheetName val="Ratio_Data_Retrieval"/>
      <sheetName val="RNOA_Retrieval"/>
      <sheetName val="__www_mydanaher_com_Documents_a"/>
      <sheetName val="JUN_KPI-C_(Bris)"/>
      <sheetName val="CM_VAVE,PPV_02_2011"/>
      <sheetName val="P&amp;L_Statement"/>
      <sheetName val="Ops_Review_Agenda"/>
      <sheetName val="Schedule_15_2005"/>
      <sheetName val="5_Diag_-_Consol_OUS"/>
      <sheetName val="5_-_Diag_NAO"/>
      <sheetName val="5_Diag_-_EU"/>
      <sheetName val="5_Diag_-_Emg"/>
      <sheetName val="5_Diag_-_Japan"/>
      <sheetName val="5_Diag_-_Asia"/>
      <sheetName val="5_Diag_-_LA"/>
      <sheetName val="_"/>
      <sheetName val="KSTneu_H_Bausler"/>
      <sheetName val="pivot_Base_neu"/>
      <sheetName val="Action_Plan"/>
      <sheetName val="Training_needs"/>
      <sheetName val="Acc_Mgr"/>
      <sheetName val="Cross_Team"/>
      <sheetName val="Bowling_ChartLevel_2_RS_Sales"/>
      <sheetName val="Bowling_ChartLevel_2_SSE_Sales"/>
      <sheetName val="cost_comparison"/>
      <sheetName val="UK_-_Summary"/>
      <sheetName val="MLC_Funnel"/>
      <sheetName val="_I5_NA_Industrial"/>
      <sheetName val="_I5_EMEA_Slow"/>
      <sheetName val="_I5_EMEA_Fast"/>
      <sheetName val="_I5_EMEA"/>
      <sheetName val="_I5_CALA"/>
      <sheetName val="_I5_ASIA_-_China"/>
      <sheetName val="_I5_ASIA_-_India"/>
      <sheetName val="_I5_ASIA"/>
      <sheetName val="_I5_Consolidated"/>
      <sheetName val="Regional_Retr"/>
      <sheetName val="Case_and_Palt"/>
      <sheetName val="Frcst_pivot"/>
      <sheetName val="Monthend_+_Intransit"/>
      <sheetName val="COUNTER_MEASURE_INVENTORY"/>
      <sheetName val="Capital_Exp"/>
      <sheetName val="Project_Parameters"/>
      <sheetName val="Wire_chart"/>
      <sheetName val="P&amp;L_BUD"/>
      <sheetName val="Commission_%"/>
      <sheetName val="valid_data_lists"/>
      <sheetName val="3_0_Delivery"/>
      <sheetName val="EQ_"/>
      <sheetName val="CM_OTD"/>
      <sheetName val="OH_Service_Costs"/>
      <sheetName val="OH_G&amp;A_(Other)"/>
      <sheetName val="EsB_Orders_(WO)"/>
      <sheetName val="Data_Validation_and_Notes"/>
      <sheetName val="EO_Month_Cash"/>
      <sheetName val="NC_List"/>
      <sheetName val="Shp'g_'05_Optr"/>
      <sheetName val="4_(D3)_A_III_supp-doc_2"/>
      <sheetName val="VR_data"/>
      <sheetName val="MP_data"/>
      <sheetName val="PMP_NSSN_21658"/>
      <sheetName val="PMP_NSSN_Shipping"/>
      <sheetName val="Step_15"/>
      <sheetName val="ABS_2011_L1_KPI's"/>
      <sheetName val="VJB_Top_6_April_09"/>
      <sheetName val="Plant_KPI(11)"/>
      <sheetName val="Placements_Segment_"/>
      <sheetName val="500S_EPP_Only"/>
      <sheetName val="E700S_5_7"/>
      <sheetName val="E700S_10_4"/>
      <sheetName val="22&quot;_Screen"/>
      <sheetName val="Model_Assumptions"/>
      <sheetName val="Gastos_Detallados_Opt"/>
      <sheetName val="DBS_Leaders"/>
      <sheetName val="CC_418020"/>
      <sheetName val="Control_Panel"/>
      <sheetName val="May_97"/>
      <sheetName val="PD_Matrix"/>
      <sheetName val="TTI_Bowling_Chart"/>
      <sheetName val="KPI_Bowling_Chart"/>
      <sheetName val="Action_Plan_A___"/>
      <sheetName val="c-m_#_x"/>
      <sheetName val="training_matrix"/>
      <sheetName val="Arrester_2nd_Level_Matrix"/>
      <sheetName val="GX_Warranty_CM"/>
      <sheetName val="Milan_Quality_CM"/>
      <sheetName val="Countermeasure_KaVo_warr-$_LZ"/>
      <sheetName val="Month-YTD_Actuals"/>
      <sheetName val="Chart_Calcs(finance_only)"/>
      <sheetName val="RawData_finance_only_"/>
      <sheetName val="Data_Roll-Ups"/>
      <sheetName val="_Safety"/>
      <sheetName val="Internal_Quality"/>
      <sheetName val="External_Quality"/>
      <sheetName val="_5S_&amp;_Training"/>
      <sheetName val="LT_CM's"/>
      <sheetName val="Kaizen_Schedule"/>
      <sheetName val="AP_G_-_Consoldtn_OPS"/>
      <sheetName val="AP_H-Zero_Dfcts_Ops"/>
      <sheetName val="CM_for_AP-H_"/>
      <sheetName val="AP_I_-_Deploy_Tools_OPS"/>
      <sheetName val="JUN_CM_KPI_D1-D2"/>
      <sheetName val="JUN_CM_KPI-C_(RIC)"/>
      <sheetName val="cm-11A_-_Cleve_Ext__Qual_(2)"/>
      <sheetName val="cm-10A_-_Richmond_Int__Quality"/>
      <sheetName val="cm-10A_-_Cleveland_Int__Qual_"/>
      <sheetName val="cm-10B_-_Int__TVSS_Qual"/>
      <sheetName val="cm-10B_Bristol_Int_Qual"/>
      <sheetName val="cm-11A_-_Cleve_Ext__Qual"/>
      <sheetName val="cm-11A_-_Richmond_Ext_Q"/>
      <sheetName val="cm-11B_-_TVSS_Ext_Qual"/>
      <sheetName val="cm-13_-_Rich_Inv_Turns"/>
      <sheetName val="CM_13_-Goleta_Inv__Turns_"/>
      <sheetName val="cm-13_-_Clev_Inv_Turns"/>
      <sheetName val="cm-14_-_Goleta_Receivables"/>
      <sheetName val="L2_MTD_Data_Sheet"/>
      <sheetName val="L2_YTD_Data_Sheet"/>
      <sheetName val="CRM_Action_Plan"/>
      <sheetName val="OTD_-_Goleta"/>
      <sheetName val="CTI_Integ_"/>
      <sheetName val="Payables_-_Goleta"/>
      <sheetName val="Action_Plan_A_!"/>
      <sheetName val="Action_Plan_B"/>
      <sheetName val="Action_Plan_C_!"/>
      <sheetName val="Action_Plan_D"/>
      <sheetName val="Action_Plan_E_!"/>
      <sheetName val="Action_Plan_F"/>
      <sheetName val="DPS_Summary_data"/>
      <sheetName val="Title_Page"/>
      <sheetName val="Level_1_Matrix"/>
      <sheetName val="Level_1_Bowling"/>
      <sheetName val="E-Commerce_Lvl_2_Matrix_(1)"/>
      <sheetName val="E-Commerce_Lvl_2_Bowling_(1)"/>
      <sheetName val="ATG_Revenue_Lvl_2_Matrix_(2)"/>
      <sheetName val="ATG_Revenue_Lvl_2_Bowling_(2)"/>
      <sheetName val="EU_Sales_Lvl_2A_Matrix_(3)"/>
      <sheetName val="EU_Sales_Lvl_2A_Bowling_(3)"/>
      <sheetName val="L_A__Region_Lvl_2B_Matrix_(4)"/>
      <sheetName val="L_A__Region_Lvl_2B_Bowling_(4)"/>
      <sheetName val="TLS_Lvl_2C_Matrix_(5)"/>
      <sheetName val="TLS_Lvl_2C_Bowling_(5)"/>
      <sheetName val="Non_US_Non_UK_Lvl_2D_Matrix_(5)"/>
      <sheetName val="Non_US_Non_UK_2D_Bowling_(5)"/>
      <sheetName val="SPDS_Lvl_2_Matrix_(6)"/>
      <sheetName val="SPDS_Lvl_2_Bowling_(6)"/>
      <sheetName val="Simplicity_Lvl_2_Matrix_(7)"/>
      <sheetName val="Simplicity_Lvl_2_Bowling_(7)"/>
      <sheetName val="Region_Review_(3)"/>
      <sheetName val="Region_Review_"/>
      <sheetName val="Budge04_month"/>
      <sheetName val="Expl__03-04"/>
      <sheetName val="Breakeven_point"/>
      <sheetName val="General_Ledger"/>
      <sheetName val="fs_sort"/>
      <sheetName val="Balance_Sheet"/>
      <sheetName val="Income_Statement"/>
      <sheetName val="Cash_Flow"/>
      <sheetName val="Income_St__like_tactic"/>
      <sheetName val="Budget_format_tactic"/>
      <sheetName val="Not_printed_after"/>
      <sheetName val="Historic_Sales"/>
      <sheetName val="Graphs_in"/>
      <sheetName val="S2-Linx_Mo__P&amp;L_in_VJ"/>
      <sheetName val="VJ_Trends"/>
      <sheetName val="W_Trends"/>
      <sheetName val="VJ_RawData"/>
      <sheetName val="W_RawData"/>
      <sheetName val="2003_Sales_Employees_by_quarter"/>
      <sheetName val="2004_Sales_Employees_by_Quarter"/>
      <sheetName val="2003_HR_RawData"/>
      <sheetName val="2004_HR_RawData1204"/>
      <sheetName val="2nd_Level_Bowling_Chart"/>
      <sheetName val="ap__Lean_Tools_BB"/>
      <sheetName val="ap__36_kaizens"/>
      <sheetName val="2_smed,_3_std_wrk"/>
      <sheetName val="6_sigma"/>
      <sheetName val="Top_Level_$_cntrmsr"/>
      <sheetName val="500_KPI"/>
      <sheetName val="Wkly_Sales"/>
      <sheetName val="Wkly_Bookings"/>
      <sheetName val="Close_Rate"/>
      <sheetName val="Top_Level_Matrix"/>
      <sheetName val="3rd_Level_Matrix"/>
      <sheetName val="3rd_level_PD_Bowler"/>
      <sheetName val="Action_Plan_Funnel"/>
      <sheetName val="Action_Plan_NON-CIJ"/>
      <sheetName val="Action_Plan_Egg_Pharma"/>
      <sheetName val="Action_Plan_IB"/>
      <sheetName val="Action_Plan_After_Sales"/>
      <sheetName val="AP_Sub_-_Inventory"/>
      <sheetName val="Action_Plan_Inventory_DK"/>
      <sheetName val="Action_Plan_DSO"/>
      <sheetName val="Action_Plan__-_Navision"/>
      <sheetName val="CM_Sheet_CIJ"/>
      <sheetName val="Action_Plan_1_Zero_Defects"/>
      <sheetName val="CM_Action_Plan_1__"/>
      <sheetName val="Action_Plan_3"/>
      <sheetName val="Action_Plan_4"/>
      <sheetName val="CM_TTI_1_(CYB)"/>
      <sheetName val="CM_TTI_1_(UP)"/>
      <sheetName val="CM_TTI_2_(TVSS)"/>
      <sheetName val="CM_TTI_3"/>
      <sheetName val="CM_TTI_Item_4_&amp;_5"/>
      <sheetName val="CM_KPI_3_(TVSS)"/>
      <sheetName val="CM_KPI_4a_(CYB)"/>
      <sheetName val="CM_KPI_5a_(CYB)"/>
      <sheetName val="CM_KPI_5b_(TVS)"/>
      <sheetName val="CM_KPI_7"/>
      <sheetName val="PPV_Plan"/>
      <sheetName val="Richmond_data_"/>
      <sheetName val="CM_TTI_Item_4___5"/>
      <sheetName val="Risk_Ganymede_N"/>
      <sheetName val="Dept_Name_&amp;_Instructions"/>
      <sheetName val="Cap_Ex_Input"/>
      <sheetName val="Headcount_Input"/>
      <sheetName val="Hiring_Form"/>
      <sheetName val="Overhead_Expense_Detail"/>
      <sheetName val="Links_Page_-_do_not_delete"/>
      <sheetName val="Warranty_Systems_Change"/>
      <sheetName val="July_Actuals"/>
      <sheetName val="CVD_GM_Report"/>
      <sheetName val="Top20_SOM"/>
      <sheetName val="FY01_Summary"/>
      <sheetName val="L2_Imaging_Matrix"/>
      <sheetName val="L2_Imaging_TTI_Bowler"/>
      <sheetName val="Imaging_KPI_Bowler"/>
      <sheetName val="Milan_KPI_Bowler"/>
      <sheetName val="Milan_Scorecard"/>
      <sheetName val="Milan_Reg_AP"/>
      <sheetName val="L3_GA_Customer_Support_Matrix"/>
      <sheetName val="L3_GA_Customer_Support_Bowler"/>
      <sheetName val="CM-TSS_%_abandoned_calls"/>
      <sheetName val="CM-TSS_Avg_hold_time"/>
      <sheetName val="CM-WAR_Revenue"/>
      <sheetName val="CM-OSS_Sales"/>
      <sheetName val="AP_-_NOS_Training"/>
      <sheetName val="AP_-NOS_installs"/>
      <sheetName val="AP_-_FS_Response"/>
      <sheetName val="AP-_WAR_renewals"/>
      <sheetName val="AP-_PSS_Demos"/>
      <sheetName val="AP_-_TSS_hold_time"/>
      <sheetName val="AP-_TSS_complaints"/>
      <sheetName val="AP-_TSS_&gt;_2_days"/>
      <sheetName val="AP_-_OSS_sales"/>
      <sheetName val="Operations_LIII_TTI"/>
      <sheetName val="Operations_LIII_KPI"/>
      <sheetName val="PPV_AP"/>
      <sheetName val="L3_Sales_Matrix"/>
      <sheetName val="L3_Matrix_MKTG"/>
      <sheetName val="Level_3_Mktg_Bowler"/>
      <sheetName val="AP_Dealers"/>
      <sheetName val="AP_Quality"/>
      <sheetName val="AP_I2E"/>
      <sheetName val="L3_Engineering_Matrix"/>
      <sheetName val="Sales_AP"/>
      <sheetName val="Marketing_AP"/>
      <sheetName val="Engineering_AP"/>
      <sheetName val="Customer_Support_AP"/>
      <sheetName val="AP_template"/>
      <sheetName val="Info_Tab_for_Drop_Downs"/>
      <sheetName val="PIVOT_CY"/>
      <sheetName val="PIVOT_PY"/>
      <sheetName val="Contentious_Changes"/>
      <sheetName val="ex_GMBH"/>
      <sheetName val="Reason_Codes"/>
      <sheetName val="CC_Expenses"/>
      <sheetName val="Detail_PlanFY05"/>
      <sheetName val="Eng_$izedRoadmap"/>
      <sheetName val="Value_Added"/>
      <sheetName val="2001_Prod_XE"/>
      <sheetName val="2001_Prod_NA"/>
      <sheetName val="2001_Supplies_NA"/>
      <sheetName val="2001_Supplies_XE"/>
      <sheetName val="Asia_region__AUD"/>
      <sheetName val="Leica_2"/>
      <sheetName val="Inter_Control_Sheet_"/>
      <sheetName val="Lookup_Tables"/>
      <sheetName val="Top_Level_Countermeasure"/>
      <sheetName val="Exb_II_1_Summary_Taira"/>
      <sheetName val="Evaluating_Risk"/>
      <sheetName val="Inv-Turns by VS"/>
      <sheetName val="Metrics"/>
      <sheetName val="Global KKG"/>
      <sheetName val="[2000PD-White-NOV00.xls][2000PD"/>
      <sheetName val="Origem de Dados"/>
      <sheetName val="item"/>
      <sheetName val="SRS"/>
      <sheetName val="BU99"/>
      <sheetName val="Vol &amp; Assumpt"/>
      <sheetName val="[2000PD-White-NOV00.xls]__www_7"/>
      <sheetName val="[2000PD-White-NOV00.xls]__www_3"/>
      <sheetName val="[2000PD-White-NOV00.xls]__www_6"/>
      <sheetName val="[2000PD-White-NOV00.xls]__www_4"/>
      <sheetName val="[2000PD-White-NOV00.xls]__www_5"/>
      <sheetName val="[2000PD-White-NOV00.xls]__ww_12"/>
      <sheetName val="[2000PD-White-NOV00.xls]__www_8"/>
      <sheetName val="[2000PD-White-NOV00.xls]__www_9"/>
      <sheetName val="CM Template"/>
      <sheetName val="[2000PD-White-NOV00.xls]__ww_10"/>
      <sheetName val="[2000PD-White-NOV00.xls]__ww_11"/>
      <sheetName val="[2000PD-White-NOV00.xls]__ww_19"/>
      <sheetName val="[2000PD-White-NOV00.xls]__ww_15"/>
      <sheetName val="[2000PD-White-NOV00.xls]__ww_13"/>
      <sheetName val="[2000PD-White-NOV00.xls]__ww_14"/>
      <sheetName val="[2000PD-White-NOV00.xls]__ww_16"/>
      <sheetName val="[2000PD-White-NOV00.xls]__ww_17"/>
      <sheetName val="[2000PD-White-NOV00.xls]__ww_18"/>
      <sheetName val="[2000PD-White-NOV00.xls]__ww_26"/>
      <sheetName val="[2000PD-White-NOV00.xls]__ww_25"/>
      <sheetName val="[2000PD-White-NOV00.xls]__ww_21"/>
      <sheetName val="[2000PD-White-NOV00.xls]__ww_20"/>
      <sheetName val="[2000PD-White-NOV00.xls]__ww_22"/>
      <sheetName val="[2000PD-White-NOV00.xls]__ww_24"/>
      <sheetName val="[2000PD-White-NOV00.xls]__ww_2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/>
      <sheetData sheetId="158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/>
      <sheetData sheetId="440" refreshError="1"/>
      <sheetData sheetId="441" refreshError="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 refreshError="1"/>
      <sheetData sheetId="480"/>
      <sheetData sheetId="481"/>
      <sheetData sheetId="482"/>
      <sheetData sheetId="483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 refreshError="1"/>
      <sheetData sheetId="926" refreshError="1"/>
      <sheetData sheetId="927" refreshError="1"/>
      <sheetData sheetId="928" refreshError="1"/>
      <sheetData sheetId="929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/>
      <sheetData sheetId="940"/>
      <sheetData sheetId="941"/>
      <sheetData sheetId="942"/>
      <sheetData sheetId="943"/>
      <sheetData sheetId="944"/>
      <sheetData sheetId="945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/>
      <sheetData sheetId="1017"/>
      <sheetData sheetId="1018"/>
      <sheetData sheetId="1019"/>
      <sheetData sheetId="1020"/>
      <sheetData sheetId="1021" refreshError="1"/>
      <sheetData sheetId="1022"/>
      <sheetData sheetId="1023" refreshError="1"/>
      <sheetData sheetId="1024" refreshError="1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/>
      <sheetData sheetId="1102"/>
      <sheetData sheetId="1103"/>
      <sheetData sheetId="1104"/>
      <sheetData sheetId="1105"/>
      <sheetData sheetId="1106"/>
      <sheetData sheetId="1107"/>
      <sheetData sheetId="1108"/>
      <sheetData sheetId="1109"/>
      <sheetData sheetId="1110"/>
      <sheetData sheetId="1111"/>
      <sheetData sheetId="1112"/>
      <sheetData sheetId="1113"/>
      <sheetData sheetId="1114"/>
      <sheetData sheetId="1115"/>
      <sheetData sheetId="1116"/>
      <sheetData sheetId="1117"/>
      <sheetData sheetId="1118"/>
      <sheetData sheetId="1119"/>
      <sheetData sheetId="1120"/>
      <sheetData sheetId="1121"/>
      <sheetData sheetId="1122"/>
      <sheetData sheetId="1123"/>
      <sheetData sheetId="1124"/>
      <sheetData sheetId="1125"/>
      <sheetData sheetId="1126"/>
      <sheetData sheetId="1127"/>
      <sheetData sheetId="1128"/>
      <sheetData sheetId="1129"/>
      <sheetData sheetId="1130"/>
      <sheetData sheetId="1131"/>
      <sheetData sheetId="1132"/>
      <sheetData sheetId="1133"/>
      <sheetData sheetId="1134"/>
      <sheetData sheetId="1135"/>
      <sheetData sheetId="1136"/>
      <sheetData sheetId="1137"/>
      <sheetData sheetId="1138"/>
      <sheetData sheetId="1139"/>
      <sheetData sheetId="1140"/>
      <sheetData sheetId="1141"/>
      <sheetData sheetId="1142"/>
      <sheetData sheetId="1143"/>
      <sheetData sheetId="1144"/>
      <sheetData sheetId="1145"/>
      <sheetData sheetId="1146"/>
      <sheetData sheetId="1147"/>
      <sheetData sheetId="1148"/>
      <sheetData sheetId="1149"/>
      <sheetData sheetId="1150"/>
      <sheetData sheetId="1151"/>
      <sheetData sheetId="1152"/>
      <sheetData sheetId="1153"/>
      <sheetData sheetId="1154"/>
      <sheetData sheetId="1155"/>
      <sheetData sheetId="1156"/>
      <sheetData sheetId="1157"/>
      <sheetData sheetId="1158"/>
      <sheetData sheetId="1159"/>
      <sheetData sheetId="1160"/>
      <sheetData sheetId="1161"/>
      <sheetData sheetId="1162"/>
      <sheetData sheetId="1163"/>
      <sheetData sheetId="1164"/>
      <sheetData sheetId="1165"/>
      <sheetData sheetId="1166"/>
      <sheetData sheetId="1167"/>
      <sheetData sheetId="1168"/>
      <sheetData sheetId="1169"/>
      <sheetData sheetId="1170"/>
      <sheetData sheetId="1171"/>
      <sheetData sheetId="1172"/>
      <sheetData sheetId="1173"/>
      <sheetData sheetId="1174"/>
      <sheetData sheetId="1175"/>
      <sheetData sheetId="1176"/>
      <sheetData sheetId="1177"/>
      <sheetData sheetId="1178"/>
      <sheetData sheetId="1179"/>
      <sheetData sheetId="1180"/>
      <sheetData sheetId="1181"/>
      <sheetData sheetId="1182"/>
      <sheetData sheetId="1183"/>
      <sheetData sheetId="1184"/>
      <sheetData sheetId="1185"/>
      <sheetData sheetId="1186"/>
      <sheetData sheetId="1187"/>
      <sheetData sheetId="1188"/>
      <sheetData sheetId="1189"/>
      <sheetData sheetId="1190"/>
      <sheetData sheetId="1191"/>
      <sheetData sheetId="1192"/>
      <sheetData sheetId="1193"/>
      <sheetData sheetId="1194"/>
      <sheetData sheetId="1195"/>
      <sheetData sheetId="1196"/>
      <sheetData sheetId="1197"/>
      <sheetData sheetId="1198"/>
      <sheetData sheetId="1199"/>
      <sheetData sheetId="1200"/>
      <sheetData sheetId="1201"/>
      <sheetData sheetId="1202"/>
      <sheetData sheetId="1203"/>
      <sheetData sheetId="1204"/>
      <sheetData sheetId="1205"/>
      <sheetData sheetId="1206"/>
      <sheetData sheetId="1207" refreshError="1"/>
      <sheetData sheetId="1208" refreshError="1"/>
      <sheetData sheetId="1209" refreshError="1"/>
      <sheetData sheetId="1210" refreshError="1"/>
      <sheetData sheetId="1211" refreshError="1"/>
      <sheetData sheetId="1212"/>
      <sheetData sheetId="1213"/>
      <sheetData sheetId="1214"/>
      <sheetData sheetId="1215"/>
      <sheetData sheetId="1216"/>
      <sheetData sheetId="1217"/>
      <sheetData sheetId="1218"/>
      <sheetData sheetId="1219"/>
      <sheetData sheetId="1220"/>
      <sheetData sheetId="1221" refreshError="1"/>
      <sheetData sheetId="1222" refreshError="1"/>
      <sheetData sheetId="1223" refreshError="1"/>
      <sheetData sheetId="1224" refreshError="1"/>
      <sheetData sheetId="1225" refreshError="1"/>
      <sheetData sheetId="1226" refreshError="1"/>
      <sheetData sheetId="1227" refreshError="1"/>
      <sheetData sheetId="1228" refreshError="1"/>
      <sheetData sheetId="1229" refreshError="1"/>
      <sheetData sheetId="1230" refreshError="1"/>
      <sheetData sheetId="1231" refreshError="1"/>
      <sheetData sheetId="1232" refreshError="1"/>
      <sheetData sheetId="1233" refreshError="1"/>
      <sheetData sheetId="1234" refreshError="1"/>
      <sheetData sheetId="1235" refreshError="1"/>
      <sheetData sheetId="1236" refreshError="1"/>
      <sheetData sheetId="1237" refreshError="1"/>
      <sheetData sheetId="1238" refreshError="1"/>
      <sheetData sheetId="1239" refreshError="1"/>
      <sheetData sheetId="1240" refreshError="1"/>
      <sheetData sheetId="1241" refreshError="1"/>
      <sheetData sheetId="1242" refreshError="1"/>
      <sheetData sheetId="1243" refreshError="1"/>
      <sheetData sheetId="1244" refreshError="1"/>
      <sheetData sheetId="1245" refreshError="1"/>
      <sheetData sheetId="1246" refreshError="1"/>
      <sheetData sheetId="1247" refreshError="1"/>
      <sheetData sheetId="1248" refreshError="1"/>
      <sheetData sheetId="1249" refreshError="1"/>
      <sheetData sheetId="1250" refreshError="1"/>
      <sheetData sheetId="1251" refreshError="1"/>
      <sheetData sheetId="1252" refreshError="1"/>
      <sheetData sheetId="1253" refreshError="1"/>
      <sheetData sheetId="1254" refreshError="1"/>
      <sheetData sheetId="1255" refreshError="1"/>
      <sheetData sheetId="1256" refreshError="1"/>
      <sheetData sheetId="1257" refreshError="1"/>
      <sheetData sheetId="1258" refreshError="1"/>
      <sheetData sheetId="1259" refreshError="1"/>
      <sheetData sheetId="1260" refreshError="1"/>
      <sheetData sheetId="1261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til, Vishakha" refreshedDate="45229.491156018521" createdVersion="8" refreshedVersion="8" minRefreshableVersion="3" recordCount="17" xr:uid="{F8E25AA6-6448-4EBC-81C4-3254F90AAD6E}">
  <cacheSource type="worksheet">
    <worksheetSource ref="A3:F20" sheet="Comparision"/>
  </cacheSource>
  <cacheFields count="6">
    <cacheField name="Region" numFmtId="0">
      <sharedItems containsBlank="1" count="5">
        <s v="NAM"/>
        <s v="GRC"/>
        <s v="WE"/>
        <s v="Growth"/>
        <m/>
      </sharedItems>
    </cacheField>
    <cacheField name="Market" numFmtId="0">
      <sharedItems containsBlank="1"/>
    </cacheField>
    <cacheField name="2022" numFmtId="168">
      <sharedItems containsSemiMixedTypes="0" containsString="0" containsNumber="1" minValue="0" maxValue="10004.036559999999"/>
    </cacheField>
    <cacheField name="ACT 2022 - Sep YTD" numFmtId="168">
      <sharedItems containsSemiMixedTypes="0" containsString="0" containsNumber="1" minValue="-6.8170900000000252" maxValue="7109.6108822105998"/>
    </cacheField>
    <cacheField name="AOP 2023 - Sep YTD" numFmtId="1">
      <sharedItems containsSemiMixedTypes="0" containsString="0" containsNumber="1" minValue="-4.3284799655651796E-7" maxValue="6345.8494730816337"/>
    </cacheField>
    <cacheField name="ACT 2023 - Sep YTD" numFmtId="1">
      <sharedItems containsSemiMixedTypes="0" containsString="0" containsNumber="1" minValue="10.711160000000001" maxValue="7883.615601530394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til, Vishakha" refreshedDate="45229.49115671296" createdVersion="8" refreshedVersion="8" minRefreshableVersion="3" recordCount="16" xr:uid="{C20D0A61-AD9D-4E2D-8660-F060CE59A12B}">
  <cacheSource type="worksheet">
    <worksheetSource ref="A3:F19" sheet="Comparision"/>
  </cacheSource>
  <cacheFields count="6">
    <cacheField name="Region" numFmtId="0">
      <sharedItems count="4">
        <s v="NAM"/>
        <s v="GRC"/>
        <s v="WE"/>
        <s v="Growth"/>
      </sharedItems>
    </cacheField>
    <cacheField name="Market" numFmtId="0">
      <sharedItems/>
    </cacheField>
    <cacheField name="2022" numFmtId="168">
      <sharedItems containsSemiMixedTypes="0" containsString="0" containsNumber="1" minValue="0" maxValue="5819.1990400000004"/>
    </cacheField>
    <cacheField name="ACT 2022 - Sep YTD" numFmtId="168">
      <sharedItems containsSemiMixedTypes="0" containsString="0" containsNumber="1" minValue="-6.8170900000000252" maxValue="4181.9308900000005"/>
    </cacheField>
    <cacheField name="AOP 2023 - Sep YTD" numFmtId="1">
      <sharedItems containsSemiMixedTypes="0" containsString="0" containsNumber="1" minValue="-4.3284799655651796E-7" maxValue="2988.6586414447138"/>
    </cacheField>
    <cacheField name="ACT 2023 - Sep YTD" numFmtId="1">
      <sharedItems containsSemiMixedTypes="0" containsString="0" containsNumber="1" minValue="10.711160000000001" maxValue="4316.333939995058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">
  <r>
    <x v="0"/>
    <s v="NAM"/>
    <n v="5819.1990400000004"/>
    <n v="4181.9308900000005"/>
    <n v="2988.6586414447138"/>
    <n v="4316.3339399950582"/>
  </r>
  <r>
    <x v="1"/>
    <s v="GRC"/>
    <n v="891.04853999999989"/>
    <n v="636.52586338839683"/>
    <n v="390.8196963664621"/>
    <n v="22.249431707191007"/>
  </r>
  <r>
    <x v="2"/>
    <s v="APA"/>
    <n v="282.05473999999998"/>
    <n v="174.91528"/>
    <n v="402.24434534763338"/>
    <n v="241.51339532945096"/>
  </r>
  <r>
    <x v="2"/>
    <s v="CEE"/>
    <n v="51.205670000000005"/>
    <n v="36.579077170286745"/>
    <n v="70.749459109664016"/>
    <n v="40.884538352359996"/>
  </r>
  <r>
    <x v="3"/>
    <s v="RCA"/>
    <n v="0"/>
    <n v="0"/>
    <n v="0"/>
    <n v="13.410670857300001"/>
  </r>
  <r>
    <x v="2"/>
    <s v="BNL"/>
    <n v="621.86069999999995"/>
    <n v="510.58371"/>
    <n v="564.90764000000001"/>
    <n v="232.61939000000004"/>
  </r>
  <r>
    <x v="2"/>
    <s v="DAC"/>
    <n v="1068.2223899999999"/>
    <n v="708.13910999999996"/>
    <n v="659.64308703555196"/>
    <n v="804.63686844826384"/>
  </r>
  <r>
    <x v="2"/>
    <s v="FRA"/>
    <n v="203.99439999999998"/>
    <n v="145.72462190039386"/>
    <n v="151.02599000000004"/>
    <n v="224.13123999999999"/>
  </r>
  <r>
    <x v="2"/>
    <s v="IBE"/>
    <n v="28.714669999999998"/>
    <n v="20.512496562379077"/>
    <n v="101.27162"/>
    <n v="10.711160000000001"/>
  </r>
  <r>
    <x v="2"/>
    <s v="IIG"/>
    <n v="96.330759999999984"/>
    <n v="68.814455584945392"/>
    <n v="92.386560000000031"/>
    <n v="727.63903000000005"/>
  </r>
  <r>
    <x v="2"/>
    <s v="NOR"/>
    <n v="263.78149000000002"/>
    <n v="254.36847"/>
    <n v="242.7465564"/>
    <n v="188.16994435843998"/>
  </r>
  <r>
    <x v="2"/>
    <s v="UKI"/>
    <n v="305.78341"/>
    <n v="225.09607"/>
    <n v="456.05862130370008"/>
    <n v="353.27114215590007"/>
  </r>
  <r>
    <x v="3"/>
    <s v="ISC"/>
    <n v="0"/>
    <n v="0"/>
    <n v="-4.3284799655651796E-7"/>
    <n v="222.04488536595201"/>
  </r>
  <r>
    <x v="3"/>
    <s v="JPN"/>
    <n v="114.09331000000005"/>
    <n v="81.503239604197134"/>
    <n v="62.439232572992005"/>
    <n v="122.59138599839999"/>
  </r>
  <r>
    <x v="3"/>
    <s v="LAT"/>
    <n v="44.747440000000012"/>
    <n v="-6.8170900000000252"/>
    <n v="3.9671760012592357E-6"/>
    <n v="206.22493573181302"/>
  </r>
  <r>
    <x v="3"/>
    <s v="MET"/>
    <n v="213"/>
    <n v="71.734688000000006"/>
    <n v="162.89801996658701"/>
    <n v="157.18364323026404"/>
  </r>
  <r>
    <x v="4"/>
    <m/>
    <n v="10004.036559999999"/>
    <n v="7109.6108822105998"/>
    <n v="6345.8494730816337"/>
    <n v="7883.615601530394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">
  <r>
    <x v="0"/>
    <s v="NAM"/>
    <n v="5819.1990400000004"/>
    <n v="4181.9308900000005"/>
    <n v="2988.6586414447138"/>
    <n v="4316.3339399950582"/>
  </r>
  <r>
    <x v="1"/>
    <s v="GRC"/>
    <n v="891.04853999999989"/>
    <n v="636.52586338839683"/>
    <n v="390.8196963664621"/>
    <n v="22.249431707191007"/>
  </r>
  <r>
    <x v="2"/>
    <s v="APA"/>
    <n v="282.05473999999998"/>
    <n v="174.91528"/>
    <n v="402.24434534763338"/>
    <n v="241.51339532945096"/>
  </r>
  <r>
    <x v="2"/>
    <s v="CEE"/>
    <n v="51.205670000000005"/>
    <n v="36.579077170286745"/>
    <n v="70.749459109664016"/>
    <n v="40.884538352359996"/>
  </r>
  <r>
    <x v="3"/>
    <s v="RCA"/>
    <n v="0"/>
    <n v="0"/>
    <n v="0"/>
    <n v="13.410670857300001"/>
  </r>
  <r>
    <x v="2"/>
    <s v="BNL"/>
    <n v="621.86069999999995"/>
    <n v="510.58371"/>
    <n v="564.90764000000001"/>
    <n v="232.61939000000004"/>
  </r>
  <r>
    <x v="2"/>
    <s v="DAC"/>
    <n v="1068.2223899999999"/>
    <n v="708.13910999999996"/>
    <n v="659.64308703555196"/>
    <n v="804.63686844826384"/>
  </r>
  <r>
    <x v="2"/>
    <s v="FRA"/>
    <n v="203.99439999999998"/>
    <n v="145.72462190039386"/>
    <n v="151.02599000000004"/>
    <n v="224.13123999999999"/>
  </r>
  <r>
    <x v="2"/>
    <s v="IBE"/>
    <n v="28.714669999999998"/>
    <n v="20.512496562379077"/>
    <n v="101.27162"/>
    <n v="10.711160000000001"/>
  </r>
  <r>
    <x v="2"/>
    <s v="IIG"/>
    <n v="96.330759999999984"/>
    <n v="68.814455584945392"/>
    <n v="92.386560000000031"/>
    <n v="727.63903000000005"/>
  </r>
  <r>
    <x v="2"/>
    <s v="NOR"/>
    <n v="263.78149000000002"/>
    <n v="254.36847"/>
    <n v="242.7465564"/>
    <n v="188.16994435843998"/>
  </r>
  <r>
    <x v="2"/>
    <s v="UKI"/>
    <n v="305.78341"/>
    <n v="225.09607"/>
    <n v="456.05862130370008"/>
    <n v="353.27114215590007"/>
  </r>
  <r>
    <x v="3"/>
    <s v="ISC"/>
    <n v="0"/>
    <n v="0"/>
    <n v="-4.3284799655651796E-7"/>
    <n v="222.04488536595201"/>
  </r>
  <r>
    <x v="3"/>
    <s v="JPN"/>
    <n v="114.09331000000005"/>
    <n v="81.503239604197134"/>
    <n v="62.439232572992005"/>
    <n v="122.59138599839999"/>
  </r>
  <r>
    <x v="3"/>
    <s v="LAT"/>
    <n v="44.747440000000012"/>
    <n v="-6.8170900000000252"/>
    <n v="3.9671760012592357E-6"/>
    <n v="206.22493573181302"/>
  </r>
  <r>
    <x v="3"/>
    <s v="MET"/>
    <n v="213"/>
    <n v="71.734688000000006"/>
    <n v="162.89801996658701"/>
    <n v="157.1836432302640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3C1709-4DD5-45AD-9CBB-EDC1E9C4BD87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B26:E32" firstHeaderRow="0" firstDataRow="1" firstDataCol="1"/>
  <pivotFields count="6">
    <pivotField axis="axisRow" showAll="0">
      <items count="6">
        <item x="1"/>
        <item x="3"/>
        <item x="0"/>
        <item x="2"/>
        <item x="4"/>
        <item t="default"/>
      </items>
    </pivotField>
    <pivotField showAll="0"/>
    <pivotField numFmtId="168" showAll="0"/>
    <pivotField dataField="1" numFmtId="168" showAll="0"/>
    <pivotField dataField="1" numFmtId="1" showAll="0"/>
    <pivotField dataField="1" numFmtI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AOP 2023 - Sep YTD" fld="4" baseField="0" baseItem="0"/>
    <dataField name="Sum of ACT 2022 - Sep YTD" fld="3" baseField="0" baseItem="0"/>
    <dataField name="Sum of ACT 2023 - Sep YTD" fld="5" baseField="0" baseItem="0"/>
  </dataFields>
  <formats count="2">
    <format dxfId="765">
      <pivotArea collapsedLevelsAreSubtotals="1" fieldPosition="0">
        <references count="1">
          <reference field="0" count="0"/>
        </references>
      </pivotArea>
    </format>
    <format dxfId="764">
      <pivotArea grandRow="1" outline="0" collapsedLevelsAreSubtotals="1" fieldPosition="0"/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DB3723-1E39-4800-A8EA-A65381511137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8">
  <location ref="A26:A31" firstHeaderRow="1" firstDataRow="1" firstDataCol="1"/>
  <pivotFields count="6">
    <pivotField axis="axisRow" compact="0" outline="0" showAll="0">
      <items count="5">
        <item sd="0" x="1"/>
        <item sd="0" x="3"/>
        <item sd="0" x="0"/>
        <item sd="0" x="2"/>
        <item t="default"/>
      </items>
    </pivotField>
    <pivotField compact="0" outline="0" showAll="0"/>
    <pivotField compact="0" numFmtId="168" outline="0" showAll="0"/>
    <pivotField compact="0" numFmtId="168" outline="0" showAll="0"/>
    <pivotField compact="0" numFmtId="1" outline="0" showAll="0"/>
    <pivotField compact="0" numFmtId="1" outline="0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formats count="5">
    <format dxfId="770">
      <pivotArea type="all" dataOnly="0" outline="0" fieldPosition="0"/>
    </format>
    <format dxfId="769">
      <pivotArea outline="0" collapsedLevelsAreSubtotals="1" fieldPosition="0"/>
    </format>
    <format dxfId="768">
      <pivotArea field="0" type="button" dataOnly="0" labelOnly="1" outline="0" axis="axisRow" fieldPosition="0"/>
    </format>
    <format dxfId="767">
      <pivotArea dataOnly="0" labelOnly="1" fieldPosition="0">
        <references count="1">
          <reference field="0" count="0"/>
        </references>
      </pivotArea>
    </format>
    <format dxfId="766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2.bin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8BE88-2FE0-44E1-BA28-B9333EDEAA59}">
  <sheetPr filterMode="1">
    <tabColor rgb="FFC00000"/>
    <pageSetUpPr fitToPage="1"/>
  </sheetPr>
  <dimension ref="A1:DK201"/>
  <sheetViews>
    <sheetView showGridLines="0" tabSelected="1" zoomScale="60" zoomScaleNormal="60" workbookViewId="0">
      <pane xSplit="4" ySplit="3" topLeftCell="AA7" activePane="bottomRight" state="frozen"/>
      <selection pane="topRight" activeCell="D1" sqref="D1"/>
      <selection pane="bottomLeft" activeCell="A5" sqref="A5"/>
      <selection pane="bottomRight" activeCell="AU9" sqref="AU9"/>
    </sheetView>
  </sheetViews>
  <sheetFormatPr defaultColWidth="9.1796875" defaultRowHeight="15.5" outlineLevelRow="1" outlineLevelCol="1"/>
  <cols>
    <col min="1" max="1" width="3.54296875" style="1" customWidth="1"/>
    <col min="2" max="3" width="21.26953125" style="2" customWidth="1"/>
    <col min="4" max="4" width="48.7265625" style="3" customWidth="1"/>
    <col min="5" max="5" width="14.453125" style="3" bestFit="1" customWidth="1"/>
    <col min="6" max="6" width="13.26953125" style="3" bestFit="1" customWidth="1"/>
    <col min="7" max="7" width="27.26953125" style="3" hidden="1" customWidth="1" outlineLevel="1"/>
    <col min="8" max="8" width="13.453125" style="2" hidden="1" customWidth="1" collapsed="1"/>
    <col min="9" max="9" width="12.7265625" style="101" hidden="1" customWidth="1"/>
    <col min="10" max="10" width="10.7265625" style="2" customWidth="1"/>
    <col min="11" max="11" width="13.81640625" style="8" hidden="1" customWidth="1" outlineLevel="1"/>
    <col min="12" max="21" width="10.54296875" style="8" hidden="1" customWidth="1" outlineLevel="1"/>
    <col min="22" max="26" width="10.54296875" style="9" hidden="1" customWidth="1" outlineLevel="1"/>
    <col min="27" max="27" width="13.7265625" style="9" customWidth="1" collapsed="1"/>
    <col min="28" max="28" width="15.26953125" style="9" customWidth="1"/>
    <col min="29" max="45" width="10.54296875" style="9" customWidth="1"/>
    <col min="46" max="46" width="12" style="9" hidden="1" customWidth="1"/>
    <col min="47" max="47" width="13.54296875" style="9" customWidth="1"/>
    <col min="48" max="49" width="13.7265625" style="9" customWidth="1"/>
    <col min="50" max="115" width="9.1796875" style="1"/>
    <col min="116" max="16384" width="9.1796875" style="2"/>
  </cols>
  <sheetData>
    <row r="1" spans="1:115" ht="16" thickBot="1">
      <c r="AS1" s="257"/>
    </row>
    <row r="2" spans="1:115" ht="30.5" thickBot="1">
      <c r="B2" s="14" t="s">
        <v>138</v>
      </c>
      <c r="C2" s="15"/>
      <c r="D2" s="16"/>
      <c r="E2" s="17"/>
      <c r="F2" s="17"/>
      <c r="G2" s="18"/>
      <c r="H2" s="18"/>
      <c r="I2" s="102"/>
      <c r="J2" s="184"/>
      <c r="K2" s="185"/>
      <c r="L2" s="185"/>
      <c r="M2" s="185"/>
      <c r="N2" s="185"/>
      <c r="O2" s="185"/>
      <c r="P2" s="185"/>
      <c r="Q2" s="185"/>
      <c r="R2" s="185"/>
      <c r="S2" s="185"/>
      <c r="T2" s="185"/>
      <c r="U2" s="185"/>
      <c r="V2" s="185"/>
      <c r="W2" s="185"/>
      <c r="X2" s="185"/>
      <c r="Y2" s="185"/>
      <c r="Z2" s="185"/>
      <c r="AA2" s="186"/>
      <c r="AB2" s="102"/>
      <c r="AC2" s="184"/>
      <c r="AD2" s="185"/>
      <c r="AE2" s="185"/>
      <c r="AF2" s="185"/>
      <c r="AG2" s="185"/>
      <c r="AH2" s="185"/>
      <c r="AI2" s="185"/>
      <c r="AJ2" s="185"/>
      <c r="AK2" s="185"/>
      <c r="AL2" s="185"/>
      <c r="AM2" s="185"/>
      <c r="AN2" s="185"/>
      <c r="AO2" s="185"/>
      <c r="AP2" s="185"/>
      <c r="AQ2" s="185"/>
      <c r="AR2" s="185"/>
      <c r="AS2" s="185"/>
      <c r="AT2" s="185"/>
      <c r="AU2" s="186"/>
      <c r="AV2" s="204"/>
      <c r="AW2" s="204"/>
    </row>
    <row r="3" spans="1:115" s="114" customFormat="1" ht="36.5" thickBot="1">
      <c r="A3" s="112"/>
      <c r="B3" s="30" t="s">
        <v>1</v>
      </c>
      <c r="C3" s="31" t="s">
        <v>2</v>
      </c>
      <c r="D3" s="27" t="s">
        <v>3</v>
      </c>
      <c r="E3" s="29" t="s">
        <v>4</v>
      </c>
      <c r="F3" s="27" t="s">
        <v>5</v>
      </c>
      <c r="G3" s="27" t="s">
        <v>6</v>
      </c>
      <c r="H3" s="27">
        <v>2021</v>
      </c>
      <c r="I3" s="183" t="s">
        <v>7</v>
      </c>
      <c r="J3" s="187" t="s">
        <v>8</v>
      </c>
      <c r="K3" s="188" t="s">
        <v>9</v>
      </c>
      <c r="L3" s="189" t="s">
        <v>10</v>
      </c>
      <c r="M3" s="188" t="s">
        <v>11</v>
      </c>
      <c r="N3" s="189" t="s">
        <v>12</v>
      </c>
      <c r="O3" s="189" t="s">
        <v>13</v>
      </c>
      <c r="P3" s="188" t="s">
        <v>14</v>
      </c>
      <c r="Q3" s="188" t="s">
        <v>15</v>
      </c>
      <c r="R3" s="189" t="s">
        <v>16</v>
      </c>
      <c r="S3" s="189" t="s">
        <v>17</v>
      </c>
      <c r="T3" s="189" t="s">
        <v>18</v>
      </c>
      <c r="U3" s="188" t="s">
        <v>19</v>
      </c>
      <c r="V3" s="188" t="s">
        <v>20</v>
      </c>
      <c r="W3" s="189" t="s">
        <v>21</v>
      </c>
      <c r="X3" s="189" t="s">
        <v>22</v>
      </c>
      <c r="Y3" s="188" t="s">
        <v>23</v>
      </c>
      <c r="Z3" s="188" t="s">
        <v>24</v>
      </c>
      <c r="AA3" s="190" t="s">
        <v>25</v>
      </c>
      <c r="AB3" s="183" t="s">
        <v>26</v>
      </c>
      <c r="AC3" s="187" t="s">
        <v>8</v>
      </c>
      <c r="AD3" s="188" t="s">
        <v>139</v>
      </c>
      <c r="AE3" s="189" t="s">
        <v>10</v>
      </c>
      <c r="AF3" s="188" t="s">
        <v>11</v>
      </c>
      <c r="AG3" s="189" t="s">
        <v>12</v>
      </c>
      <c r="AH3" s="189" t="s">
        <v>13</v>
      </c>
      <c r="AI3" s="188" t="s">
        <v>14</v>
      </c>
      <c r="AJ3" s="188" t="s">
        <v>15</v>
      </c>
      <c r="AK3" s="189" t="s">
        <v>16</v>
      </c>
      <c r="AL3" s="189" t="s">
        <v>17</v>
      </c>
      <c r="AM3" s="189" t="s">
        <v>18</v>
      </c>
      <c r="AN3" s="188" t="s">
        <v>19</v>
      </c>
      <c r="AO3" s="188" t="s">
        <v>20</v>
      </c>
      <c r="AP3" s="189" t="s">
        <v>21</v>
      </c>
      <c r="AQ3" s="189" t="s">
        <v>22</v>
      </c>
      <c r="AR3" s="188" t="s">
        <v>23</v>
      </c>
      <c r="AS3" s="188" t="s">
        <v>100</v>
      </c>
      <c r="AT3" s="209" t="s">
        <v>27</v>
      </c>
      <c r="AU3" s="190" t="s">
        <v>28</v>
      </c>
      <c r="AV3" s="205"/>
      <c r="AW3" s="205"/>
      <c r="AX3" s="112"/>
      <c r="AY3" s="112"/>
      <c r="AZ3" s="112"/>
      <c r="BA3" s="112"/>
      <c r="BB3" s="112"/>
      <c r="BC3" s="112"/>
      <c r="BD3" s="112"/>
      <c r="BE3" s="112"/>
      <c r="BF3" s="112"/>
      <c r="BG3" s="112"/>
      <c r="BH3" s="112"/>
      <c r="BI3" s="112"/>
      <c r="BJ3" s="112"/>
      <c r="BK3" s="112"/>
      <c r="BL3" s="112"/>
      <c r="BM3" s="112"/>
      <c r="BN3" s="112"/>
      <c r="BO3" s="112"/>
      <c r="BP3" s="112"/>
      <c r="BQ3" s="112"/>
      <c r="BR3" s="112"/>
      <c r="BS3" s="112"/>
      <c r="BT3" s="112"/>
      <c r="BU3" s="112"/>
      <c r="BV3" s="112"/>
      <c r="BW3" s="112"/>
      <c r="BX3" s="112"/>
      <c r="BY3" s="112"/>
      <c r="BZ3" s="112"/>
      <c r="CA3" s="112"/>
      <c r="CB3" s="112"/>
      <c r="CC3" s="112"/>
      <c r="CD3" s="112"/>
      <c r="CE3" s="112"/>
      <c r="CF3" s="112"/>
      <c r="CG3" s="112"/>
      <c r="CH3" s="112"/>
      <c r="CI3" s="112"/>
      <c r="CJ3" s="112"/>
      <c r="CK3" s="112"/>
      <c r="CL3" s="112"/>
      <c r="CM3" s="112"/>
      <c r="CN3" s="112"/>
      <c r="CO3" s="112"/>
      <c r="CP3" s="112"/>
      <c r="CQ3" s="112"/>
      <c r="CR3" s="112"/>
      <c r="CS3" s="112"/>
      <c r="CT3" s="112"/>
      <c r="CU3" s="112"/>
      <c r="CV3" s="112"/>
      <c r="CW3" s="112"/>
      <c r="CX3" s="112"/>
      <c r="CY3" s="112"/>
      <c r="CZ3" s="112"/>
      <c r="DA3" s="112"/>
      <c r="DB3" s="112"/>
      <c r="DC3" s="112"/>
      <c r="DD3" s="112"/>
      <c r="DE3" s="112"/>
      <c r="DF3" s="112"/>
      <c r="DG3" s="112"/>
      <c r="DH3" s="112"/>
      <c r="DI3" s="112"/>
      <c r="DJ3" s="112"/>
      <c r="DK3" s="112"/>
    </row>
    <row r="4" spans="1:115">
      <c r="B4" s="352" t="s">
        <v>29</v>
      </c>
      <c r="C4" s="343" t="s">
        <v>30</v>
      </c>
      <c r="D4" s="362" t="s">
        <v>31</v>
      </c>
      <c r="E4" s="320"/>
      <c r="F4" s="363" t="s">
        <v>32</v>
      </c>
      <c r="G4" s="365" t="s">
        <v>33</v>
      </c>
      <c r="H4" s="356">
        <v>0.63</v>
      </c>
      <c r="I4" s="357">
        <f>0.6*I6+0.4*I8</f>
        <v>59</v>
      </c>
      <c r="J4" s="223" t="s">
        <v>34</v>
      </c>
      <c r="K4" s="225">
        <f t="shared" ref="K4:Z5" si="0">0.6*K6+0.4*K8</f>
        <v>61.400000000000006</v>
      </c>
      <c r="L4" s="139">
        <f t="shared" si="0"/>
        <v>64.599999999999994</v>
      </c>
      <c r="M4" s="139">
        <f t="shared" si="0"/>
        <v>50.6</v>
      </c>
      <c r="N4" s="139">
        <f t="shared" si="0"/>
        <v>59</v>
      </c>
      <c r="O4" s="139">
        <f t="shared" si="0"/>
        <v>57.8</v>
      </c>
      <c r="P4" s="139">
        <f t="shared" si="0"/>
        <v>45.8</v>
      </c>
      <c r="Q4" s="139">
        <f t="shared" si="0"/>
        <v>51</v>
      </c>
      <c r="R4" s="139">
        <f t="shared" si="0"/>
        <v>51.8</v>
      </c>
      <c r="S4" s="139">
        <f t="shared" si="0"/>
        <v>51.400000000000006</v>
      </c>
      <c r="T4" s="139">
        <f t="shared" si="0"/>
        <v>53.400000000000006</v>
      </c>
      <c r="U4" s="139">
        <f t="shared" si="0"/>
        <v>47.400000000000006</v>
      </c>
      <c r="V4" s="139">
        <f t="shared" si="0"/>
        <v>48.2</v>
      </c>
      <c r="W4" s="139">
        <f t="shared" si="0"/>
        <v>28.544</v>
      </c>
      <c r="X4" s="139">
        <f t="shared" si="0"/>
        <v>44.2</v>
      </c>
      <c r="Y4" s="139">
        <f t="shared" si="0"/>
        <v>57</v>
      </c>
      <c r="Z4" s="210">
        <f t="shared" si="0"/>
        <v>51.8</v>
      </c>
      <c r="AA4" s="232">
        <v>0.63</v>
      </c>
      <c r="AB4" s="357">
        <f>0.6*AB6+0.4*AB8</f>
        <v>59</v>
      </c>
      <c r="AC4" s="191" t="s">
        <v>34</v>
      </c>
      <c r="AD4" s="139">
        <v>61.400000000000006</v>
      </c>
      <c r="AE4" s="139">
        <v>64.599999999999994</v>
      </c>
      <c r="AF4" s="139">
        <v>50.6</v>
      </c>
      <c r="AG4" s="139">
        <v>59</v>
      </c>
      <c r="AH4" s="139">
        <v>57.8</v>
      </c>
      <c r="AI4" s="139">
        <v>45.8</v>
      </c>
      <c r="AJ4" s="139">
        <v>51</v>
      </c>
      <c r="AK4" s="139">
        <v>51.8</v>
      </c>
      <c r="AL4" s="139">
        <v>51.400000000000006</v>
      </c>
      <c r="AM4" s="139">
        <v>53.400000000000006</v>
      </c>
      <c r="AN4" s="139">
        <v>47.400000000000006</v>
      </c>
      <c r="AO4" s="139">
        <v>48.2</v>
      </c>
      <c r="AP4" s="139">
        <v>28.544</v>
      </c>
      <c r="AQ4" s="139">
        <v>44.2</v>
      </c>
      <c r="AR4" s="139">
        <v>57</v>
      </c>
      <c r="AS4" s="139">
        <v>51.8</v>
      </c>
      <c r="AT4" s="139">
        <v>51.8</v>
      </c>
      <c r="AU4" s="264">
        <v>0.63</v>
      </c>
      <c r="AV4" s="201"/>
      <c r="AW4" s="201"/>
    </row>
    <row r="5" spans="1:115" ht="16" thickBot="1">
      <c r="B5" s="353"/>
      <c r="C5" s="354"/>
      <c r="D5" s="359"/>
      <c r="E5" s="302"/>
      <c r="F5" s="364"/>
      <c r="G5" s="366"/>
      <c r="H5" s="332"/>
      <c r="I5" s="358"/>
      <c r="J5" s="230" t="s">
        <v>35</v>
      </c>
      <c r="K5" s="226">
        <f t="shared" si="0"/>
        <v>63.8</v>
      </c>
      <c r="L5" s="98">
        <f t="shared" si="0"/>
        <v>94.2</v>
      </c>
      <c r="M5" s="98">
        <f t="shared" si="0"/>
        <v>33.200000000000003</v>
      </c>
      <c r="N5" s="98">
        <f t="shared" si="0"/>
        <v>75.8</v>
      </c>
      <c r="O5" s="98">
        <f t="shared" si="0"/>
        <v>60.400000000000006</v>
      </c>
      <c r="P5" s="98">
        <f t="shared" si="0"/>
        <v>40.400000000000006</v>
      </c>
      <c r="Q5" s="98">
        <f t="shared" si="0"/>
        <v>37</v>
      </c>
      <c r="R5" s="98">
        <f t="shared" si="0"/>
        <v>72.400000000000006</v>
      </c>
      <c r="S5" s="98">
        <f t="shared" si="0"/>
        <v>70.599999999999994</v>
      </c>
      <c r="T5" s="98">
        <f t="shared" si="0"/>
        <v>71.800000000000011</v>
      </c>
      <c r="U5" s="98">
        <f t="shared" si="0"/>
        <v>25.8</v>
      </c>
      <c r="V5" s="98">
        <f t="shared" si="0"/>
        <v>35.400000000000006</v>
      </c>
      <c r="W5" s="98">
        <f t="shared" si="0"/>
        <v>55.400000000000006</v>
      </c>
      <c r="X5" s="98">
        <f t="shared" si="0"/>
        <v>21.6</v>
      </c>
      <c r="Y5" s="98">
        <f t="shared" si="0"/>
        <v>57.2</v>
      </c>
      <c r="Z5" s="211">
        <f t="shared" si="0"/>
        <v>48.599999999999994</v>
      </c>
      <c r="AA5" s="233">
        <f>0.6*AA7+0.4*AA9</f>
        <v>0.63600000000000012</v>
      </c>
      <c r="AB5" s="358"/>
      <c r="AC5" s="192" t="s">
        <v>35</v>
      </c>
      <c r="AD5" s="98">
        <f>0.6*AD7+0.4*AD9</f>
        <v>65.754491017964085</v>
      </c>
      <c r="AE5" s="98">
        <f>0.6*AE7+0.4*AE9</f>
        <v>94</v>
      </c>
      <c r="AF5" s="98">
        <f t="shared" ref="AF5:AU5" si="1">0.6*AF7+0.4*AF9</f>
        <v>61.843776824034336</v>
      </c>
      <c r="AG5" s="98">
        <f t="shared" si="1"/>
        <v>83.4</v>
      </c>
      <c r="AH5" s="98">
        <f t="shared" si="1"/>
        <v>82</v>
      </c>
      <c r="AI5" s="98">
        <f t="shared" si="1"/>
        <v>52.8</v>
      </c>
      <c r="AJ5" s="98">
        <f t="shared" si="1"/>
        <v>26.400000000000002</v>
      </c>
      <c r="AK5" s="98">
        <f t="shared" si="1"/>
        <v>69.2</v>
      </c>
      <c r="AL5" s="98">
        <f t="shared" si="1"/>
        <v>70.666666666666657</v>
      </c>
      <c r="AM5" s="98">
        <f t="shared" si="1"/>
        <v>68.400000000000006</v>
      </c>
      <c r="AN5" s="98">
        <f t="shared" si="1"/>
        <v>38.645161290322577</v>
      </c>
      <c r="AO5" s="98">
        <f t="shared" si="1"/>
        <v>22.19381443298969</v>
      </c>
      <c r="AP5" s="98">
        <f t="shared" si="1"/>
        <v>61.600000000000009</v>
      </c>
      <c r="AQ5" s="98">
        <f t="shared" si="1"/>
        <v>35</v>
      </c>
      <c r="AR5" s="98">
        <f t="shared" si="1"/>
        <v>56.313567839195983</v>
      </c>
      <c r="AS5" s="98">
        <f t="shared" si="1"/>
        <v>59.934668508287288</v>
      </c>
      <c r="AT5" s="98" t="e">
        <f t="shared" si="1"/>
        <v>#N/A</v>
      </c>
      <c r="AU5" s="270">
        <f t="shared" si="1"/>
        <v>0.67200000000000004</v>
      </c>
      <c r="AV5" s="201"/>
      <c r="AW5" s="201"/>
    </row>
    <row r="6" spans="1:115" outlineLevel="1">
      <c r="B6" s="353"/>
      <c r="C6" s="354"/>
      <c r="D6" s="359" t="s">
        <v>36</v>
      </c>
      <c r="E6" s="302" t="s">
        <v>37</v>
      </c>
      <c r="F6" s="360" t="s">
        <v>32</v>
      </c>
      <c r="G6" s="366"/>
      <c r="H6" s="361">
        <v>0.5</v>
      </c>
      <c r="I6" s="306">
        <v>47</v>
      </c>
      <c r="J6" s="231" t="s">
        <v>34</v>
      </c>
      <c r="K6" s="226">
        <v>47</v>
      </c>
      <c r="L6" s="98">
        <v>47</v>
      </c>
      <c r="M6" s="98">
        <v>47</v>
      </c>
      <c r="N6" s="98">
        <v>47</v>
      </c>
      <c r="O6" s="98">
        <v>47</v>
      </c>
      <c r="P6" s="98">
        <v>47</v>
      </c>
      <c r="Q6" s="98">
        <v>47</v>
      </c>
      <c r="R6" s="98">
        <v>47</v>
      </c>
      <c r="S6" s="98">
        <v>47</v>
      </c>
      <c r="T6" s="98">
        <v>47</v>
      </c>
      <c r="U6" s="98">
        <v>47</v>
      </c>
      <c r="V6" s="98">
        <v>47</v>
      </c>
      <c r="W6" s="98">
        <v>47</v>
      </c>
      <c r="X6" s="98">
        <v>47</v>
      </c>
      <c r="Y6" s="98">
        <v>47</v>
      </c>
      <c r="Z6" s="211">
        <v>47</v>
      </c>
      <c r="AA6" s="233">
        <v>0.47</v>
      </c>
      <c r="AB6" s="306">
        <v>47</v>
      </c>
      <c r="AC6" s="193" t="s">
        <v>34</v>
      </c>
      <c r="AD6" s="98">
        <v>47</v>
      </c>
      <c r="AE6" s="98">
        <v>47</v>
      </c>
      <c r="AF6" s="98">
        <v>47</v>
      </c>
      <c r="AG6" s="98">
        <v>47</v>
      </c>
      <c r="AH6" s="98">
        <v>47</v>
      </c>
      <c r="AI6" s="98">
        <v>47</v>
      </c>
      <c r="AJ6" s="98">
        <v>47</v>
      </c>
      <c r="AK6" s="98">
        <v>47</v>
      </c>
      <c r="AL6" s="98">
        <v>47</v>
      </c>
      <c r="AM6" s="98">
        <v>47</v>
      </c>
      <c r="AN6" s="98">
        <v>47</v>
      </c>
      <c r="AO6" s="98">
        <v>47</v>
      </c>
      <c r="AP6" s="98">
        <v>47</v>
      </c>
      <c r="AQ6" s="98">
        <v>47</v>
      </c>
      <c r="AR6" s="98">
        <v>47</v>
      </c>
      <c r="AS6" s="98">
        <v>47</v>
      </c>
      <c r="AT6" s="98">
        <v>47</v>
      </c>
      <c r="AU6" s="265">
        <v>0.47</v>
      </c>
      <c r="AV6" s="201"/>
      <c r="AW6" s="201"/>
    </row>
    <row r="7" spans="1:115" ht="16" outlineLevel="1" thickBot="1">
      <c r="B7" s="353"/>
      <c r="C7" s="354"/>
      <c r="D7" s="359"/>
      <c r="E7" s="302"/>
      <c r="F7" s="360"/>
      <c r="G7" s="366"/>
      <c r="H7" s="361"/>
      <c r="I7" s="306"/>
      <c r="J7" s="230" t="s">
        <v>35</v>
      </c>
      <c r="K7" s="226">
        <v>53</v>
      </c>
      <c r="L7" s="98">
        <v>93</v>
      </c>
      <c r="M7" s="98">
        <v>8</v>
      </c>
      <c r="N7" s="98">
        <v>67</v>
      </c>
      <c r="O7" s="98">
        <v>46</v>
      </c>
      <c r="P7" s="98">
        <v>38</v>
      </c>
      <c r="Q7" s="98">
        <v>23</v>
      </c>
      <c r="R7" s="98">
        <v>78</v>
      </c>
      <c r="S7" s="98">
        <v>73</v>
      </c>
      <c r="T7" s="98">
        <v>71</v>
      </c>
      <c r="U7" s="98">
        <v>5</v>
      </c>
      <c r="V7" s="98">
        <v>25</v>
      </c>
      <c r="W7" s="98">
        <v>31</v>
      </c>
      <c r="X7" s="98">
        <v>0</v>
      </c>
      <c r="Y7" s="98">
        <v>44</v>
      </c>
      <c r="Z7" s="211">
        <v>31</v>
      </c>
      <c r="AA7" s="233">
        <v>0.56000000000000005</v>
      </c>
      <c r="AB7" s="306"/>
      <c r="AC7" s="192" t="s">
        <v>35</v>
      </c>
      <c r="AD7" s="98">
        <v>55</v>
      </c>
      <c r="AE7" s="98">
        <v>94</v>
      </c>
      <c r="AF7" s="98">
        <v>52</v>
      </c>
      <c r="AG7" s="98">
        <v>81.666666666666671</v>
      </c>
      <c r="AH7" s="98">
        <v>70</v>
      </c>
      <c r="AI7" s="98">
        <v>54</v>
      </c>
      <c r="AJ7" s="98"/>
      <c r="AK7" s="98">
        <v>64</v>
      </c>
      <c r="AL7" s="98">
        <v>71.111111111111114</v>
      </c>
      <c r="AM7" s="98">
        <v>80</v>
      </c>
      <c r="AN7" s="98">
        <v>30</v>
      </c>
      <c r="AO7" s="98">
        <v>4</v>
      </c>
      <c r="AP7" s="98">
        <v>38</v>
      </c>
      <c r="AQ7" s="98">
        <v>29</v>
      </c>
      <c r="AR7" s="98">
        <v>56</v>
      </c>
      <c r="AS7" s="98">
        <v>49</v>
      </c>
      <c r="AT7" s="98" t="e">
        <v>#N/A</v>
      </c>
      <c r="AU7" s="270">
        <v>0.57999999999999996</v>
      </c>
      <c r="AV7" s="201"/>
      <c r="AW7" s="201"/>
    </row>
    <row r="8" spans="1:115" outlineLevel="1">
      <c r="B8" s="353"/>
      <c r="C8" s="354"/>
      <c r="D8" s="359" t="s">
        <v>38</v>
      </c>
      <c r="E8" s="302" t="s">
        <v>39</v>
      </c>
      <c r="F8" s="364" t="s">
        <v>32</v>
      </c>
      <c r="G8" s="366"/>
      <c r="H8" s="332">
        <v>0.83</v>
      </c>
      <c r="I8" s="358">
        <v>77</v>
      </c>
      <c r="J8" s="231" t="s">
        <v>34</v>
      </c>
      <c r="K8" s="226">
        <v>83</v>
      </c>
      <c r="L8" s="98">
        <v>91</v>
      </c>
      <c r="M8" s="98">
        <v>56</v>
      </c>
      <c r="N8" s="98">
        <v>77</v>
      </c>
      <c r="O8" s="98">
        <v>74</v>
      </c>
      <c r="P8" s="98">
        <v>44</v>
      </c>
      <c r="Q8" s="98">
        <v>57</v>
      </c>
      <c r="R8" s="98">
        <v>59</v>
      </c>
      <c r="S8" s="98">
        <v>58</v>
      </c>
      <c r="T8" s="98">
        <v>63</v>
      </c>
      <c r="U8" s="98">
        <v>48</v>
      </c>
      <c r="V8" s="98">
        <v>50</v>
      </c>
      <c r="W8" s="98">
        <v>0.86</v>
      </c>
      <c r="X8" s="98">
        <v>40</v>
      </c>
      <c r="Y8" s="98">
        <v>72</v>
      </c>
      <c r="Z8" s="211">
        <v>59</v>
      </c>
      <c r="AA8" s="233">
        <v>0.77</v>
      </c>
      <c r="AB8" s="358">
        <v>77</v>
      </c>
      <c r="AC8" s="193" t="s">
        <v>34</v>
      </c>
      <c r="AD8" s="98">
        <v>83</v>
      </c>
      <c r="AE8" s="98">
        <v>91</v>
      </c>
      <c r="AF8" s="98">
        <v>56</v>
      </c>
      <c r="AG8" s="98">
        <v>77</v>
      </c>
      <c r="AH8" s="98">
        <v>74</v>
      </c>
      <c r="AI8" s="98">
        <v>44</v>
      </c>
      <c r="AJ8" s="98">
        <v>57</v>
      </c>
      <c r="AK8" s="98">
        <v>59</v>
      </c>
      <c r="AL8" s="98">
        <v>58</v>
      </c>
      <c r="AM8" s="98">
        <v>63</v>
      </c>
      <c r="AN8" s="98">
        <v>48</v>
      </c>
      <c r="AO8" s="98">
        <v>50</v>
      </c>
      <c r="AP8" s="98">
        <v>0.86</v>
      </c>
      <c r="AQ8" s="98">
        <v>40</v>
      </c>
      <c r="AR8" s="98">
        <v>72</v>
      </c>
      <c r="AS8" s="98">
        <v>59</v>
      </c>
      <c r="AT8" s="98">
        <v>59</v>
      </c>
      <c r="AU8" s="265">
        <v>0.77</v>
      </c>
      <c r="AV8" s="201"/>
      <c r="AW8" s="201"/>
    </row>
    <row r="9" spans="1:115" ht="16" outlineLevel="1" thickBot="1">
      <c r="B9" s="353"/>
      <c r="C9" s="355"/>
      <c r="D9" s="368"/>
      <c r="E9" s="369"/>
      <c r="F9" s="370"/>
      <c r="G9" s="367"/>
      <c r="H9" s="371"/>
      <c r="I9" s="372"/>
      <c r="J9" s="224" t="s">
        <v>35</v>
      </c>
      <c r="K9" s="227">
        <v>80</v>
      </c>
      <c r="L9" s="162">
        <v>96</v>
      </c>
      <c r="M9" s="162">
        <v>71</v>
      </c>
      <c r="N9" s="162">
        <v>89</v>
      </c>
      <c r="O9" s="162">
        <v>82</v>
      </c>
      <c r="P9" s="162">
        <v>44</v>
      </c>
      <c r="Q9" s="162">
        <v>58</v>
      </c>
      <c r="R9" s="162">
        <v>64</v>
      </c>
      <c r="S9" s="162">
        <v>67</v>
      </c>
      <c r="T9" s="162">
        <v>73</v>
      </c>
      <c r="U9" s="162">
        <v>57</v>
      </c>
      <c r="V9" s="162">
        <v>51</v>
      </c>
      <c r="W9" s="162">
        <v>92</v>
      </c>
      <c r="X9" s="162">
        <v>54</v>
      </c>
      <c r="Y9" s="162">
        <v>77</v>
      </c>
      <c r="Z9" s="212">
        <v>75</v>
      </c>
      <c r="AA9" s="234">
        <v>0.75</v>
      </c>
      <c r="AB9" s="373"/>
      <c r="AC9" s="195" t="s">
        <v>35</v>
      </c>
      <c r="AD9" s="125">
        <v>81.886227544910184</v>
      </c>
      <c r="AE9" s="125">
        <v>94</v>
      </c>
      <c r="AF9" s="125">
        <v>76.60944206008584</v>
      </c>
      <c r="AG9" s="125">
        <v>86</v>
      </c>
      <c r="AH9" s="125">
        <v>100</v>
      </c>
      <c r="AI9" s="125">
        <v>51</v>
      </c>
      <c r="AJ9" s="125">
        <v>66</v>
      </c>
      <c r="AK9" s="125">
        <v>77</v>
      </c>
      <c r="AL9" s="125">
        <v>70</v>
      </c>
      <c r="AM9" s="125">
        <v>51</v>
      </c>
      <c r="AN9" s="125">
        <v>51.612903225806448</v>
      </c>
      <c r="AO9" s="125">
        <v>49.484536082474229</v>
      </c>
      <c r="AP9" s="125">
        <v>97</v>
      </c>
      <c r="AQ9" s="125">
        <v>44</v>
      </c>
      <c r="AR9" s="125">
        <v>56.78391959798995</v>
      </c>
      <c r="AS9" s="125">
        <v>76.336671270718227</v>
      </c>
      <c r="AT9" s="125" t="e">
        <v>#N/A</v>
      </c>
      <c r="AU9" s="270">
        <v>0.81</v>
      </c>
      <c r="AV9" s="201"/>
      <c r="AW9" s="201"/>
    </row>
    <row r="10" spans="1:115" ht="19" customHeight="1">
      <c r="B10" s="341" t="s">
        <v>40</v>
      </c>
      <c r="C10" s="343" t="s">
        <v>41</v>
      </c>
      <c r="D10" s="347" t="s">
        <v>42</v>
      </c>
      <c r="E10" s="327" t="s">
        <v>37</v>
      </c>
      <c r="F10" s="328" t="s">
        <v>32</v>
      </c>
      <c r="G10" s="348" t="s">
        <v>43</v>
      </c>
      <c r="H10" s="350">
        <v>0.38</v>
      </c>
      <c r="I10" s="329">
        <v>0.47</v>
      </c>
      <c r="J10" s="108" t="s">
        <v>34</v>
      </c>
      <c r="K10" s="219">
        <v>0.44</v>
      </c>
      <c r="L10" s="143">
        <v>0.45</v>
      </c>
      <c r="M10" s="143">
        <v>0.6</v>
      </c>
      <c r="N10" s="143">
        <v>0.47</v>
      </c>
      <c r="O10" s="143">
        <v>0.4</v>
      </c>
      <c r="P10" s="143">
        <v>0.47</v>
      </c>
      <c r="Q10" s="143">
        <v>0.47</v>
      </c>
      <c r="R10" s="143">
        <v>0.47</v>
      </c>
      <c r="S10" s="143">
        <v>0.47</v>
      </c>
      <c r="T10" s="143">
        <v>0.35</v>
      </c>
      <c r="U10" s="143">
        <v>0.4</v>
      </c>
      <c r="V10" s="143">
        <v>0.4</v>
      </c>
      <c r="W10" s="145">
        <v>0</v>
      </c>
      <c r="X10" s="143">
        <v>0.35</v>
      </c>
      <c r="Y10" s="143">
        <v>0.47</v>
      </c>
      <c r="Z10" s="213">
        <v>0.47</v>
      </c>
      <c r="AA10" s="228">
        <v>0.47</v>
      </c>
      <c r="AB10" s="331">
        <v>0.47</v>
      </c>
      <c r="AC10" s="108" t="s">
        <v>34</v>
      </c>
      <c r="AD10" s="258">
        <v>0.4</v>
      </c>
      <c r="AE10" s="258">
        <v>0.45</v>
      </c>
      <c r="AF10" s="258">
        <v>0.5</v>
      </c>
      <c r="AG10" s="258">
        <v>0.35</v>
      </c>
      <c r="AH10" s="258">
        <v>0</v>
      </c>
      <c r="AI10" s="258">
        <v>0.4</v>
      </c>
      <c r="AJ10" s="258">
        <v>0.45</v>
      </c>
      <c r="AK10" s="258">
        <v>0.35</v>
      </c>
      <c r="AL10" s="258">
        <v>0.5</v>
      </c>
      <c r="AM10" s="258">
        <v>0.35</v>
      </c>
      <c r="AN10" s="258">
        <v>0.35</v>
      </c>
      <c r="AO10" s="258">
        <v>0.35</v>
      </c>
      <c r="AP10" s="259">
        <v>0</v>
      </c>
      <c r="AQ10" s="258">
        <v>0</v>
      </c>
      <c r="AR10" s="258">
        <v>0.45</v>
      </c>
      <c r="AS10" s="258">
        <v>0.41</v>
      </c>
      <c r="AT10" s="228">
        <v>0.3</v>
      </c>
      <c r="AU10" s="258">
        <v>0.47</v>
      </c>
      <c r="AV10" s="202"/>
      <c r="AW10" s="202"/>
    </row>
    <row r="11" spans="1:115" ht="20" customHeight="1" thickBot="1">
      <c r="B11" s="342"/>
      <c r="C11" s="344"/>
      <c r="D11" s="303"/>
      <c r="E11" s="302"/>
      <c r="F11" s="304"/>
      <c r="G11" s="349"/>
      <c r="H11" s="351"/>
      <c r="I11" s="330"/>
      <c r="J11" s="5" t="s">
        <v>35</v>
      </c>
      <c r="K11" s="220">
        <v>0.39</v>
      </c>
      <c r="L11" s="147">
        <v>0.52</v>
      </c>
      <c r="M11" s="147">
        <v>0.45</v>
      </c>
      <c r="N11" s="147">
        <v>0.3</v>
      </c>
      <c r="O11" s="147">
        <v>0.64</v>
      </c>
      <c r="P11" s="147">
        <v>0.41</v>
      </c>
      <c r="Q11" s="147">
        <v>0.44</v>
      </c>
      <c r="R11" s="147">
        <v>0.28000000000000003</v>
      </c>
      <c r="S11" s="147">
        <v>0.55000000000000004</v>
      </c>
      <c r="T11" s="147">
        <v>0.31</v>
      </c>
      <c r="U11" s="147">
        <f>NOR!W12</f>
        <v>0.21</v>
      </c>
      <c r="V11" s="147">
        <f>UKI!W12</f>
        <v>0.17</v>
      </c>
      <c r="W11" s="147">
        <v>0</v>
      </c>
      <c r="X11" s="147">
        <v>0</v>
      </c>
      <c r="Y11" s="147">
        <v>0.44</v>
      </c>
      <c r="Z11" s="214">
        <v>0.77</v>
      </c>
      <c r="AA11" s="222">
        <v>0.38</v>
      </c>
      <c r="AB11" s="332"/>
      <c r="AC11" s="5" t="s">
        <v>35</v>
      </c>
      <c r="AD11" s="260">
        <v>0.41</v>
      </c>
      <c r="AE11" s="260">
        <v>0.38</v>
      </c>
      <c r="AF11" s="260">
        <v>0.38</v>
      </c>
      <c r="AG11" s="260">
        <v>0.16</v>
      </c>
      <c r="AH11" s="260">
        <v>0</v>
      </c>
      <c r="AI11" s="260">
        <v>0.34</v>
      </c>
      <c r="AJ11" s="260">
        <v>0.38</v>
      </c>
      <c r="AK11" s="260">
        <v>0.24</v>
      </c>
      <c r="AL11" s="260">
        <v>0.44</v>
      </c>
      <c r="AM11" s="260">
        <v>0.13</v>
      </c>
      <c r="AN11" s="260">
        <v>0.4</v>
      </c>
      <c r="AO11" s="260">
        <v>0.27</v>
      </c>
      <c r="AP11" s="260">
        <v>0</v>
      </c>
      <c r="AQ11" s="260">
        <v>0</v>
      </c>
      <c r="AR11" s="260">
        <v>0.46</v>
      </c>
      <c r="AS11" s="260">
        <v>0.48</v>
      </c>
      <c r="AT11" s="222">
        <v>0.91</v>
      </c>
      <c r="AU11" s="260">
        <v>0.37</v>
      </c>
      <c r="AV11" s="201"/>
      <c r="AW11" s="201"/>
    </row>
    <row r="12" spans="1:115" s="1" customFormat="1" ht="16.5" customHeight="1" thickBot="1">
      <c r="B12" s="333" t="s">
        <v>44</v>
      </c>
      <c r="C12" s="345"/>
      <c r="D12" s="334" t="s">
        <v>45</v>
      </c>
      <c r="E12" s="334" t="s">
        <v>37</v>
      </c>
      <c r="F12" s="335" t="s">
        <v>32</v>
      </c>
      <c r="G12" s="304" t="s">
        <v>46</v>
      </c>
      <c r="H12" s="337">
        <v>349</v>
      </c>
      <c r="I12" s="339">
        <v>446</v>
      </c>
      <c r="J12" s="196" t="s">
        <v>47</v>
      </c>
      <c r="K12" s="164">
        <v>183</v>
      </c>
      <c r="L12" s="164">
        <v>15</v>
      </c>
      <c r="M12" s="164">
        <v>26</v>
      </c>
      <c r="N12" s="164">
        <v>12</v>
      </c>
      <c r="O12" s="164">
        <v>0</v>
      </c>
      <c r="P12" s="164">
        <v>13</v>
      </c>
      <c r="Q12" s="164">
        <v>85</v>
      </c>
      <c r="R12" s="164">
        <v>22</v>
      </c>
      <c r="S12" s="164">
        <v>28</v>
      </c>
      <c r="T12" s="164">
        <v>13</v>
      </c>
      <c r="U12" s="164">
        <v>12</v>
      </c>
      <c r="V12" s="164">
        <v>22</v>
      </c>
      <c r="W12" s="165">
        <v>1</v>
      </c>
      <c r="X12" s="164">
        <v>3</v>
      </c>
      <c r="Y12" s="164">
        <v>2</v>
      </c>
      <c r="Z12" s="164">
        <v>10</v>
      </c>
      <c r="AA12" s="166">
        <v>446</v>
      </c>
      <c r="AB12" s="339">
        <v>446</v>
      </c>
      <c r="AC12" s="196" t="s">
        <v>47</v>
      </c>
      <c r="AD12" s="261">
        <v>79</v>
      </c>
      <c r="AE12" s="261">
        <v>12</v>
      </c>
      <c r="AF12" s="261">
        <v>20</v>
      </c>
      <c r="AG12" s="261">
        <v>7</v>
      </c>
      <c r="AH12" s="261">
        <v>0</v>
      </c>
      <c r="AI12" s="261">
        <v>6</v>
      </c>
      <c r="AJ12" s="261">
        <v>39</v>
      </c>
      <c r="AK12" s="261">
        <v>10</v>
      </c>
      <c r="AL12" s="261">
        <v>19</v>
      </c>
      <c r="AM12" s="261">
        <v>4</v>
      </c>
      <c r="AN12" s="261">
        <v>4</v>
      </c>
      <c r="AO12" s="261">
        <v>9</v>
      </c>
      <c r="AP12" s="261"/>
      <c r="AQ12" s="261"/>
      <c r="AR12" s="261">
        <v>5</v>
      </c>
      <c r="AS12" s="261">
        <v>8</v>
      </c>
      <c r="AT12" s="164">
        <v>1</v>
      </c>
      <c r="AU12" s="263">
        <v>210</v>
      </c>
      <c r="AV12" s="203"/>
      <c r="AW12" s="203"/>
    </row>
    <row r="13" spans="1:115" s="1" customFormat="1" ht="17.5" customHeight="1" thickBot="1">
      <c r="B13" s="333"/>
      <c r="C13" s="346"/>
      <c r="D13" s="303"/>
      <c r="E13" s="302"/>
      <c r="F13" s="304"/>
      <c r="G13" s="336"/>
      <c r="H13" s="338"/>
      <c r="I13" s="340"/>
      <c r="J13" s="5" t="s">
        <v>35</v>
      </c>
      <c r="K13" s="221">
        <f>NAM!W14</f>
        <v>34</v>
      </c>
      <c r="L13" s="167">
        <v>3</v>
      </c>
      <c r="M13" s="167">
        <f>APAC!W14</f>
        <v>21</v>
      </c>
      <c r="N13" s="167">
        <v>10</v>
      </c>
      <c r="O13" s="167">
        <v>0</v>
      </c>
      <c r="P13" s="167">
        <f>BNL!W14</f>
        <v>3</v>
      </c>
      <c r="Q13" s="167">
        <f>DACH!W14</f>
        <v>27</v>
      </c>
      <c r="R13" s="167">
        <v>4</v>
      </c>
      <c r="S13" s="167">
        <v>1</v>
      </c>
      <c r="T13" s="167">
        <v>1</v>
      </c>
      <c r="U13" s="167">
        <f>NOR!W14</f>
        <v>0</v>
      </c>
      <c r="V13" s="167">
        <f>UKI!W14</f>
        <v>11</v>
      </c>
      <c r="W13" s="167">
        <v>0</v>
      </c>
      <c r="X13" s="167">
        <v>0</v>
      </c>
      <c r="Y13" s="167">
        <f>LAT!W14</f>
        <v>1</v>
      </c>
      <c r="Z13" s="215">
        <f>MET!W14</f>
        <v>6</v>
      </c>
      <c r="AA13" s="98">
        <f t="shared" ref="AA13:AA26" si="2">SUM(K13:Z13)</f>
        <v>122</v>
      </c>
      <c r="AB13" s="305"/>
      <c r="AC13" s="5" t="s">
        <v>35</v>
      </c>
      <c r="AD13" s="262">
        <v>22</v>
      </c>
      <c r="AE13" s="262">
        <v>0</v>
      </c>
      <c r="AF13" s="262">
        <v>2</v>
      </c>
      <c r="AG13" s="262">
        <v>1</v>
      </c>
      <c r="AH13" s="262">
        <v>0</v>
      </c>
      <c r="AI13" s="262">
        <v>8</v>
      </c>
      <c r="AJ13" s="262">
        <v>15</v>
      </c>
      <c r="AK13" s="262">
        <v>0</v>
      </c>
      <c r="AL13" s="262">
        <v>5</v>
      </c>
      <c r="AM13" s="262">
        <v>0</v>
      </c>
      <c r="AN13" s="262">
        <v>2</v>
      </c>
      <c r="AO13" s="262">
        <v>1</v>
      </c>
      <c r="AP13" s="262"/>
      <c r="AQ13" s="262"/>
      <c r="AR13" s="262">
        <v>0</v>
      </c>
      <c r="AS13" s="262">
        <v>0</v>
      </c>
      <c r="AT13" s="256">
        <v>0</v>
      </c>
      <c r="AU13" s="266">
        <v>56</v>
      </c>
      <c r="AV13" s="203"/>
      <c r="AW13" s="203"/>
      <c r="AY13" s="1">
        <v>47</v>
      </c>
      <c r="AZ13" s="1">
        <v>155</v>
      </c>
      <c r="BA13" s="1">
        <v>470</v>
      </c>
      <c r="BB13" s="1">
        <v>268</v>
      </c>
      <c r="BC13" s="1">
        <v>227</v>
      </c>
      <c r="BD13" s="1">
        <v>312</v>
      </c>
      <c r="BE13" s="1">
        <v>135</v>
      </c>
      <c r="BF13" s="1">
        <v>112</v>
      </c>
      <c r="BG13" s="1">
        <v>235</v>
      </c>
      <c r="BH13" s="1">
        <v>148</v>
      </c>
      <c r="BI13" s="1">
        <v>191</v>
      </c>
      <c r="BJ13" s="1">
        <v>371</v>
      </c>
      <c r="BK13" s="25">
        <v>2670</v>
      </c>
    </row>
    <row r="14" spans="1:115" hidden="1">
      <c r="B14" s="282" t="s">
        <v>48</v>
      </c>
      <c r="C14" s="324" t="s">
        <v>49</v>
      </c>
      <c r="D14" s="327" t="s">
        <v>137</v>
      </c>
      <c r="E14" s="327" t="s">
        <v>37</v>
      </c>
      <c r="F14" s="328" t="s">
        <v>51</v>
      </c>
      <c r="G14" s="328" t="s">
        <v>43</v>
      </c>
      <c r="H14" s="325">
        <v>2462</v>
      </c>
      <c r="I14" s="326">
        <f>AA14</f>
        <v>4374.7504199999994</v>
      </c>
      <c r="J14" s="198" t="s">
        <v>52</v>
      </c>
      <c r="K14" s="141">
        <v>629.39415999999994</v>
      </c>
      <c r="L14" s="141">
        <v>0</v>
      </c>
      <c r="M14" s="141">
        <v>59.999999999999993</v>
      </c>
      <c r="N14" s="141">
        <v>38.454000000000001</v>
      </c>
      <c r="O14" s="141">
        <v>33.266950000000001</v>
      </c>
      <c r="P14" s="141">
        <v>650.41375999999991</v>
      </c>
      <c r="Q14" s="141">
        <v>1705.39897</v>
      </c>
      <c r="R14" s="141">
        <v>0</v>
      </c>
      <c r="S14" s="141">
        <v>0</v>
      </c>
      <c r="T14" s="141">
        <v>0</v>
      </c>
      <c r="U14" s="141">
        <v>400</v>
      </c>
      <c r="V14" s="141">
        <v>619.99998000000005</v>
      </c>
      <c r="W14" s="141">
        <v>0</v>
      </c>
      <c r="X14" s="141">
        <v>0</v>
      </c>
      <c r="Y14" s="141">
        <v>37.822599999999994</v>
      </c>
      <c r="Z14" s="141">
        <v>200</v>
      </c>
      <c r="AA14" s="142">
        <f t="shared" si="2"/>
        <v>4374.7504199999994</v>
      </c>
      <c r="AB14" s="326">
        <f>AU14</f>
        <v>3712.2079857085919</v>
      </c>
      <c r="AC14" s="198" t="s">
        <v>52</v>
      </c>
      <c r="AD14" s="141">
        <v>1332.0428720933796</v>
      </c>
      <c r="AE14" s="141">
        <v>27.984946892975398</v>
      </c>
      <c r="AF14" s="141">
        <v>194.03949733374969</v>
      </c>
      <c r="AG14" s="141">
        <v>50.292438218489274</v>
      </c>
      <c r="AH14" s="141">
        <v>0</v>
      </c>
      <c r="AI14" s="141">
        <v>354.08364208607236</v>
      </c>
      <c r="AJ14" s="141">
        <v>776.31042700936086</v>
      </c>
      <c r="AK14" s="141">
        <v>111.09914272016972</v>
      </c>
      <c r="AL14" s="141">
        <v>36.994989115607112</v>
      </c>
      <c r="AM14" s="141">
        <v>36.640162909693011</v>
      </c>
      <c r="AN14" s="141">
        <v>366.61412176681728</v>
      </c>
      <c r="AO14" s="141">
        <v>370.63615255714512</v>
      </c>
      <c r="AP14" s="141">
        <v>0</v>
      </c>
      <c r="AQ14" s="141">
        <v>1.2658247691358639</v>
      </c>
      <c r="AR14" s="141">
        <v>0</v>
      </c>
      <c r="AS14" s="141">
        <v>43.363014588797341</v>
      </c>
      <c r="AT14" s="216">
        <v>10.840753647199335</v>
      </c>
      <c r="AU14" s="142">
        <v>3712.2079857085919</v>
      </c>
      <c r="AV14" s="203"/>
      <c r="AW14" s="203"/>
      <c r="AY14" s="1">
        <v>400</v>
      </c>
      <c r="AZ14" s="1">
        <v>414</v>
      </c>
      <c r="BA14" s="1">
        <v>806</v>
      </c>
      <c r="BB14" s="1">
        <v>411</v>
      </c>
      <c r="BC14" s="1">
        <v>687</v>
      </c>
      <c r="BD14" s="1">
        <v>779</v>
      </c>
      <c r="BE14" s="1">
        <v>582</v>
      </c>
      <c r="BF14" s="1">
        <v>407</v>
      </c>
      <c r="BG14" s="1">
        <v>698</v>
      </c>
      <c r="BH14" s="1">
        <v>669</v>
      </c>
      <c r="BI14" s="1">
        <v>403</v>
      </c>
      <c r="BJ14" s="25">
        <v>1075</v>
      </c>
      <c r="BK14" s="25">
        <v>7331</v>
      </c>
    </row>
    <row r="15" spans="1:115">
      <c r="B15" s="282"/>
      <c r="C15" s="318"/>
      <c r="D15" s="303"/>
      <c r="E15" s="302"/>
      <c r="F15" s="304"/>
      <c r="G15" s="304"/>
      <c r="H15" s="305"/>
      <c r="I15" s="306"/>
      <c r="J15" s="193" t="s">
        <v>34</v>
      </c>
      <c r="K15" s="13">
        <f t="shared" ref="K15:Z15" si="3">K14*$BB$18</f>
        <v>348.64193357303373</v>
      </c>
      <c r="L15" s="13">
        <f t="shared" si="3"/>
        <v>0</v>
      </c>
      <c r="M15" s="13">
        <f t="shared" si="3"/>
        <v>33.235955056179776</v>
      </c>
      <c r="N15" s="13">
        <f t="shared" si="3"/>
        <v>21.300923595505619</v>
      </c>
      <c r="O15" s="13">
        <f t="shared" si="3"/>
        <v>18.427647584269664</v>
      </c>
      <c r="P15" s="13">
        <f t="shared" si="3"/>
        <v>360.28537492134831</v>
      </c>
      <c r="Q15" s="13">
        <f t="shared" si="3"/>
        <v>944.67605866292138</v>
      </c>
      <c r="R15" s="13">
        <f t="shared" si="3"/>
        <v>0</v>
      </c>
      <c r="S15" s="13">
        <f t="shared" si="3"/>
        <v>0</v>
      </c>
      <c r="T15" s="13">
        <f t="shared" si="3"/>
        <v>0</v>
      </c>
      <c r="U15" s="13">
        <f t="shared" si="3"/>
        <v>221.57303370786519</v>
      </c>
      <c r="V15" s="13">
        <f t="shared" si="3"/>
        <v>343.43819116853939</v>
      </c>
      <c r="W15" s="13">
        <f t="shared" si="3"/>
        <v>0</v>
      </c>
      <c r="X15" s="13">
        <f t="shared" si="3"/>
        <v>0</v>
      </c>
      <c r="Y15" s="13">
        <f t="shared" si="3"/>
        <v>20.951170561797753</v>
      </c>
      <c r="Z15" s="13">
        <f t="shared" si="3"/>
        <v>110.7865168539326</v>
      </c>
      <c r="AA15" s="99">
        <f t="shared" si="2"/>
        <v>2423.3168056853933</v>
      </c>
      <c r="AB15" s="306"/>
      <c r="AC15" s="193" t="s">
        <v>34</v>
      </c>
      <c r="AD15" s="447">
        <v>-174.51784792943394</v>
      </c>
      <c r="AE15" s="447">
        <v>-4.3368268904425345E-6</v>
      </c>
      <c r="AF15" s="447">
        <v>237.49999523745299</v>
      </c>
      <c r="AG15" s="447">
        <v>38.749999109664003</v>
      </c>
      <c r="AH15" s="447">
        <v>0</v>
      </c>
      <c r="AI15" s="447">
        <v>161.25003000000001</v>
      </c>
      <c r="AJ15" s="447">
        <v>562.79430667025599</v>
      </c>
      <c r="AK15" s="447">
        <v>74.999970000000019</v>
      </c>
      <c r="AL15" s="447">
        <v>74.997</v>
      </c>
      <c r="AM15" s="447">
        <v>74.999970000000019</v>
      </c>
      <c r="AN15" s="447">
        <v>242.7465564</v>
      </c>
      <c r="AO15" s="447">
        <v>275.10247547970005</v>
      </c>
      <c r="AP15" s="447">
        <v>0</v>
      </c>
      <c r="AQ15" s="447">
        <v>0</v>
      </c>
      <c r="AR15" s="447">
        <v>3.9671760012592357E-6</v>
      </c>
      <c r="AS15" s="446">
        <v>130.999999789133</v>
      </c>
      <c r="AT15" s="13"/>
      <c r="AU15" s="266">
        <v>1699.6224543871213</v>
      </c>
      <c r="AV15" s="203"/>
      <c r="AW15" s="203"/>
    </row>
    <row r="16" spans="1:115" ht="14.15" customHeight="1">
      <c r="B16" s="283"/>
      <c r="C16" s="318"/>
      <c r="D16" s="303"/>
      <c r="E16" s="302"/>
      <c r="F16" s="304"/>
      <c r="G16" s="304"/>
      <c r="H16" s="305"/>
      <c r="I16" s="306"/>
      <c r="J16" s="192" t="s">
        <v>35</v>
      </c>
      <c r="K16" s="98">
        <f>NAM!W16</f>
        <v>958.41439999999989</v>
      </c>
      <c r="L16" s="98">
        <v>20.135370000000002</v>
      </c>
      <c r="M16" s="98">
        <f>APAC!W16</f>
        <v>139.61281</v>
      </c>
      <c r="N16" s="98">
        <v>36.185770000000005</v>
      </c>
      <c r="O16" s="98">
        <v>0</v>
      </c>
      <c r="P16" s="98">
        <f>BNL!W16</f>
        <v>254.76571999999999</v>
      </c>
      <c r="Q16" s="98">
        <f>DACH!W16</f>
        <v>558.5609199999999</v>
      </c>
      <c r="R16" s="98">
        <v>79.936630000000008</v>
      </c>
      <c r="S16" s="98">
        <v>26.61816</v>
      </c>
      <c r="T16" s="98">
        <v>26.362860000000001</v>
      </c>
      <c r="U16" s="98">
        <f>NOR!W16</f>
        <v>263.78149000000002</v>
      </c>
      <c r="V16" s="98">
        <f>UKI!W16</f>
        <v>266.67536999999999</v>
      </c>
      <c r="W16" s="98">
        <v>0</v>
      </c>
      <c r="X16" s="98">
        <v>0.91076999999999997</v>
      </c>
      <c r="Y16" s="98">
        <f>LAT!W16</f>
        <v>0</v>
      </c>
      <c r="Z16" s="98">
        <f>MET!W16</f>
        <v>38.543890000000005</v>
      </c>
      <c r="AA16" s="99">
        <f t="shared" si="2"/>
        <v>2670.50416</v>
      </c>
      <c r="AB16" s="306"/>
      <c r="AC16" s="192" t="s">
        <v>35</v>
      </c>
      <c r="AD16" s="448">
        <v>770.53585602421401</v>
      </c>
      <c r="AE16" s="448">
        <v>1.8145298438040025</v>
      </c>
      <c r="AF16" s="448">
        <v>162.38850542605996</v>
      </c>
      <c r="AG16" s="448">
        <v>30.649061699359997</v>
      </c>
      <c r="AH16" s="448">
        <v>13.410670857300001</v>
      </c>
      <c r="AI16" s="448">
        <v>44.321390000000001</v>
      </c>
      <c r="AJ16" s="448">
        <v>396.16106871080797</v>
      </c>
      <c r="AK16" s="448">
        <v>113.42944</v>
      </c>
      <c r="AL16" s="448">
        <v>1.05</v>
      </c>
      <c r="AM16" s="448">
        <v>685.06666000000007</v>
      </c>
      <c r="AN16" s="448">
        <v>140.31026748579998</v>
      </c>
      <c r="AO16" s="448">
        <v>331.84856792680006</v>
      </c>
      <c r="AP16" s="448">
        <v>0</v>
      </c>
      <c r="AQ16" s="448">
        <v>66.401772799999989</v>
      </c>
      <c r="AR16" s="448">
        <v>1.0715869356000003</v>
      </c>
      <c r="AS16" s="448">
        <v>9.5396538500000005</v>
      </c>
      <c r="AT16" s="98"/>
      <c r="AU16" s="266">
        <v>2767.9990315597461</v>
      </c>
      <c r="AV16" s="203"/>
      <c r="AW16" s="203"/>
    </row>
    <row r="17" spans="2:65" hidden="1">
      <c r="B17" s="283"/>
      <c r="C17" s="318"/>
      <c r="D17" s="302" t="s">
        <v>53</v>
      </c>
      <c r="E17" s="302" t="s">
        <v>39</v>
      </c>
      <c r="F17" s="304" t="s">
        <v>51</v>
      </c>
      <c r="G17" s="304" t="s">
        <v>43</v>
      </c>
      <c r="H17" s="305">
        <v>4072</v>
      </c>
      <c r="I17" s="306">
        <f>AA17</f>
        <v>3209.2589686659553</v>
      </c>
      <c r="J17" s="193" t="s">
        <v>54</v>
      </c>
      <c r="K17" s="98">
        <v>1563.3180649409358</v>
      </c>
      <c r="L17" s="98">
        <v>314.21963461494761</v>
      </c>
      <c r="M17" s="98">
        <v>657.55064005392126</v>
      </c>
      <c r="N17" s="98">
        <v>95.434309400225175</v>
      </c>
      <c r="O17" s="98">
        <v>45.736139928718806</v>
      </c>
      <c r="P17" s="98">
        <v>-72.344018873987224</v>
      </c>
      <c r="Q17" s="98">
        <v>7.3877000122142658</v>
      </c>
      <c r="R17" s="98">
        <v>-115.26850415631809</v>
      </c>
      <c r="S17" s="98">
        <v>13.322744512886098</v>
      </c>
      <c r="T17" s="98">
        <v>10.274223333059826</v>
      </c>
      <c r="U17" s="98">
        <v>3.5805884365834149</v>
      </c>
      <c r="V17" s="98">
        <v>17.990338011922354</v>
      </c>
      <c r="W17" s="98">
        <v>30.248770075852612</v>
      </c>
      <c r="X17" s="98">
        <v>1.8083383749936175</v>
      </c>
      <c r="Y17" s="98">
        <v>339.99999999999994</v>
      </c>
      <c r="Z17" s="98">
        <v>296</v>
      </c>
      <c r="AA17" s="99">
        <f t="shared" si="2"/>
        <v>3209.2589686659553</v>
      </c>
      <c r="AB17" s="306">
        <f>AU17</f>
        <v>4831.599833011077</v>
      </c>
      <c r="AC17" s="193" t="s">
        <v>54</v>
      </c>
      <c r="AD17" s="98">
        <v>3167.1164531193494</v>
      </c>
      <c r="AE17" s="98">
        <v>682.376405929763</v>
      </c>
      <c r="AF17" s="98">
        <v>56.737724993580585</v>
      </c>
      <c r="AG17" s="98">
        <v>11.810072014302454</v>
      </c>
      <c r="AH17" s="98">
        <v>0</v>
      </c>
      <c r="AI17" s="98">
        <v>235.16980554252842</v>
      </c>
      <c r="AJ17" s="98">
        <v>400.74425686024864</v>
      </c>
      <c r="AK17" s="98">
        <v>70.649791522834178</v>
      </c>
      <c r="AL17" s="98">
        <v>2.1438018191942065</v>
      </c>
      <c r="AM17" s="98">
        <v>55.015408737043025</v>
      </c>
      <c r="AN17" s="98">
        <v>0</v>
      </c>
      <c r="AO17" s="98">
        <v>30.75045564472606</v>
      </c>
      <c r="AP17" s="98">
        <v>0</v>
      </c>
      <c r="AQ17" s="98">
        <v>67.404319665988695</v>
      </c>
      <c r="AR17" s="98">
        <v>0.57216327023798264</v>
      </c>
      <c r="AS17" s="98">
        <v>40.887339113025227</v>
      </c>
      <c r="AT17" s="211">
        <v>10.221834778256307</v>
      </c>
      <c r="AU17" s="99">
        <v>4831.599833011077</v>
      </c>
      <c r="AV17" s="203"/>
      <c r="AW17" s="203"/>
      <c r="AY17" s="2" t="s">
        <v>55</v>
      </c>
      <c r="BB17" s="1" t="s">
        <v>34</v>
      </c>
      <c r="BF17" s="1" t="s">
        <v>56</v>
      </c>
      <c r="BG17" s="1" t="s">
        <v>39</v>
      </c>
      <c r="BH17" s="1" t="s">
        <v>56</v>
      </c>
      <c r="BI17" s="1" t="s">
        <v>39</v>
      </c>
    </row>
    <row r="18" spans="2:65">
      <c r="B18" s="283"/>
      <c r="C18" s="318"/>
      <c r="D18" s="303"/>
      <c r="E18" s="302"/>
      <c r="F18" s="304"/>
      <c r="G18" s="304"/>
      <c r="H18" s="305"/>
      <c r="I18" s="306"/>
      <c r="J18" s="193" t="s">
        <v>34</v>
      </c>
      <c r="K18" s="13">
        <f t="shared" ref="K18:Z18" si="4">K17*$BB$19</f>
        <v>745.72681395422899</v>
      </c>
      <c r="L18" s="13">
        <f t="shared" si="4"/>
        <v>149.88760909132068</v>
      </c>
      <c r="M18" s="13">
        <f t="shared" si="4"/>
        <v>313.6617907882366</v>
      </c>
      <c r="N18" s="13">
        <f t="shared" si="4"/>
        <v>45.523636607909893</v>
      </c>
      <c r="O18" s="13">
        <f t="shared" si="4"/>
        <v>21.816843722647615</v>
      </c>
      <c r="P18" s="13">
        <f t="shared" si="4"/>
        <v>-34.50921211326331</v>
      </c>
      <c r="Q18" s="13">
        <f t="shared" si="4"/>
        <v>3.5240467797999302</v>
      </c>
      <c r="R18" s="13">
        <f t="shared" si="4"/>
        <v>-54.984853230752201</v>
      </c>
      <c r="S18" s="13">
        <f t="shared" si="4"/>
        <v>6.3551544893688021</v>
      </c>
      <c r="T18" s="13">
        <f t="shared" si="4"/>
        <v>4.9009628967003431</v>
      </c>
      <c r="U18" s="13">
        <f t="shared" si="4"/>
        <v>1.7079958754238442</v>
      </c>
      <c r="V18" s="13">
        <f t="shared" si="4"/>
        <v>8.5816685346736428</v>
      </c>
      <c r="W18" s="13">
        <f t="shared" si="4"/>
        <v>14.429129580583357</v>
      </c>
      <c r="X18" s="13">
        <f t="shared" si="4"/>
        <v>0.862605278591281</v>
      </c>
      <c r="Y18" s="13">
        <f t="shared" si="4"/>
        <v>162.18524075842311</v>
      </c>
      <c r="Z18" s="13">
        <f t="shared" si="4"/>
        <v>141.19656254262719</v>
      </c>
      <c r="AA18" s="99">
        <f t="shared" si="2"/>
        <v>1530.8659955565192</v>
      </c>
      <c r="AB18" s="306"/>
      <c r="AC18" s="193" t="s">
        <v>34</v>
      </c>
      <c r="AD18" s="447">
        <v>2644.7371257141717</v>
      </c>
      <c r="AE18" s="447">
        <v>390.81970070328896</v>
      </c>
      <c r="AF18" s="447">
        <v>89.835460000000012</v>
      </c>
      <c r="AG18" s="447">
        <v>31.999460000000013</v>
      </c>
      <c r="AH18" s="447">
        <v>0</v>
      </c>
      <c r="AI18" s="447">
        <v>5.0438700000000001</v>
      </c>
      <c r="AJ18" s="447">
        <v>96.848780365295937</v>
      </c>
      <c r="AK18" s="447">
        <v>1.5331799999999998</v>
      </c>
      <c r="AL18" s="447">
        <v>9.7241700000000009</v>
      </c>
      <c r="AM18" s="447">
        <v>17.386590000000009</v>
      </c>
      <c r="AN18" s="447">
        <v>0</v>
      </c>
      <c r="AO18" s="447">
        <v>-1.3902422325999879</v>
      </c>
      <c r="AP18" s="447">
        <v>-4.3284799655651796E-7</v>
      </c>
      <c r="AQ18" s="447">
        <v>62.439232572992005</v>
      </c>
      <c r="AR18" s="447">
        <v>0</v>
      </c>
      <c r="AS18" s="447">
        <v>31.898020177454001</v>
      </c>
      <c r="AT18" s="13"/>
      <c r="AU18" s="266">
        <v>3380.8753468677546</v>
      </c>
      <c r="AV18" s="203"/>
      <c r="AW18" s="203"/>
      <c r="AX18" s="104">
        <v>445.71939660551243</v>
      </c>
      <c r="AY18" s="116">
        <f t="shared" ref="AY18:AY29" si="5">AX18/$AX$30</f>
        <v>5.1809318877517899E-2</v>
      </c>
      <c r="BA18" s="1" t="s">
        <v>57</v>
      </c>
      <c r="BB18" s="138">
        <f>BH18+BH19+BH20+BH21+BH22+BH23</f>
        <v>0.55393258426966296</v>
      </c>
      <c r="BF18" s="1">
        <v>47</v>
      </c>
      <c r="BG18" s="1">
        <v>400</v>
      </c>
      <c r="BH18" s="149">
        <f>BF18/$BF$30</f>
        <v>1.7602996254681647E-2</v>
      </c>
      <c r="BI18" s="149">
        <f>BG18/$BG$30</f>
        <v>5.4562815441276773E-2</v>
      </c>
      <c r="BL18" s="149">
        <v>1.7602996254681647E-2</v>
      </c>
      <c r="BM18" s="149">
        <v>5.4562815441276773E-2</v>
      </c>
    </row>
    <row r="19" spans="2:65">
      <c r="B19" s="283"/>
      <c r="C19" s="318"/>
      <c r="D19" s="303"/>
      <c r="E19" s="302"/>
      <c r="F19" s="304"/>
      <c r="G19" s="304"/>
      <c r="H19" s="305"/>
      <c r="I19" s="306"/>
      <c r="J19" s="192" t="s">
        <v>35</v>
      </c>
      <c r="K19" s="98">
        <f>NAM!W18</f>
        <v>4027.8985900000002</v>
      </c>
      <c r="L19" s="98">
        <v>867.83766999999989</v>
      </c>
      <c r="M19" s="98">
        <f>APAC!W18</f>
        <v>72.158320000000003</v>
      </c>
      <c r="N19" s="98">
        <v>15.0199</v>
      </c>
      <c r="O19" s="98">
        <v>0</v>
      </c>
      <c r="P19" s="98">
        <f>BNL!W18</f>
        <v>299.08597999999995</v>
      </c>
      <c r="Q19" s="98">
        <f>DACH!W18</f>
        <v>509.66146999999995</v>
      </c>
      <c r="R19" s="98">
        <v>89.85150999999999</v>
      </c>
      <c r="S19" s="98">
        <v>2.7264599999999999</v>
      </c>
      <c r="T19" s="98">
        <v>69.967899999999986</v>
      </c>
      <c r="U19" s="98">
        <f>NOR!W18</f>
        <v>0</v>
      </c>
      <c r="V19" s="98">
        <f>UKI!W18</f>
        <v>39.108040000000003</v>
      </c>
      <c r="W19" s="98">
        <v>0</v>
      </c>
      <c r="X19" s="98">
        <v>85.723960000000048</v>
      </c>
      <c r="Y19" s="98">
        <f>LAT!W18</f>
        <v>0.72767000000000071</v>
      </c>
      <c r="Z19" s="98">
        <f>MET!W18</f>
        <v>65.3125</v>
      </c>
      <c r="AA19" s="99">
        <f>SUM(K19:Z19)</f>
        <v>6145.0799700000007</v>
      </c>
      <c r="AB19" s="306"/>
      <c r="AC19" s="192" t="s">
        <v>35</v>
      </c>
      <c r="AD19" s="448">
        <v>2291.1811456307023</v>
      </c>
      <c r="AE19" s="448">
        <v>20.434901863387005</v>
      </c>
      <c r="AF19" s="448">
        <v>53.176858057852996</v>
      </c>
      <c r="AG19" s="448">
        <v>10.235476652999999</v>
      </c>
      <c r="AH19" s="448">
        <v>0</v>
      </c>
      <c r="AI19" s="448">
        <v>155.91075000000004</v>
      </c>
      <c r="AJ19" s="448">
        <v>408.47579973745593</v>
      </c>
      <c r="AK19" s="448">
        <v>77.487099999999998</v>
      </c>
      <c r="AL19" s="448">
        <v>9.6611600000000006</v>
      </c>
      <c r="AM19" s="448">
        <v>42.572369999999999</v>
      </c>
      <c r="AN19" s="448">
        <v>45.077276872639999</v>
      </c>
      <c r="AO19" s="448">
        <v>21.4225742291</v>
      </c>
      <c r="AP19" s="448">
        <v>222.04488536595201</v>
      </c>
      <c r="AQ19" s="448">
        <v>32.371585998400001</v>
      </c>
      <c r="AR19" s="448">
        <v>0</v>
      </c>
      <c r="AS19" s="448">
        <v>143.93560825497002</v>
      </c>
      <c r="AT19" s="98"/>
      <c r="AU19" s="266">
        <v>3533.9874926634602</v>
      </c>
      <c r="AV19" s="203"/>
      <c r="AW19" s="203"/>
      <c r="AX19" s="104">
        <v>510.60743139256431</v>
      </c>
      <c r="AY19" s="116">
        <f t="shared" si="5"/>
        <v>5.935174335179591E-2</v>
      </c>
      <c r="BA19" s="1" t="s">
        <v>58</v>
      </c>
      <c r="BB19" s="138">
        <f>BI18+BI19+BI20+BI21+BI22+BI23</f>
        <v>0.47701541399536218</v>
      </c>
      <c r="BF19" s="1">
        <v>155</v>
      </c>
      <c r="BG19" s="1">
        <v>414</v>
      </c>
      <c r="BH19" s="149">
        <f t="shared" ref="BH19:BH29" si="6">BF19/$BF$30</f>
        <v>5.8052434456928842E-2</v>
      </c>
      <c r="BI19" s="149">
        <f t="shared" ref="BI19:BI29" si="7">BG19/$BG$30</f>
        <v>5.6472513981721456E-2</v>
      </c>
      <c r="BL19" s="149">
        <v>5.8052434456928842E-2</v>
      </c>
      <c r="BM19" s="149">
        <v>5.6472513981721456E-2</v>
      </c>
    </row>
    <row r="20" spans="2:65" hidden="1">
      <c r="B20" s="283"/>
      <c r="C20" s="318"/>
      <c r="D20" s="302" t="s">
        <v>59</v>
      </c>
      <c r="E20" s="302" t="s">
        <v>37</v>
      </c>
      <c r="F20" s="304" t="s">
        <v>51</v>
      </c>
      <c r="G20" s="304" t="s">
        <v>43</v>
      </c>
      <c r="H20" s="305"/>
      <c r="I20" s="306">
        <f>AA20</f>
        <v>0</v>
      </c>
      <c r="J20" s="193" t="s">
        <v>54</v>
      </c>
      <c r="K20" s="98"/>
      <c r="L20" s="98"/>
      <c r="M20" s="98"/>
      <c r="N20" s="98"/>
      <c r="O20" s="98"/>
      <c r="P20" s="98"/>
      <c r="Q20" s="98"/>
      <c r="R20" s="98"/>
      <c r="S20" s="98"/>
      <c r="T20" s="98"/>
      <c r="U20" s="98"/>
      <c r="V20" s="98"/>
      <c r="W20" s="98"/>
      <c r="X20" s="98"/>
      <c r="Y20" s="98"/>
      <c r="Z20" s="98"/>
      <c r="AA20" s="99">
        <f t="shared" si="2"/>
        <v>0</v>
      </c>
      <c r="AB20" s="306">
        <f>AU20</f>
        <v>0</v>
      </c>
      <c r="AC20" s="193" t="s">
        <v>54</v>
      </c>
      <c r="AD20" s="98"/>
      <c r="AE20" s="98"/>
      <c r="AF20" s="98"/>
      <c r="AG20" s="98"/>
      <c r="AH20" s="98"/>
      <c r="AI20" s="98"/>
      <c r="AJ20" s="98"/>
      <c r="AK20" s="98"/>
      <c r="AL20" s="98"/>
      <c r="AM20" s="98"/>
      <c r="AN20" s="98"/>
      <c r="AO20" s="98"/>
      <c r="AP20" s="98"/>
      <c r="AQ20" s="98"/>
      <c r="AR20" s="98"/>
      <c r="AS20" s="98"/>
      <c r="AT20" s="211"/>
      <c r="AU20" s="99">
        <v>0</v>
      </c>
      <c r="AV20" s="203"/>
      <c r="AW20" s="203"/>
      <c r="AX20" s="104">
        <v>765.13768543766923</v>
      </c>
      <c r="AY20" s="116">
        <f t="shared" si="5"/>
        <v>8.8937709760769076E-2</v>
      </c>
      <c r="BF20" s="1">
        <v>470</v>
      </c>
      <c r="BG20" s="1">
        <v>806</v>
      </c>
      <c r="BH20" s="149">
        <f t="shared" si="6"/>
        <v>0.17602996254681649</v>
      </c>
      <c r="BI20" s="149">
        <f t="shared" si="7"/>
        <v>0.10994407311417269</v>
      </c>
      <c r="BL20" s="149">
        <v>0.17602996254681649</v>
      </c>
      <c r="BM20" s="149">
        <v>0.10994407311417269</v>
      </c>
    </row>
    <row r="21" spans="2:65">
      <c r="B21" s="283"/>
      <c r="C21" s="318"/>
      <c r="D21" s="302"/>
      <c r="E21" s="302"/>
      <c r="F21" s="304"/>
      <c r="G21" s="304"/>
      <c r="H21" s="305"/>
      <c r="I21" s="306"/>
      <c r="J21" s="193" t="s">
        <v>34</v>
      </c>
      <c r="K21" s="13">
        <f t="shared" ref="K21:Z21" si="8">K20*$BB$18</f>
        <v>0</v>
      </c>
      <c r="L21" s="13">
        <f t="shared" si="8"/>
        <v>0</v>
      </c>
      <c r="M21" s="13">
        <f t="shared" si="8"/>
        <v>0</v>
      </c>
      <c r="N21" s="13">
        <f t="shared" si="8"/>
        <v>0</v>
      </c>
      <c r="O21" s="13">
        <f t="shared" si="8"/>
        <v>0</v>
      </c>
      <c r="P21" s="13">
        <f t="shared" si="8"/>
        <v>0</v>
      </c>
      <c r="Q21" s="13">
        <f t="shared" si="8"/>
        <v>0</v>
      </c>
      <c r="R21" s="13">
        <f t="shared" si="8"/>
        <v>0</v>
      </c>
      <c r="S21" s="13">
        <f t="shared" si="8"/>
        <v>0</v>
      </c>
      <c r="T21" s="13">
        <f t="shared" si="8"/>
        <v>0</v>
      </c>
      <c r="U21" s="13">
        <f t="shared" si="8"/>
        <v>0</v>
      </c>
      <c r="V21" s="13">
        <f t="shared" si="8"/>
        <v>0</v>
      </c>
      <c r="W21" s="13">
        <f t="shared" si="8"/>
        <v>0</v>
      </c>
      <c r="X21" s="13">
        <f t="shared" si="8"/>
        <v>0</v>
      </c>
      <c r="Y21" s="13">
        <f t="shared" si="8"/>
        <v>0</v>
      </c>
      <c r="Z21" s="13">
        <f t="shared" si="8"/>
        <v>0</v>
      </c>
      <c r="AA21" s="99">
        <f t="shared" si="2"/>
        <v>0</v>
      </c>
      <c r="AB21" s="306"/>
      <c r="AC21" s="193" t="s">
        <v>34</v>
      </c>
      <c r="AD21" s="447"/>
      <c r="AE21" s="447"/>
      <c r="AF21" s="447"/>
      <c r="AG21" s="447"/>
      <c r="AH21" s="447"/>
      <c r="AI21" s="447"/>
      <c r="AJ21" s="447"/>
      <c r="AK21" s="447"/>
      <c r="AL21" s="447"/>
      <c r="AM21" s="447"/>
      <c r="AN21" s="447"/>
      <c r="AO21" s="447"/>
      <c r="AP21" s="447"/>
      <c r="AQ21" s="447"/>
      <c r="AR21" s="447"/>
      <c r="AS21" s="447"/>
      <c r="AT21" s="217"/>
      <c r="AU21" s="266">
        <v>0</v>
      </c>
      <c r="AV21" s="203"/>
      <c r="AW21" s="203"/>
      <c r="AX21" s="104">
        <v>726.57444621075331</v>
      </c>
      <c r="AY21" s="116">
        <f t="shared" si="5"/>
        <v>8.4455214331418074E-2</v>
      </c>
      <c r="BF21" s="1">
        <v>268</v>
      </c>
      <c r="BG21" s="1">
        <v>411</v>
      </c>
      <c r="BH21" s="149">
        <f t="shared" si="6"/>
        <v>0.10037453183520599</v>
      </c>
      <c r="BI21" s="149">
        <f t="shared" si="7"/>
        <v>5.6063292865911878E-2</v>
      </c>
      <c r="BL21" s="149">
        <v>0.10037453183520599</v>
      </c>
      <c r="BM21" s="149">
        <v>5.6063292865911878E-2</v>
      </c>
    </row>
    <row r="22" spans="2:65">
      <c r="B22" s="283"/>
      <c r="C22" s="318"/>
      <c r="D22" s="302"/>
      <c r="E22" s="302"/>
      <c r="F22" s="304"/>
      <c r="G22" s="304"/>
      <c r="H22" s="305"/>
      <c r="I22" s="306"/>
      <c r="J22" s="192" t="s">
        <v>35</v>
      </c>
      <c r="K22" s="98">
        <f>NAM!W20</f>
        <v>0</v>
      </c>
      <c r="L22" s="98"/>
      <c r="M22" s="98">
        <f>APAC!W20</f>
        <v>0</v>
      </c>
      <c r="N22" s="98"/>
      <c r="O22" s="98"/>
      <c r="P22" s="98">
        <f>BNL!W20</f>
        <v>0</v>
      </c>
      <c r="Q22" s="98">
        <f>DACH!W20</f>
        <v>0</v>
      </c>
      <c r="R22" s="98"/>
      <c r="S22" s="98"/>
      <c r="T22" s="98"/>
      <c r="U22" s="98">
        <f>NOR!W20</f>
        <v>0</v>
      </c>
      <c r="V22" s="98">
        <f>UKI!W20</f>
        <v>0</v>
      </c>
      <c r="W22" s="98"/>
      <c r="X22" s="98"/>
      <c r="Y22" s="98">
        <f>LAT!W20</f>
        <v>0</v>
      </c>
      <c r="Z22" s="98">
        <f>MET!V20</f>
        <v>0</v>
      </c>
      <c r="AA22" s="99">
        <f t="shared" si="2"/>
        <v>0</v>
      </c>
      <c r="AB22" s="306"/>
      <c r="AC22" s="192" t="s">
        <v>35</v>
      </c>
      <c r="AD22" s="448"/>
      <c r="AE22" s="448"/>
      <c r="AF22" s="448"/>
      <c r="AG22" s="448"/>
      <c r="AH22" s="448"/>
      <c r="AI22" s="448"/>
      <c r="AJ22" s="448"/>
      <c r="AK22" s="448"/>
      <c r="AL22" s="448"/>
      <c r="AM22" s="448"/>
      <c r="AN22" s="448"/>
      <c r="AO22" s="448"/>
      <c r="AP22" s="448"/>
      <c r="AQ22" s="448"/>
      <c r="AR22" s="448"/>
      <c r="AS22" s="448"/>
      <c r="AT22" s="211"/>
      <c r="AU22" s="266">
        <v>0</v>
      </c>
      <c r="AV22" s="203"/>
      <c r="AW22" s="203"/>
      <c r="AX22" s="104">
        <v>774.61676799914426</v>
      </c>
      <c r="AY22" s="116">
        <f t="shared" si="5"/>
        <v>9.0039534843621455E-2</v>
      </c>
      <c r="BF22" s="1">
        <v>227</v>
      </c>
      <c r="BG22" s="1">
        <v>687</v>
      </c>
      <c r="BH22" s="149">
        <f t="shared" si="6"/>
        <v>8.5018726591760296E-2</v>
      </c>
      <c r="BI22" s="149">
        <f t="shared" si="7"/>
        <v>9.3711635520392855E-2</v>
      </c>
      <c r="BL22" s="149">
        <v>8.5018726591760296E-2</v>
      </c>
      <c r="BM22" s="149">
        <v>9.3711635520392855E-2</v>
      </c>
    </row>
    <row r="23" spans="2:65" hidden="1">
      <c r="B23" s="283"/>
      <c r="C23" s="318"/>
      <c r="D23" s="302" t="s">
        <v>60</v>
      </c>
      <c r="E23" s="302" t="s">
        <v>39</v>
      </c>
      <c r="F23" s="304" t="s">
        <v>51</v>
      </c>
      <c r="G23" s="304" t="s">
        <v>43</v>
      </c>
      <c r="H23" s="305"/>
      <c r="I23" s="306">
        <f>AA23</f>
        <v>25.999999999999996</v>
      </c>
      <c r="J23" s="193" t="s">
        <v>54</v>
      </c>
      <c r="K23" s="98">
        <v>10.911494024128775</v>
      </c>
      <c r="L23" s="98">
        <v>0</v>
      </c>
      <c r="M23" s="98">
        <v>2.8484712594414798</v>
      </c>
      <c r="N23" s="98">
        <v>0</v>
      </c>
      <c r="O23" s="98">
        <v>0</v>
      </c>
      <c r="P23" s="98">
        <v>2.2875831367839132</v>
      </c>
      <c r="Q23" s="98">
        <v>3.4287302058150022</v>
      </c>
      <c r="R23" s="98">
        <v>0</v>
      </c>
      <c r="S23" s="98">
        <v>0</v>
      </c>
      <c r="T23" s="98">
        <v>0</v>
      </c>
      <c r="U23" s="98">
        <v>2.5881602598797264</v>
      </c>
      <c r="V23" s="98">
        <v>0</v>
      </c>
      <c r="W23" s="98">
        <v>0</v>
      </c>
      <c r="X23" s="98">
        <v>0</v>
      </c>
      <c r="Y23" s="98">
        <v>0</v>
      </c>
      <c r="Z23" s="98">
        <v>3.9355611139511022</v>
      </c>
      <c r="AA23" s="99">
        <f t="shared" si="2"/>
        <v>25.999999999999996</v>
      </c>
      <c r="AB23" s="306">
        <f>AU23</f>
        <v>0</v>
      </c>
      <c r="AC23" s="193" t="s">
        <v>54</v>
      </c>
      <c r="AD23" s="98"/>
      <c r="AE23" s="98"/>
      <c r="AF23" s="98"/>
      <c r="AG23" s="98"/>
      <c r="AH23" s="98"/>
      <c r="AI23" s="98"/>
      <c r="AJ23" s="98"/>
      <c r="AK23" s="98"/>
      <c r="AL23" s="98"/>
      <c r="AM23" s="98"/>
      <c r="AN23" s="98"/>
      <c r="AO23" s="98"/>
      <c r="AP23" s="98"/>
      <c r="AQ23" s="98"/>
      <c r="AR23" s="98"/>
      <c r="AS23" s="98"/>
      <c r="AT23" s="211"/>
      <c r="AU23" s="99">
        <v>0</v>
      </c>
      <c r="AV23" s="203"/>
      <c r="AW23" s="203"/>
      <c r="AX23" s="104">
        <v>780.05258712048817</v>
      </c>
      <c r="AY23" s="116">
        <f t="shared" si="5"/>
        <v>9.0671380996970419E-2</v>
      </c>
      <c r="BF23" s="1">
        <v>312</v>
      </c>
      <c r="BG23" s="1">
        <v>779</v>
      </c>
      <c r="BH23" s="149">
        <f t="shared" si="6"/>
        <v>0.11685393258426967</v>
      </c>
      <c r="BI23" s="149">
        <f t="shared" si="7"/>
        <v>0.1062610830718865</v>
      </c>
      <c r="BL23" s="149">
        <v>0.11685393258426967</v>
      </c>
      <c r="BM23" s="149">
        <v>0.1062610830718865</v>
      </c>
    </row>
    <row r="24" spans="2:65">
      <c r="B24" s="283"/>
      <c r="C24" s="318"/>
      <c r="D24" s="302"/>
      <c r="E24" s="302"/>
      <c r="F24" s="304"/>
      <c r="G24" s="304"/>
      <c r="H24" s="305"/>
      <c r="I24" s="306"/>
      <c r="J24" s="193" t="s">
        <v>34</v>
      </c>
      <c r="K24" s="13">
        <f t="shared" ref="K24:Z24" si="9">K23*$BB$19</f>
        <v>5.204950839227708</v>
      </c>
      <c r="L24" s="13">
        <f t="shared" si="9"/>
        <v>0</v>
      </c>
      <c r="M24" s="13">
        <f t="shared" si="9"/>
        <v>1.3587646970763683</v>
      </c>
      <c r="N24" s="13">
        <f t="shared" si="9"/>
        <v>0</v>
      </c>
      <c r="O24" s="13">
        <f t="shared" si="9"/>
        <v>0</v>
      </c>
      <c r="P24" s="13">
        <f t="shared" si="9"/>
        <v>1.0912124170417876</v>
      </c>
      <c r="Q24" s="13">
        <f t="shared" si="9"/>
        <v>1.6355571586052466</v>
      </c>
      <c r="R24" s="13">
        <f t="shared" si="9"/>
        <v>0</v>
      </c>
      <c r="S24" s="13">
        <f t="shared" si="9"/>
        <v>0</v>
      </c>
      <c r="T24" s="13">
        <f t="shared" si="9"/>
        <v>0</v>
      </c>
      <c r="U24" s="13">
        <f t="shared" si="9"/>
        <v>1.2345923378528718</v>
      </c>
      <c r="V24" s="13">
        <f t="shared" si="9"/>
        <v>0</v>
      </c>
      <c r="W24" s="13">
        <f t="shared" si="9"/>
        <v>0</v>
      </c>
      <c r="X24" s="13">
        <f t="shared" si="9"/>
        <v>0</v>
      </c>
      <c r="Y24" s="13">
        <f t="shared" si="9"/>
        <v>0</v>
      </c>
      <c r="Z24" s="13">
        <f t="shared" si="9"/>
        <v>1.8773233140754337</v>
      </c>
      <c r="AA24" s="99">
        <f t="shared" si="2"/>
        <v>12.402400763879417</v>
      </c>
      <c r="AB24" s="306"/>
      <c r="AC24" s="193" t="s">
        <v>34</v>
      </c>
      <c r="AD24" s="447"/>
      <c r="AE24" s="447"/>
      <c r="AF24" s="447"/>
      <c r="AG24" s="447"/>
      <c r="AH24" s="447"/>
      <c r="AI24" s="447"/>
      <c r="AJ24" s="447"/>
      <c r="AK24" s="447"/>
      <c r="AL24" s="447"/>
      <c r="AM24" s="447"/>
      <c r="AN24" s="447"/>
      <c r="AO24" s="447"/>
      <c r="AP24" s="447"/>
      <c r="AQ24" s="447"/>
      <c r="AR24" s="447"/>
      <c r="AS24" s="447"/>
      <c r="AT24" s="217"/>
      <c r="AU24" s="266">
        <v>0</v>
      </c>
      <c r="AV24" s="203"/>
      <c r="AW24" s="203"/>
      <c r="AX24" s="104">
        <v>530.25797702173372</v>
      </c>
      <c r="AY24" s="116">
        <f t="shared" si="5"/>
        <v>6.1635874112925683E-2</v>
      </c>
      <c r="BF24" s="1">
        <v>135</v>
      </c>
      <c r="BG24" s="1">
        <v>582</v>
      </c>
      <c r="BH24" s="149">
        <f t="shared" si="6"/>
        <v>5.0561797752808987E-2</v>
      </c>
      <c r="BI24" s="149">
        <f t="shared" si="7"/>
        <v>7.9388896467057699E-2</v>
      </c>
      <c r="BL24" s="149">
        <v>5.0561797752808987E-2</v>
      </c>
      <c r="BM24" s="149">
        <v>7.9388896467057699E-2</v>
      </c>
    </row>
    <row r="25" spans="2:65">
      <c r="B25" s="283"/>
      <c r="C25" s="318"/>
      <c r="D25" s="302"/>
      <c r="E25" s="302"/>
      <c r="F25" s="304"/>
      <c r="G25" s="304"/>
      <c r="H25" s="305"/>
      <c r="I25" s="306"/>
      <c r="J25" s="192" t="s">
        <v>35</v>
      </c>
      <c r="K25" s="98">
        <f>NAM!W22</f>
        <v>0</v>
      </c>
      <c r="L25" s="98"/>
      <c r="M25" s="98">
        <f>APAC!W22</f>
        <v>0</v>
      </c>
      <c r="N25" s="98"/>
      <c r="O25" s="98"/>
      <c r="P25" s="98">
        <f>BNL!W22</f>
        <v>0</v>
      </c>
      <c r="Q25" s="98">
        <f>DACH!W22</f>
        <v>0</v>
      </c>
      <c r="R25" s="98"/>
      <c r="S25" s="98"/>
      <c r="T25" s="98"/>
      <c r="U25" s="98">
        <f>NOR!W22</f>
        <v>0</v>
      </c>
      <c r="V25" s="98">
        <f>UKI!W22</f>
        <v>0</v>
      </c>
      <c r="W25" s="98"/>
      <c r="X25" s="98"/>
      <c r="Y25" s="98">
        <f>LAT!W22</f>
        <v>0</v>
      </c>
      <c r="Z25" s="98">
        <f>MET!W22</f>
        <v>0</v>
      </c>
      <c r="AA25" s="99">
        <f>SUM(K25:Z25)</f>
        <v>0</v>
      </c>
      <c r="AB25" s="306"/>
      <c r="AC25" s="192" t="s">
        <v>35</v>
      </c>
      <c r="AD25" s="448">
        <v>0</v>
      </c>
      <c r="AE25" s="448"/>
      <c r="AF25" s="448">
        <v>0</v>
      </c>
      <c r="AG25" s="448"/>
      <c r="AH25" s="448"/>
      <c r="AI25" s="448">
        <v>0</v>
      </c>
      <c r="AJ25" s="448">
        <v>0</v>
      </c>
      <c r="AK25" s="448"/>
      <c r="AL25" s="448"/>
      <c r="AM25" s="448"/>
      <c r="AN25" s="448">
        <v>0</v>
      </c>
      <c r="AO25" s="448">
        <v>0</v>
      </c>
      <c r="AP25" s="448"/>
      <c r="AQ25" s="448"/>
      <c r="AR25" s="448">
        <v>0</v>
      </c>
      <c r="AS25" s="448">
        <v>0</v>
      </c>
      <c r="AT25" s="211"/>
      <c r="AU25" s="266">
        <v>0</v>
      </c>
      <c r="AV25" s="203"/>
      <c r="AW25" s="203"/>
      <c r="AX25" s="104">
        <v>787.8685535129041</v>
      </c>
      <c r="AY25" s="116">
        <f t="shared" si="5"/>
        <v>9.1579889574888634E-2</v>
      </c>
      <c r="BF25" s="1">
        <v>112</v>
      </c>
      <c r="BG25" s="1">
        <v>407</v>
      </c>
      <c r="BH25" s="149">
        <f t="shared" si="6"/>
        <v>4.1947565543071164E-2</v>
      </c>
      <c r="BI25" s="149">
        <f t="shared" si="7"/>
        <v>5.5517664711499111E-2</v>
      </c>
      <c r="BL25" s="149">
        <v>4.1947565543071164E-2</v>
      </c>
      <c r="BM25" s="149">
        <v>5.5517664711499111E-2</v>
      </c>
    </row>
    <row r="26" spans="2:65" hidden="1">
      <c r="B26" s="283"/>
      <c r="C26" s="318"/>
      <c r="D26" s="314" t="s">
        <v>61</v>
      </c>
      <c r="E26" s="300" t="s">
        <v>62</v>
      </c>
      <c r="F26" s="276" t="s">
        <v>51</v>
      </c>
      <c r="G26" s="276" t="s">
        <v>43</v>
      </c>
      <c r="H26" s="278">
        <f>SUM(H14:H25)</f>
        <v>6534</v>
      </c>
      <c r="I26" s="280">
        <f>SUM(I14:I25)</f>
        <v>7610.0093886659542</v>
      </c>
      <c r="J26" s="193" t="s">
        <v>54</v>
      </c>
      <c r="K26" s="98">
        <f t="shared" ref="K26:Z28" si="10">SUM(K23,K20,K17,K14)</f>
        <v>2203.6237189650647</v>
      </c>
      <c r="L26" s="98">
        <f t="shared" si="10"/>
        <v>314.21963461494761</v>
      </c>
      <c r="M26" s="98">
        <f t="shared" si="10"/>
        <v>720.39911131336271</v>
      </c>
      <c r="N26" s="98">
        <f t="shared" si="10"/>
        <v>133.88830940022518</v>
      </c>
      <c r="O26" s="98">
        <f t="shared" si="10"/>
        <v>79.003089928718808</v>
      </c>
      <c r="P26" s="98">
        <f t="shared" si="10"/>
        <v>580.35732426279662</v>
      </c>
      <c r="Q26" s="98">
        <f t="shared" si="10"/>
        <v>1716.2154002180291</v>
      </c>
      <c r="R26" s="98">
        <f t="shared" si="10"/>
        <v>-115.26850415631809</v>
      </c>
      <c r="S26" s="98">
        <f t="shared" si="10"/>
        <v>13.322744512886098</v>
      </c>
      <c r="T26" s="98">
        <f t="shared" si="10"/>
        <v>10.274223333059826</v>
      </c>
      <c r="U26" s="98">
        <f t="shared" si="10"/>
        <v>406.16874869646313</v>
      </c>
      <c r="V26" s="98">
        <f t="shared" si="10"/>
        <v>637.99031801192245</v>
      </c>
      <c r="W26" s="98">
        <f t="shared" si="10"/>
        <v>30.248770075852612</v>
      </c>
      <c r="X26" s="98">
        <f t="shared" si="10"/>
        <v>1.8083383749936175</v>
      </c>
      <c r="Y26" s="98">
        <f t="shared" si="10"/>
        <v>377.82259999999997</v>
      </c>
      <c r="Z26" s="98">
        <f t="shared" si="10"/>
        <v>499.93556111395111</v>
      </c>
      <c r="AA26" s="99">
        <f t="shared" si="2"/>
        <v>7610.0093886659561</v>
      </c>
      <c r="AB26" s="280">
        <f>SUM(AB14:AB25)</f>
        <v>8543.8078187196697</v>
      </c>
      <c r="AC26" s="193" t="s">
        <v>54</v>
      </c>
      <c r="AD26" s="98">
        <v>4499.1593252127295</v>
      </c>
      <c r="AE26" s="98">
        <v>710.36135282273835</v>
      </c>
      <c r="AF26" s="98">
        <v>250.77722232733026</v>
      </c>
      <c r="AG26" s="98">
        <v>62.10251023279173</v>
      </c>
      <c r="AH26" s="98">
        <v>0</v>
      </c>
      <c r="AI26" s="98">
        <v>589.25344762860072</v>
      </c>
      <c r="AJ26" s="98">
        <v>1177.0546838696096</v>
      </c>
      <c r="AK26" s="98">
        <v>181.7489342430039</v>
      </c>
      <c r="AL26" s="98">
        <v>39.138790934801321</v>
      </c>
      <c r="AM26" s="98">
        <v>91.655571646736036</v>
      </c>
      <c r="AN26" s="98">
        <v>366.61412176681728</v>
      </c>
      <c r="AO26" s="98">
        <v>401.38660820187118</v>
      </c>
      <c r="AP26" s="98">
        <v>0</v>
      </c>
      <c r="AQ26" s="98">
        <v>68.670144435124556</v>
      </c>
      <c r="AR26" s="98">
        <v>0.57216327023798264</v>
      </c>
      <c r="AS26" s="98">
        <v>84.250353701822576</v>
      </c>
      <c r="AT26" s="98">
        <v>21.062588425455644</v>
      </c>
      <c r="AU26" s="99">
        <v>8543.8078187196697</v>
      </c>
      <c r="AV26" s="203"/>
      <c r="AW26" s="203"/>
      <c r="AX26" s="104">
        <v>445.39914401876996</v>
      </c>
      <c r="AY26" s="116">
        <f t="shared" si="5"/>
        <v>5.1772093509911611E-2</v>
      </c>
      <c r="BF26" s="1">
        <v>235</v>
      </c>
      <c r="BG26" s="1">
        <v>698</v>
      </c>
      <c r="BH26" s="149">
        <f t="shared" si="6"/>
        <v>8.8014981273408247E-2</v>
      </c>
      <c r="BI26" s="149">
        <f t="shared" si="7"/>
        <v>9.521211294502796E-2</v>
      </c>
      <c r="BL26" s="149">
        <v>8.8014981273408247E-2</v>
      </c>
      <c r="BM26" s="149">
        <v>9.521211294502796E-2</v>
      </c>
    </row>
    <row r="27" spans="2:65">
      <c r="B27" s="283"/>
      <c r="C27" s="318"/>
      <c r="D27" s="315"/>
      <c r="E27" s="300"/>
      <c r="F27" s="276"/>
      <c r="G27" s="276"/>
      <c r="H27" s="278"/>
      <c r="I27" s="280"/>
      <c r="J27" s="193" t="s">
        <v>34</v>
      </c>
      <c r="K27" s="98">
        <f t="shared" si="10"/>
        <v>1099.5736983664906</v>
      </c>
      <c r="L27" s="98">
        <f t="shared" si="10"/>
        <v>149.88760909132068</v>
      </c>
      <c r="M27" s="98">
        <f t="shared" si="10"/>
        <v>348.25651054149273</v>
      </c>
      <c r="N27" s="98">
        <f t="shared" si="10"/>
        <v>66.824560203415516</v>
      </c>
      <c r="O27" s="98">
        <f t="shared" si="10"/>
        <v>40.244491306917283</v>
      </c>
      <c r="P27" s="98">
        <f t="shared" si="10"/>
        <v>326.86737522512681</v>
      </c>
      <c r="Q27" s="98">
        <f t="shared" si="10"/>
        <v>949.83566260132659</v>
      </c>
      <c r="R27" s="98">
        <f t="shared" si="10"/>
        <v>-54.984853230752201</v>
      </c>
      <c r="S27" s="98">
        <f t="shared" si="10"/>
        <v>6.3551544893688021</v>
      </c>
      <c r="T27" s="98">
        <f t="shared" si="10"/>
        <v>4.9009628967003431</v>
      </c>
      <c r="U27" s="98">
        <f t="shared" si="10"/>
        <v>224.5156219211419</v>
      </c>
      <c r="V27" s="98">
        <f t="shared" si="10"/>
        <v>352.01985970321306</v>
      </c>
      <c r="W27" s="98">
        <f t="shared" si="10"/>
        <v>14.429129580583357</v>
      </c>
      <c r="X27" s="98">
        <f t="shared" si="10"/>
        <v>0.862605278591281</v>
      </c>
      <c r="Y27" s="98">
        <f t="shared" si="10"/>
        <v>183.13641132022087</v>
      </c>
      <c r="Z27" s="98">
        <f t="shared" si="10"/>
        <v>253.86040271063521</v>
      </c>
      <c r="AA27" s="99">
        <f>SUM(AA24,AA21,AA18,AA15)</f>
        <v>3966.5852020057919</v>
      </c>
      <c r="AB27" s="280"/>
      <c r="AC27" s="193" t="s">
        <v>34</v>
      </c>
      <c r="AD27" s="448">
        <v>2470.2192777847376</v>
      </c>
      <c r="AE27" s="448">
        <v>390.8196963664621</v>
      </c>
      <c r="AF27" s="448">
        <v>327.335455237453</v>
      </c>
      <c r="AG27" s="448">
        <v>70.749459109664016</v>
      </c>
      <c r="AH27" s="448">
        <v>0</v>
      </c>
      <c r="AI27" s="448">
        <v>166.29390000000001</v>
      </c>
      <c r="AJ27" s="448">
        <v>659.64308703555196</v>
      </c>
      <c r="AK27" s="448">
        <v>76.53315000000002</v>
      </c>
      <c r="AL27" s="448">
        <v>84.721170000000001</v>
      </c>
      <c r="AM27" s="448">
        <v>92.386560000000031</v>
      </c>
      <c r="AN27" s="448">
        <v>242.7465564</v>
      </c>
      <c r="AO27" s="448">
        <v>273.71223324710007</v>
      </c>
      <c r="AP27" s="448">
        <v>-4.3284799655651796E-7</v>
      </c>
      <c r="AQ27" s="448">
        <v>62.439232572992005</v>
      </c>
      <c r="AR27" s="448">
        <v>3.9671760012592357E-6</v>
      </c>
      <c r="AS27" s="448">
        <v>162.89801996658701</v>
      </c>
      <c r="AT27" s="98"/>
      <c r="AU27" s="266">
        <v>5080.4978012548763</v>
      </c>
      <c r="AV27" s="203"/>
      <c r="AW27" s="203"/>
      <c r="AX27" s="104">
        <v>645.99389885620155</v>
      </c>
      <c r="AY27" s="116">
        <f t="shared" si="5"/>
        <v>7.5088731057386671E-2</v>
      </c>
      <c r="BF27" s="1">
        <v>148</v>
      </c>
      <c r="BG27" s="1">
        <v>669</v>
      </c>
      <c r="BH27" s="149">
        <f t="shared" si="6"/>
        <v>5.5430711610486891E-2</v>
      </c>
      <c r="BI27" s="149">
        <f t="shared" si="7"/>
        <v>9.1256308825535398E-2</v>
      </c>
      <c r="BL27" s="149">
        <v>5.5430711610486891E-2</v>
      </c>
      <c r="BM27" s="149">
        <v>9.1256308825535398E-2</v>
      </c>
    </row>
    <row r="28" spans="2:65" ht="16" thickBot="1">
      <c r="B28" s="283"/>
      <c r="C28" s="319"/>
      <c r="D28" s="316"/>
      <c r="E28" s="301"/>
      <c r="F28" s="277"/>
      <c r="G28" s="277"/>
      <c r="H28" s="279"/>
      <c r="I28" s="281"/>
      <c r="J28" s="195" t="s">
        <v>35</v>
      </c>
      <c r="K28" s="125">
        <f t="shared" si="10"/>
        <v>4986.3129900000004</v>
      </c>
      <c r="L28" s="125">
        <f t="shared" si="10"/>
        <v>887.97303999999986</v>
      </c>
      <c r="M28" s="125">
        <f t="shared" si="10"/>
        <v>211.77113</v>
      </c>
      <c r="N28" s="125">
        <f t="shared" si="10"/>
        <v>51.205670000000005</v>
      </c>
      <c r="O28" s="125">
        <f t="shared" si="10"/>
        <v>0</v>
      </c>
      <c r="P28" s="125">
        <f t="shared" si="10"/>
        <v>553.85169999999994</v>
      </c>
      <c r="Q28" s="125">
        <f t="shared" si="10"/>
        <v>1068.2223899999999</v>
      </c>
      <c r="R28" s="125">
        <f t="shared" si="10"/>
        <v>169.78814</v>
      </c>
      <c r="S28" s="125">
        <f t="shared" si="10"/>
        <v>29.344619999999999</v>
      </c>
      <c r="T28" s="125">
        <f t="shared" si="10"/>
        <v>96.330759999999984</v>
      </c>
      <c r="U28" s="125">
        <f t="shared" si="10"/>
        <v>263.78149000000002</v>
      </c>
      <c r="V28" s="125">
        <f t="shared" si="10"/>
        <v>305.78341</v>
      </c>
      <c r="W28" s="125">
        <f t="shared" si="10"/>
        <v>0</v>
      </c>
      <c r="X28" s="125">
        <f t="shared" si="10"/>
        <v>86.634730000000047</v>
      </c>
      <c r="Y28" s="125">
        <f t="shared" si="10"/>
        <v>0.72767000000000071</v>
      </c>
      <c r="Z28" s="125">
        <f t="shared" si="10"/>
        <v>103.85639</v>
      </c>
      <c r="AA28" s="126">
        <f>SUM(AA25,AA22,AA19,AA16)</f>
        <v>8815.5841300000011</v>
      </c>
      <c r="AB28" s="281"/>
      <c r="AC28" s="195" t="s">
        <v>35</v>
      </c>
      <c r="AD28" s="449">
        <v>3061.7170016549162</v>
      </c>
      <c r="AE28" s="449">
        <v>22.249431707191007</v>
      </c>
      <c r="AF28" s="449">
        <v>215.56536348391296</v>
      </c>
      <c r="AG28" s="449">
        <v>40.884538352359996</v>
      </c>
      <c r="AH28" s="449">
        <v>13.410670857300001</v>
      </c>
      <c r="AI28" s="449">
        <v>200.23214000000004</v>
      </c>
      <c r="AJ28" s="449">
        <v>804.63686844826384</v>
      </c>
      <c r="AK28" s="449">
        <v>190.91654</v>
      </c>
      <c r="AL28" s="449">
        <v>10.711160000000001</v>
      </c>
      <c r="AM28" s="449">
        <v>727.63903000000005</v>
      </c>
      <c r="AN28" s="449">
        <v>185.38754435843998</v>
      </c>
      <c r="AO28" s="449">
        <v>353.27114215590007</v>
      </c>
      <c r="AP28" s="449">
        <v>222.04488536595201</v>
      </c>
      <c r="AQ28" s="449">
        <v>98.773358798399983</v>
      </c>
      <c r="AR28" s="449">
        <v>1.0715869356000003</v>
      </c>
      <c r="AS28" s="449">
        <v>153.47526210497003</v>
      </c>
      <c r="AT28" s="125"/>
      <c r="AU28" s="267">
        <v>6301.9865242232063</v>
      </c>
      <c r="AV28" s="203"/>
      <c r="AW28" s="203"/>
      <c r="AX28" s="104">
        <v>803.74512947262861</v>
      </c>
      <c r="AY28" s="116">
        <f t="shared" si="5"/>
        <v>9.342534344753782E-2</v>
      </c>
      <c r="BF28" s="1">
        <v>191</v>
      </c>
      <c r="BG28" s="1">
        <v>403</v>
      </c>
      <c r="BH28" s="149">
        <f t="shared" si="6"/>
        <v>7.1535580524344569E-2</v>
      </c>
      <c r="BI28" s="149">
        <f t="shared" si="7"/>
        <v>5.4972036557086344E-2</v>
      </c>
      <c r="BL28" s="149">
        <v>7.1535580524344569E-2</v>
      </c>
      <c r="BM28" s="149">
        <v>5.4972036557086344E-2</v>
      </c>
    </row>
    <row r="29" spans="2:65" ht="16" hidden="1" thickBot="1">
      <c r="B29" s="283"/>
      <c r="C29" s="317" t="s">
        <v>63</v>
      </c>
      <c r="D29" s="320" t="s">
        <v>64</v>
      </c>
      <c r="E29" s="320" t="s">
        <v>39</v>
      </c>
      <c r="F29" s="321" t="s">
        <v>51</v>
      </c>
      <c r="G29" s="321" t="s">
        <v>43</v>
      </c>
      <c r="H29" s="322">
        <v>0</v>
      </c>
      <c r="I29" s="323">
        <f>AA29</f>
        <v>144</v>
      </c>
      <c r="J29" s="191" t="s">
        <v>54</v>
      </c>
      <c r="K29" s="139">
        <v>109</v>
      </c>
      <c r="L29" s="139"/>
      <c r="M29" s="139"/>
      <c r="N29" s="139"/>
      <c r="O29" s="139"/>
      <c r="P29" s="139"/>
      <c r="Q29" s="139">
        <v>35</v>
      </c>
      <c r="R29" s="139"/>
      <c r="S29" s="139"/>
      <c r="T29" s="139"/>
      <c r="U29" s="139"/>
      <c r="V29" s="139"/>
      <c r="W29" s="139"/>
      <c r="X29" s="139"/>
      <c r="Y29" s="139"/>
      <c r="Z29" s="139"/>
      <c r="AA29" s="140">
        <f t="shared" ref="AA29:AA43" si="11">SUM(K29:Z29)</f>
        <v>144</v>
      </c>
      <c r="AB29" s="323">
        <f>AU29</f>
        <v>0</v>
      </c>
      <c r="AC29" s="191" t="s">
        <v>54</v>
      </c>
      <c r="AD29" s="139">
        <v>0</v>
      </c>
      <c r="AE29" s="139">
        <v>0</v>
      </c>
      <c r="AF29" s="139">
        <v>0</v>
      </c>
      <c r="AG29" s="139">
        <v>0</v>
      </c>
      <c r="AH29" s="139">
        <v>0</v>
      </c>
      <c r="AI29" s="139">
        <v>0</v>
      </c>
      <c r="AJ29" s="139">
        <v>0</v>
      </c>
      <c r="AK29" s="139">
        <v>0</v>
      </c>
      <c r="AL29" s="139">
        <v>0</v>
      </c>
      <c r="AM29" s="139">
        <v>0</v>
      </c>
      <c r="AN29" s="139">
        <v>0</v>
      </c>
      <c r="AO29" s="139">
        <v>0</v>
      </c>
      <c r="AP29" s="139">
        <v>0</v>
      </c>
      <c r="AQ29" s="139">
        <v>0</v>
      </c>
      <c r="AR29" s="139">
        <v>0</v>
      </c>
      <c r="AS29" s="139">
        <v>0</v>
      </c>
      <c r="AT29" s="210">
        <v>0</v>
      </c>
      <c r="AU29" s="142">
        <v>0</v>
      </c>
      <c r="AV29" s="203"/>
      <c r="AW29" s="203"/>
      <c r="AX29" s="104">
        <v>1387.1008359036334</v>
      </c>
      <c r="AY29" s="116">
        <f t="shared" si="5"/>
        <v>0.16123316613525673</v>
      </c>
      <c r="BF29" s="1">
        <v>371</v>
      </c>
      <c r="BG29" s="25">
        <v>1075</v>
      </c>
      <c r="BH29" s="149">
        <f t="shared" si="6"/>
        <v>0.13895131086142323</v>
      </c>
      <c r="BI29" s="149">
        <f t="shared" si="7"/>
        <v>0.14663756649843132</v>
      </c>
      <c r="BL29" s="149">
        <v>0.13895131086142323</v>
      </c>
      <c r="BM29" s="149">
        <v>0.14663756649843132</v>
      </c>
    </row>
    <row r="30" spans="2:65">
      <c r="B30" s="283"/>
      <c r="C30" s="318"/>
      <c r="D30" s="303"/>
      <c r="E30" s="302"/>
      <c r="F30" s="304"/>
      <c r="G30" s="304"/>
      <c r="H30" s="305"/>
      <c r="I30" s="306"/>
      <c r="J30" s="193" t="s">
        <v>34</v>
      </c>
      <c r="K30" s="13">
        <f t="shared" ref="K30:Z30" si="12">K29*$BB$19</f>
        <v>51.994680125494476</v>
      </c>
      <c r="L30" s="13">
        <f t="shared" si="12"/>
        <v>0</v>
      </c>
      <c r="M30" s="13">
        <f t="shared" si="12"/>
        <v>0</v>
      </c>
      <c r="N30" s="13">
        <f t="shared" si="12"/>
        <v>0</v>
      </c>
      <c r="O30" s="13">
        <f t="shared" si="12"/>
        <v>0</v>
      </c>
      <c r="P30" s="13">
        <f t="shared" si="12"/>
        <v>0</v>
      </c>
      <c r="Q30" s="13">
        <f t="shared" si="12"/>
        <v>16.695539489837678</v>
      </c>
      <c r="R30" s="13">
        <f t="shared" si="12"/>
        <v>0</v>
      </c>
      <c r="S30" s="13">
        <f t="shared" si="12"/>
        <v>0</v>
      </c>
      <c r="T30" s="13">
        <f t="shared" si="12"/>
        <v>0</v>
      </c>
      <c r="U30" s="13">
        <f t="shared" si="12"/>
        <v>0</v>
      </c>
      <c r="V30" s="13">
        <f t="shared" si="12"/>
        <v>0</v>
      </c>
      <c r="W30" s="13">
        <f t="shared" si="12"/>
        <v>0</v>
      </c>
      <c r="X30" s="13">
        <f t="shared" si="12"/>
        <v>0</v>
      </c>
      <c r="Y30" s="13">
        <f t="shared" si="12"/>
        <v>0</v>
      </c>
      <c r="Z30" s="13">
        <f t="shared" si="12"/>
        <v>0</v>
      </c>
      <c r="AA30" s="140">
        <f t="shared" si="11"/>
        <v>68.690219615332154</v>
      </c>
      <c r="AB30" s="306"/>
      <c r="AC30" s="193" t="s">
        <v>34</v>
      </c>
      <c r="AD30" s="447">
        <v>0</v>
      </c>
      <c r="AE30" s="447">
        <v>0</v>
      </c>
      <c r="AF30" s="447">
        <v>0</v>
      </c>
      <c r="AG30" s="447">
        <v>0</v>
      </c>
      <c r="AH30" s="447">
        <v>0</v>
      </c>
      <c r="AI30" s="447">
        <v>0</v>
      </c>
      <c r="AJ30" s="447">
        <v>0</v>
      </c>
      <c r="AK30" s="447">
        <v>0</v>
      </c>
      <c r="AL30" s="447">
        <v>0</v>
      </c>
      <c r="AM30" s="447">
        <v>0</v>
      </c>
      <c r="AN30" s="447">
        <v>0</v>
      </c>
      <c r="AO30" s="447">
        <v>0</v>
      </c>
      <c r="AP30" s="447">
        <v>0</v>
      </c>
      <c r="AQ30" s="447">
        <v>0</v>
      </c>
      <c r="AR30" s="447">
        <v>0</v>
      </c>
      <c r="AS30" s="447">
        <v>0</v>
      </c>
      <c r="AT30" s="13"/>
      <c r="AU30" s="268">
        <v>0</v>
      </c>
      <c r="AV30" s="203"/>
      <c r="AW30" s="203"/>
      <c r="AX30" s="104">
        <f>SUM(AX18:AX29)</f>
        <v>8603.0738535520031</v>
      </c>
      <c r="BF30" s="25">
        <v>2670</v>
      </c>
      <c r="BG30" s="25">
        <v>7331</v>
      </c>
    </row>
    <row r="31" spans="2:65">
      <c r="B31" s="283"/>
      <c r="C31" s="318"/>
      <c r="D31" s="303"/>
      <c r="E31" s="302"/>
      <c r="F31" s="304"/>
      <c r="G31" s="304"/>
      <c r="H31" s="305"/>
      <c r="I31" s="306"/>
      <c r="J31" s="192" t="s">
        <v>35</v>
      </c>
      <c r="K31" s="98">
        <f>NAM!W26</f>
        <v>0</v>
      </c>
      <c r="L31" s="98"/>
      <c r="M31" s="98">
        <f>APAC!W26</f>
        <v>0</v>
      </c>
      <c r="N31" s="98"/>
      <c r="O31" s="98"/>
      <c r="P31" s="98">
        <f>BNL!W26</f>
        <v>0</v>
      </c>
      <c r="Q31" s="98">
        <f>DACH!W26</f>
        <v>0</v>
      </c>
      <c r="R31" s="98"/>
      <c r="S31" s="98"/>
      <c r="T31" s="98"/>
      <c r="U31" s="98"/>
      <c r="V31" s="98">
        <f>UKI!W26</f>
        <v>0</v>
      </c>
      <c r="W31" s="98"/>
      <c r="X31" s="98"/>
      <c r="Y31" s="98">
        <f>LAT!W26</f>
        <v>0.94179999999999997</v>
      </c>
      <c r="Z31" s="98">
        <f>MET!W26</f>
        <v>0</v>
      </c>
      <c r="AA31" s="99">
        <f t="shared" si="11"/>
        <v>0.94179999999999997</v>
      </c>
      <c r="AB31" s="306"/>
      <c r="AC31" s="192" t="s">
        <v>35</v>
      </c>
      <c r="AD31" s="448">
        <v>0</v>
      </c>
      <c r="AE31" s="448">
        <v>0</v>
      </c>
      <c r="AF31" s="448">
        <v>0</v>
      </c>
      <c r="AG31" s="448">
        <v>0</v>
      </c>
      <c r="AH31" s="448">
        <v>0</v>
      </c>
      <c r="AI31" s="448">
        <v>0</v>
      </c>
      <c r="AJ31" s="448">
        <v>0</v>
      </c>
      <c r="AK31" s="448">
        <v>0</v>
      </c>
      <c r="AL31" s="448">
        <v>0</v>
      </c>
      <c r="AM31" s="448">
        <v>0</v>
      </c>
      <c r="AN31" s="448">
        <v>2.7824</v>
      </c>
      <c r="AO31" s="448">
        <v>0</v>
      </c>
      <c r="AP31" s="448">
        <v>0</v>
      </c>
      <c r="AQ31" s="448">
        <v>0</v>
      </c>
      <c r="AR31" s="448">
        <v>30.537878236992018</v>
      </c>
      <c r="AS31" s="448">
        <v>0</v>
      </c>
      <c r="AT31" s="98"/>
      <c r="AU31" s="266">
        <v>33.320278236992017</v>
      </c>
      <c r="AV31" s="203"/>
      <c r="AW31" s="203"/>
    </row>
    <row r="32" spans="2:65" hidden="1">
      <c r="B32" s="283"/>
      <c r="C32" s="318"/>
      <c r="D32" s="302" t="s">
        <v>65</v>
      </c>
      <c r="E32" s="302" t="s">
        <v>39</v>
      </c>
      <c r="F32" s="304" t="s">
        <v>51</v>
      </c>
      <c r="G32" s="304" t="s">
        <v>43</v>
      </c>
      <c r="H32" s="305">
        <v>7</v>
      </c>
      <c r="I32" s="306">
        <f>AA32</f>
        <v>0</v>
      </c>
      <c r="J32" s="193" t="s">
        <v>54</v>
      </c>
      <c r="K32" s="98"/>
      <c r="L32" s="98"/>
      <c r="M32" s="98"/>
      <c r="N32" s="98"/>
      <c r="O32" s="98"/>
      <c r="P32" s="98"/>
      <c r="Q32" s="98"/>
      <c r="R32" s="98"/>
      <c r="S32" s="98"/>
      <c r="T32" s="98"/>
      <c r="U32" s="98"/>
      <c r="V32" s="98"/>
      <c r="W32" s="98"/>
      <c r="X32" s="98"/>
      <c r="Y32" s="98"/>
      <c r="Z32" s="98"/>
      <c r="AA32" s="99">
        <f t="shared" si="11"/>
        <v>0</v>
      </c>
      <c r="AB32" s="306">
        <f>AU32</f>
        <v>0</v>
      </c>
      <c r="AC32" s="193" t="s">
        <v>54</v>
      </c>
      <c r="AD32" s="98">
        <v>0</v>
      </c>
      <c r="AE32" s="98">
        <v>0</v>
      </c>
      <c r="AF32" s="98">
        <v>0</v>
      </c>
      <c r="AG32" s="98">
        <v>0</v>
      </c>
      <c r="AH32" s="98">
        <v>0</v>
      </c>
      <c r="AI32" s="98">
        <v>0</v>
      </c>
      <c r="AJ32" s="98">
        <v>0</v>
      </c>
      <c r="AK32" s="98">
        <v>0</v>
      </c>
      <c r="AL32" s="98">
        <v>0</v>
      </c>
      <c r="AM32" s="98">
        <v>0</v>
      </c>
      <c r="AN32" s="98">
        <v>0</v>
      </c>
      <c r="AO32" s="98">
        <v>0</v>
      </c>
      <c r="AP32" s="98">
        <v>0</v>
      </c>
      <c r="AQ32" s="98">
        <v>0</v>
      </c>
      <c r="AR32" s="98">
        <v>0</v>
      </c>
      <c r="AS32" s="98">
        <v>0</v>
      </c>
      <c r="AT32" s="98">
        <v>0</v>
      </c>
      <c r="AU32" s="99">
        <v>0</v>
      </c>
      <c r="AV32" s="203"/>
      <c r="AW32" s="203"/>
    </row>
    <row r="33" spans="1:49">
      <c r="A33" s="1">
        <f>GETPIVOTDATA(" AOP",'[22]Report per Product'!$A$5,"FS item","Sales","Bus Model","SV","MAG Full Description","BA9 - Tech Educat DXR","Market","NAM")</f>
        <v>0</v>
      </c>
      <c r="B33" s="283"/>
      <c r="C33" s="318"/>
      <c r="D33" s="303"/>
      <c r="E33" s="302"/>
      <c r="F33" s="304"/>
      <c r="G33" s="304"/>
      <c r="H33" s="305"/>
      <c r="I33" s="306"/>
      <c r="J33" s="193" t="s">
        <v>34</v>
      </c>
      <c r="K33" s="13">
        <f t="shared" ref="K33:Z33" si="13">K32*$BB$19</f>
        <v>0</v>
      </c>
      <c r="L33" s="13">
        <f t="shared" si="13"/>
        <v>0</v>
      </c>
      <c r="M33" s="13">
        <f t="shared" si="13"/>
        <v>0</v>
      </c>
      <c r="N33" s="13">
        <f t="shared" si="13"/>
        <v>0</v>
      </c>
      <c r="O33" s="13">
        <f t="shared" si="13"/>
        <v>0</v>
      </c>
      <c r="P33" s="13">
        <f t="shared" si="13"/>
        <v>0</v>
      </c>
      <c r="Q33" s="13">
        <f t="shared" si="13"/>
        <v>0</v>
      </c>
      <c r="R33" s="13">
        <f t="shared" si="13"/>
        <v>0</v>
      </c>
      <c r="S33" s="13">
        <f t="shared" si="13"/>
        <v>0</v>
      </c>
      <c r="T33" s="13">
        <f t="shared" si="13"/>
        <v>0</v>
      </c>
      <c r="U33" s="13">
        <f t="shared" si="13"/>
        <v>0</v>
      </c>
      <c r="V33" s="13">
        <f t="shared" si="13"/>
        <v>0</v>
      </c>
      <c r="W33" s="13">
        <f t="shared" si="13"/>
        <v>0</v>
      </c>
      <c r="X33" s="13">
        <f t="shared" si="13"/>
        <v>0</v>
      </c>
      <c r="Y33" s="13">
        <f t="shared" si="13"/>
        <v>0</v>
      </c>
      <c r="Z33" s="13">
        <f t="shared" si="13"/>
        <v>0</v>
      </c>
      <c r="AA33" s="99">
        <f t="shared" si="11"/>
        <v>0</v>
      </c>
      <c r="AB33" s="306"/>
      <c r="AC33" s="193" t="s">
        <v>34</v>
      </c>
      <c r="AD33" s="447">
        <v>0</v>
      </c>
      <c r="AE33" s="447">
        <v>0</v>
      </c>
      <c r="AF33" s="447">
        <v>0</v>
      </c>
      <c r="AG33" s="447">
        <v>0</v>
      </c>
      <c r="AH33" s="447">
        <v>0</v>
      </c>
      <c r="AI33" s="447" t="s">
        <v>136</v>
      </c>
      <c r="AJ33" s="447">
        <v>0</v>
      </c>
      <c r="AK33" s="447">
        <v>0</v>
      </c>
      <c r="AL33" s="447">
        <v>0</v>
      </c>
      <c r="AM33" s="447">
        <v>0</v>
      </c>
      <c r="AN33" s="447">
        <v>0</v>
      </c>
      <c r="AO33" s="447">
        <v>0</v>
      </c>
      <c r="AP33" s="447">
        <v>0</v>
      </c>
      <c r="AQ33" s="447">
        <v>0</v>
      </c>
      <c r="AR33" s="447">
        <v>0</v>
      </c>
      <c r="AS33" s="447">
        <v>0</v>
      </c>
      <c r="AT33" s="13"/>
      <c r="AU33" s="266">
        <v>0</v>
      </c>
      <c r="AV33" s="203"/>
      <c r="AW33" s="203"/>
    </row>
    <row r="34" spans="1:49">
      <c r="B34" s="283"/>
      <c r="C34" s="318"/>
      <c r="D34" s="303"/>
      <c r="E34" s="302"/>
      <c r="F34" s="304"/>
      <c r="G34" s="304"/>
      <c r="H34" s="305"/>
      <c r="I34" s="306"/>
      <c r="J34" s="192" t="s">
        <v>35</v>
      </c>
      <c r="K34" s="98">
        <f>NAM!W28</f>
        <v>0</v>
      </c>
      <c r="L34" s="98">
        <v>3.0754999999999999</v>
      </c>
      <c r="M34" s="98">
        <f>APAC!W28</f>
        <v>0</v>
      </c>
      <c r="N34" s="98"/>
      <c r="O34" s="98"/>
      <c r="P34" s="98">
        <f>BNL!W26</f>
        <v>0</v>
      </c>
      <c r="Q34" s="98">
        <f>DACH!W28</f>
        <v>0</v>
      </c>
      <c r="R34" s="98"/>
      <c r="S34" s="98"/>
      <c r="T34" s="98"/>
      <c r="U34" s="98"/>
      <c r="V34" s="98">
        <f>UKI!W28</f>
        <v>0</v>
      </c>
      <c r="W34" s="98"/>
      <c r="X34" s="98"/>
      <c r="Y34" s="98">
        <f>LAT!W28</f>
        <v>51.164459999999998</v>
      </c>
      <c r="Z34" s="98">
        <f>MET!W28</f>
        <v>0</v>
      </c>
      <c r="AA34" s="99">
        <f t="shared" si="11"/>
        <v>54.239959999999996</v>
      </c>
      <c r="AB34" s="306"/>
      <c r="AC34" s="192" t="s">
        <v>35</v>
      </c>
      <c r="AD34" s="448">
        <v>0</v>
      </c>
      <c r="AE34" s="448">
        <v>0</v>
      </c>
      <c r="AF34" s="448">
        <v>2.9646560000000006</v>
      </c>
      <c r="AG34" s="448"/>
      <c r="AH34" s="450"/>
      <c r="AI34" s="448">
        <v>0</v>
      </c>
      <c r="AJ34" s="448" t="s">
        <v>136</v>
      </c>
      <c r="AK34" s="448"/>
      <c r="AL34" s="448"/>
      <c r="AM34" s="448"/>
      <c r="AN34" s="448"/>
      <c r="AO34" s="448"/>
      <c r="AP34" s="448"/>
      <c r="AQ34" s="448"/>
      <c r="AR34" s="448">
        <v>34.983948864105002</v>
      </c>
      <c r="AS34" s="448">
        <v>0</v>
      </c>
      <c r="AT34" s="98"/>
      <c r="AU34" s="266">
        <v>37.948604864105</v>
      </c>
      <c r="AV34" s="203"/>
      <c r="AW34" s="203"/>
    </row>
    <row r="35" spans="1:49" hidden="1">
      <c r="B35" s="283"/>
      <c r="C35" s="318"/>
      <c r="D35" s="302" t="s">
        <v>66</v>
      </c>
      <c r="E35" s="302" t="s">
        <v>39</v>
      </c>
      <c r="F35" s="304" t="s">
        <v>51</v>
      </c>
      <c r="G35" s="304" t="s">
        <v>43</v>
      </c>
      <c r="H35" s="305">
        <v>802</v>
      </c>
      <c r="I35" s="306">
        <f>AA35</f>
        <v>775</v>
      </c>
      <c r="J35" s="193" t="s">
        <v>54</v>
      </c>
      <c r="K35" s="98">
        <v>517</v>
      </c>
      <c r="L35" s="98">
        <v>0</v>
      </c>
      <c r="M35" s="98">
        <v>40</v>
      </c>
      <c r="N35" s="98">
        <v>6</v>
      </c>
      <c r="O35" s="98">
        <v>0</v>
      </c>
      <c r="P35" s="98">
        <v>82</v>
      </c>
      <c r="Q35" s="98">
        <v>0</v>
      </c>
      <c r="R35" s="98">
        <v>128</v>
      </c>
      <c r="S35" s="98">
        <v>0</v>
      </c>
      <c r="T35" s="98">
        <v>0</v>
      </c>
      <c r="U35" s="98">
        <v>0</v>
      </c>
      <c r="V35" s="98">
        <v>0</v>
      </c>
      <c r="W35" s="98">
        <v>0</v>
      </c>
      <c r="X35" s="98">
        <v>2</v>
      </c>
      <c r="Y35" s="98">
        <v>0</v>
      </c>
      <c r="Z35" s="98">
        <v>0</v>
      </c>
      <c r="AA35" s="99">
        <f t="shared" si="11"/>
        <v>775</v>
      </c>
      <c r="AB35" s="306">
        <f>AU35</f>
        <v>1371.7784554664202</v>
      </c>
      <c r="AC35" s="193" t="s">
        <v>54</v>
      </c>
      <c r="AD35" s="98">
        <v>991.35056413178631</v>
      </c>
      <c r="AE35" s="98">
        <v>0</v>
      </c>
      <c r="AF35" s="98">
        <v>87.317250999223816</v>
      </c>
      <c r="AG35" s="98">
        <v>0</v>
      </c>
      <c r="AH35" s="98">
        <v>0</v>
      </c>
      <c r="AI35" s="98">
        <v>86.449501842017369</v>
      </c>
      <c r="AJ35" s="98">
        <v>0</v>
      </c>
      <c r="AK35" s="98">
        <v>43.481217734101733</v>
      </c>
      <c r="AL35" s="98">
        <v>0</v>
      </c>
      <c r="AM35" s="98">
        <v>0</v>
      </c>
      <c r="AN35" s="98">
        <v>0</v>
      </c>
      <c r="AO35" s="98">
        <v>0</v>
      </c>
      <c r="AP35" s="98">
        <v>0</v>
      </c>
      <c r="AQ35" s="98">
        <v>34.903918044511478</v>
      </c>
      <c r="AR35" s="98">
        <v>-10.279125294453006</v>
      </c>
      <c r="AS35" s="98">
        <v>110.844102407386</v>
      </c>
      <c r="AT35" s="211">
        <v>27.711025601846501</v>
      </c>
      <c r="AU35" s="99">
        <v>1371.7784554664202</v>
      </c>
      <c r="AV35" s="203"/>
      <c r="AW35" s="203"/>
    </row>
    <row r="36" spans="1:49">
      <c r="B36" s="283"/>
      <c r="C36" s="318"/>
      <c r="D36" s="303"/>
      <c r="E36" s="302"/>
      <c r="F36" s="304"/>
      <c r="G36" s="304"/>
      <c r="H36" s="305"/>
      <c r="I36" s="306"/>
      <c r="J36" s="193" t="s">
        <v>34</v>
      </c>
      <c r="K36" s="13">
        <f t="shared" ref="K36:Z36" si="14">K35*$BB$19</f>
        <v>246.61696903560224</v>
      </c>
      <c r="L36" s="13">
        <f t="shared" si="14"/>
        <v>0</v>
      </c>
      <c r="M36" s="13">
        <f t="shared" si="14"/>
        <v>19.080616559814487</v>
      </c>
      <c r="N36" s="13">
        <f t="shared" si="14"/>
        <v>2.8620924839721731</v>
      </c>
      <c r="O36" s="13">
        <f t="shared" si="14"/>
        <v>0</v>
      </c>
      <c r="P36" s="13">
        <f t="shared" si="14"/>
        <v>39.115263947619695</v>
      </c>
      <c r="Q36" s="13">
        <f t="shared" si="14"/>
        <v>0</v>
      </c>
      <c r="R36" s="13">
        <f t="shared" si="14"/>
        <v>61.057972991406359</v>
      </c>
      <c r="S36" s="13">
        <f t="shared" si="14"/>
        <v>0</v>
      </c>
      <c r="T36" s="13">
        <f t="shared" si="14"/>
        <v>0</v>
      </c>
      <c r="U36" s="13">
        <f t="shared" si="14"/>
        <v>0</v>
      </c>
      <c r="V36" s="13">
        <f t="shared" si="14"/>
        <v>0</v>
      </c>
      <c r="W36" s="13">
        <f t="shared" si="14"/>
        <v>0</v>
      </c>
      <c r="X36" s="13">
        <f t="shared" si="14"/>
        <v>0.95403082799072436</v>
      </c>
      <c r="Y36" s="13">
        <f t="shared" si="14"/>
        <v>0</v>
      </c>
      <c r="Z36" s="13">
        <f t="shared" si="14"/>
        <v>0</v>
      </c>
      <c r="AA36" s="99">
        <f t="shared" si="11"/>
        <v>369.68694584640565</v>
      </c>
      <c r="AB36" s="306"/>
      <c r="AC36" s="193" t="s">
        <v>34</v>
      </c>
      <c r="AD36" s="447">
        <v>518.43936365997604</v>
      </c>
      <c r="AE36" s="447">
        <v>0</v>
      </c>
      <c r="AF36" s="447">
        <v>73.832560110180381</v>
      </c>
      <c r="AG36" s="447">
        <v>0</v>
      </c>
      <c r="AH36" s="447">
        <v>0</v>
      </c>
      <c r="AI36" s="447">
        <v>131.83331000000001</v>
      </c>
      <c r="AJ36" s="447">
        <v>0</v>
      </c>
      <c r="AK36" s="447">
        <v>74.492840000000001</v>
      </c>
      <c r="AL36" s="447">
        <v>16.550450000000001</v>
      </c>
      <c r="AM36" s="447">
        <v>0</v>
      </c>
      <c r="AN36" s="447">
        <v>0</v>
      </c>
      <c r="AO36" s="447">
        <v>182.34638805660001</v>
      </c>
      <c r="AP36" s="447">
        <v>0</v>
      </c>
      <c r="AQ36" s="447">
        <v>0</v>
      </c>
      <c r="AR36" s="447">
        <v>0</v>
      </c>
      <c r="AS36" s="447">
        <v>0</v>
      </c>
      <c r="AT36" s="13"/>
      <c r="AU36" s="266">
        <v>997.49491182675638</v>
      </c>
      <c r="AV36" s="203"/>
      <c r="AW36" s="203"/>
    </row>
    <row r="37" spans="1:49" ht="16" thickBot="1">
      <c r="B37" s="283"/>
      <c r="C37" s="318"/>
      <c r="D37" s="303"/>
      <c r="E37" s="302"/>
      <c r="F37" s="304"/>
      <c r="G37" s="304"/>
      <c r="H37" s="305"/>
      <c r="I37" s="306"/>
      <c r="J37" s="192" t="s">
        <v>35</v>
      </c>
      <c r="K37" s="98">
        <f>NAM!W30</f>
        <v>779.88605000000007</v>
      </c>
      <c r="L37" s="98"/>
      <c r="M37" s="98">
        <f>APAC!W30</f>
        <v>68.691649999999996</v>
      </c>
      <c r="N37" s="98">
        <v>0</v>
      </c>
      <c r="O37" s="98"/>
      <c r="P37" s="98">
        <f>BNL!W30</f>
        <v>68.009</v>
      </c>
      <c r="Q37" s="98">
        <f>DACH!W30</f>
        <v>0</v>
      </c>
      <c r="R37" s="98">
        <v>34.20626</v>
      </c>
      <c r="S37" s="98"/>
      <c r="T37" s="98"/>
      <c r="U37" s="98"/>
      <c r="V37" s="98">
        <f>UKI!W30</f>
        <v>0</v>
      </c>
      <c r="W37" s="98"/>
      <c r="X37" s="98">
        <v>27.458579999999998</v>
      </c>
      <c r="Y37" s="98">
        <f>LAT!W30</f>
        <v>-8.0864899999999942</v>
      </c>
      <c r="Z37" s="98">
        <f>MET!W30</f>
        <v>108.81961999999999</v>
      </c>
      <c r="AA37" s="99">
        <f t="shared" si="11"/>
        <v>1078.9846700000001</v>
      </c>
      <c r="AB37" s="306"/>
      <c r="AC37" s="192" t="s">
        <v>35</v>
      </c>
      <c r="AD37" s="449">
        <v>1205.2836333089735</v>
      </c>
      <c r="AE37" s="449">
        <v>0</v>
      </c>
      <c r="AF37" s="449">
        <v>22.961445832499997</v>
      </c>
      <c r="AG37" s="449">
        <v>0</v>
      </c>
      <c r="AH37" s="449">
        <v>0</v>
      </c>
      <c r="AI37" s="449">
        <v>32.094070000000002</v>
      </c>
      <c r="AJ37" s="449">
        <v>0</v>
      </c>
      <c r="AK37" s="449">
        <v>33.214700000000001</v>
      </c>
      <c r="AL37" s="449">
        <v>0</v>
      </c>
      <c r="AM37" s="449">
        <v>0</v>
      </c>
      <c r="AN37" s="449">
        <v>0</v>
      </c>
      <c r="AO37" s="449">
        <v>0</v>
      </c>
      <c r="AP37" s="449">
        <v>0</v>
      </c>
      <c r="AQ37" s="449">
        <v>23.8180272</v>
      </c>
      <c r="AR37" s="449">
        <v>124.12842721717999</v>
      </c>
      <c r="AS37" s="449">
        <v>3.7083811252939998</v>
      </c>
      <c r="AT37" s="98"/>
      <c r="AU37" s="266">
        <v>1445.2086846839475</v>
      </c>
      <c r="AV37" s="203"/>
      <c r="AW37" s="203"/>
    </row>
    <row r="38" spans="1:49" hidden="1">
      <c r="B38" s="283"/>
      <c r="C38" s="318"/>
      <c r="D38" s="302" t="s">
        <v>67</v>
      </c>
      <c r="E38" s="302" t="s">
        <v>39</v>
      </c>
      <c r="F38" s="304" t="s">
        <v>51</v>
      </c>
      <c r="G38" s="304" t="s">
        <v>43</v>
      </c>
      <c r="H38" s="305">
        <v>5</v>
      </c>
      <c r="I38" s="306">
        <f>AA38</f>
        <v>100</v>
      </c>
      <c r="J38" s="193" t="s">
        <v>54</v>
      </c>
      <c r="K38" s="98">
        <v>100</v>
      </c>
      <c r="L38" s="98"/>
      <c r="M38" s="98"/>
      <c r="N38" s="98"/>
      <c r="O38" s="98"/>
      <c r="P38" s="98"/>
      <c r="Q38" s="98"/>
      <c r="R38" s="98"/>
      <c r="S38" s="98"/>
      <c r="T38" s="98"/>
      <c r="U38" s="98"/>
      <c r="V38" s="98"/>
      <c r="W38" s="98"/>
      <c r="X38" s="98"/>
      <c r="Y38" s="98"/>
      <c r="Z38" s="98"/>
      <c r="AA38" s="99">
        <f t="shared" si="11"/>
        <v>100</v>
      </c>
      <c r="AB38" s="306">
        <f>AU38</f>
        <v>318</v>
      </c>
      <c r="AC38" s="193" t="s">
        <v>54</v>
      </c>
      <c r="AD38" s="98">
        <v>318</v>
      </c>
      <c r="AE38" s="98">
        <v>0</v>
      </c>
      <c r="AF38" s="98">
        <v>0</v>
      </c>
      <c r="AG38" s="98">
        <v>0</v>
      </c>
      <c r="AH38" s="98">
        <v>0</v>
      </c>
      <c r="AI38" s="98">
        <v>0</v>
      </c>
      <c r="AJ38" s="98">
        <v>0</v>
      </c>
      <c r="AK38" s="98">
        <v>0</v>
      </c>
      <c r="AL38" s="98">
        <v>0</v>
      </c>
      <c r="AM38" s="98">
        <v>0</v>
      </c>
      <c r="AN38" s="98">
        <v>0</v>
      </c>
      <c r="AO38" s="98">
        <v>0</v>
      </c>
      <c r="AP38" s="98">
        <v>0</v>
      </c>
      <c r="AQ38" s="98">
        <v>0</v>
      </c>
      <c r="AR38" s="98">
        <v>0</v>
      </c>
      <c r="AS38" s="98">
        <v>0</v>
      </c>
      <c r="AT38" s="211">
        <v>0</v>
      </c>
      <c r="AU38" s="99">
        <v>318</v>
      </c>
      <c r="AV38" s="203"/>
      <c r="AW38" s="203"/>
    </row>
    <row r="39" spans="1:49">
      <c r="B39" s="283"/>
      <c r="C39" s="318"/>
      <c r="D39" s="303"/>
      <c r="E39" s="302"/>
      <c r="F39" s="304"/>
      <c r="G39" s="304"/>
      <c r="H39" s="305"/>
      <c r="I39" s="306"/>
      <c r="J39" s="193" t="s">
        <v>34</v>
      </c>
      <c r="K39" s="13">
        <f t="shared" ref="K39:Z39" si="15">K38*$BB$19</f>
        <v>47.701541399536218</v>
      </c>
      <c r="L39" s="13">
        <f t="shared" si="15"/>
        <v>0</v>
      </c>
      <c r="M39" s="13">
        <f t="shared" si="15"/>
        <v>0</v>
      </c>
      <c r="N39" s="13">
        <f t="shared" si="15"/>
        <v>0</v>
      </c>
      <c r="O39" s="13">
        <f t="shared" si="15"/>
        <v>0</v>
      </c>
      <c r="P39" s="13">
        <f t="shared" si="15"/>
        <v>0</v>
      </c>
      <c r="Q39" s="13">
        <f t="shared" si="15"/>
        <v>0</v>
      </c>
      <c r="R39" s="13">
        <f t="shared" si="15"/>
        <v>0</v>
      </c>
      <c r="S39" s="13">
        <f t="shared" si="15"/>
        <v>0</v>
      </c>
      <c r="T39" s="13">
        <f t="shared" si="15"/>
        <v>0</v>
      </c>
      <c r="U39" s="13">
        <f t="shared" si="15"/>
        <v>0</v>
      </c>
      <c r="V39" s="13">
        <f t="shared" si="15"/>
        <v>0</v>
      </c>
      <c r="W39" s="13">
        <f t="shared" si="15"/>
        <v>0</v>
      </c>
      <c r="X39" s="13">
        <f t="shared" si="15"/>
        <v>0</v>
      </c>
      <c r="Y39" s="13">
        <f t="shared" si="15"/>
        <v>0</v>
      </c>
      <c r="Z39" s="13">
        <f t="shared" si="15"/>
        <v>0</v>
      </c>
      <c r="AA39" s="99">
        <f t="shared" si="11"/>
        <v>47.701541399536218</v>
      </c>
      <c r="AB39" s="306"/>
      <c r="AC39" s="193" t="s">
        <v>34</v>
      </c>
      <c r="AD39" s="447">
        <v>0</v>
      </c>
      <c r="AE39" s="447">
        <v>0</v>
      </c>
      <c r="AF39" s="447">
        <v>1.07633</v>
      </c>
      <c r="AG39" s="447">
        <v>0</v>
      </c>
      <c r="AH39" s="447">
        <v>0</v>
      </c>
      <c r="AI39" s="447">
        <v>266.78042999999997</v>
      </c>
      <c r="AJ39" s="447">
        <v>0</v>
      </c>
      <c r="AK39" s="447">
        <v>0</v>
      </c>
      <c r="AL39" s="447">
        <v>0</v>
      </c>
      <c r="AM39" s="447">
        <v>0</v>
      </c>
      <c r="AN39" s="447">
        <v>0</v>
      </c>
      <c r="AO39" s="447">
        <v>0</v>
      </c>
      <c r="AP39" s="447">
        <v>0</v>
      </c>
      <c r="AQ39" s="447">
        <v>0</v>
      </c>
      <c r="AR39" s="447">
        <v>0</v>
      </c>
      <c r="AS39" s="447">
        <v>0</v>
      </c>
      <c r="AT39" s="217"/>
      <c r="AU39" s="266">
        <v>267.85675999999995</v>
      </c>
      <c r="AV39" s="203"/>
      <c r="AW39" s="203"/>
    </row>
    <row r="40" spans="1:49">
      <c r="B40" s="283"/>
      <c r="C40" s="318"/>
      <c r="D40" s="303"/>
      <c r="E40" s="302"/>
      <c r="F40" s="304"/>
      <c r="G40" s="304"/>
      <c r="H40" s="305"/>
      <c r="I40" s="306"/>
      <c r="J40" s="192" t="s">
        <v>35</v>
      </c>
      <c r="K40" s="98">
        <f>NAM!W32</f>
        <v>53</v>
      </c>
      <c r="L40" s="98"/>
      <c r="M40" s="98">
        <f>APAC!W32</f>
        <v>1.59196</v>
      </c>
      <c r="N40" s="98"/>
      <c r="O40" s="98"/>
      <c r="P40" s="98">
        <f>BNL!W32</f>
        <v>0</v>
      </c>
      <c r="Q40" s="98">
        <f>DACH!W32</f>
        <v>0</v>
      </c>
      <c r="R40" s="98"/>
      <c r="S40" s="98">
        <v>-0.62995000000000001</v>
      </c>
      <c r="T40" s="98"/>
      <c r="U40" s="98"/>
      <c r="V40" s="98">
        <f>UKI!W32</f>
        <v>0</v>
      </c>
      <c r="W40" s="98"/>
      <c r="X40" s="98"/>
      <c r="Y40" s="98">
        <f>LAT!W32</f>
        <v>0</v>
      </c>
      <c r="Z40" s="98">
        <f>MET!W32</f>
        <v>0</v>
      </c>
      <c r="AA40" s="99">
        <f t="shared" si="11"/>
        <v>53.962009999999999</v>
      </c>
      <c r="AB40" s="306"/>
      <c r="AC40" s="192" t="s">
        <v>35</v>
      </c>
      <c r="AD40" s="448">
        <v>49.333305031168003</v>
      </c>
      <c r="AE40" s="448">
        <v>0</v>
      </c>
      <c r="AF40" s="448">
        <v>2.1930013038000001E-2</v>
      </c>
      <c r="AG40" s="448">
        <v>0</v>
      </c>
      <c r="AH40" s="448">
        <v>0</v>
      </c>
      <c r="AI40" s="448">
        <v>0.29318</v>
      </c>
      <c r="AJ40" s="448">
        <v>0</v>
      </c>
      <c r="AK40" s="448">
        <v>0</v>
      </c>
      <c r="AL40" s="448">
        <v>0</v>
      </c>
      <c r="AM40" s="448">
        <v>0</v>
      </c>
      <c r="AN40" s="448">
        <v>0</v>
      </c>
      <c r="AO40" s="448">
        <v>0</v>
      </c>
      <c r="AP40" s="448">
        <v>0</v>
      </c>
      <c r="AQ40" s="448">
        <v>0</v>
      </c>
      <c r="AR40" s="448">
        <v>15.503094477935999</v>
      </c>
      <c r="AS40" s="448">
        <v>0</v>
      </c>
      <c r="AT40" s="98"/>
      <c r="AU40" s="266">
        <v>65.151509522142007</v>
      </c>
      <c r="AV40" s="203"/>
      <c r="AW40" s="203"/>
    </row>
    <row r="41" spans="1:49" hidden="1">
      <c r="B41" s="283"/>
      <c r="C41" s="318"/>
      <c r="D41" s="314" t="s">
        <v>68</v>
      </c>
      <c r="E41" s="300" t="s">
        <v>62</v>
      </c>
      <c r="F41" s="276" t="s">
        <v>51</v>
      </c>
      <c r="G41" s="276" t="s">
        <v>43</v>
      </c>
      <c r="H41" s="278">
        <f>SUM(H29:H40)</f>
        <v>814</v>
      </c>
      <c r="I41" s="280">
        <f>SUM(I29:I40)</f>
        <v>1019</v>
      </c>
      <c r="J41" s="193" t="s">
        <v>54</v>
      </c>
      <c r="K41" s="98">
        <f t="shared" ref="K41:Z43" si="16">SUM(K38,K35,K32,K29)</f>
        <v>726</v>
      </c>
      <c r="L41" s="98">
        <f t="shared" si="16"/>
        <v>0</v>
      </c>
      <c r="M41" s="98">
        <f t="shared" si="16"/>
        <v>40</v>
      </c>
      <c r="N41" s="98">
        <f t="shared" si="16"/>
        <v>6</v>
      </c>
      <c r="O41" s="98">
        <f t="shared" si="16"/>
        <v>0</v>
      </c>
      <c r="P41" s="98">
        <f t="shared" si="16"/>
        <v>82</v>
      </c>
      <c r="Q41" s="98">
        <f t="shared" si="16"/>
        <v>35</v>
      </c>
      <c r="R41" s="98">
        <f t="shared" si="16"/>
        <v>128</v>
      </c>
      <c r="S41" s="98">
        <f t="shared" si="16"/>
        <v>0</v>
      </c>
      <c r="T41" s="98">
        <f t="shared" si="16"/>
        <v>0</v>
      </c>
      <c r="U41" s="98">
        <f t="shared" si="16"/>
        <v>0</v>
      </c>
      <c r="V41" s="98">
        <f t="shared" si="16"/>
        <v>0</v>
      </c>
      <c r="W41" s="98">
        <f t="shared" si="16"/>
        <v>0</v>
      </c>
      <c r="X41" s="98">
        <f t="shared" si="16"/>
        <v>2</v>
      </c>
      <c r="Y41" s="98">
        <f t="shared" si="16"/>
        <v>0</v>
      </c>
      <c r="Z41" s="98">
        <f t="shared" si="16"/>
        <v>0</v>
      </c>
      <c r="AA41" s="99">
        <f t="shared" si="11"/>
        <v>1019</v>
      </c>
      <c r="AB41" s="280">
        <f>SUM(AB29:AB40)</f>
        <v>1689.7784554664202</v>
      </c>
      <c r="AC41" s="193" t="s">
        <v>54</v>
      </c>
      <c r="AD41" s="98">
        <v>1309.3505641317863</v>
      </c>
      <c r="AE41" s="98">
        <v>0</v>
      </c>
      <c r="AF41" s="98">
        <v>87.317250999223816</v>
      </c>
      <c r="AG41" s="98">
        <v>0</v>
      </c>
      <c r="AH41" s="98">
        <v>0</v>
      </c>
      <c r="AI41" s="98">
        <v>86.449501842017369</v>
      </c>
      <c r="AJ41" s="98">
        <v>0</v>
      </c>
      <c r="AK41" s="98">
        <v>43.481217734101733</v>
      </c>
      <c r="AL41" s="98">
        <v>0</v>
      </c>
      <c r="AM41" s="98">
        <v>0</v>
      </c>
      <c r="AN41" s="98">
        <v>0</v>
      </c>
      <c r="AO41" s="98">
        <v>0</v>
      </c>
      <c r="AP41" s="98">
        <v>0</v>
      </c>
      <c r="AQ41" s="98">
        <v>34.903918044511478</v>
      </c>
      <c r="AR41" s="98">
        <v>-10.279125294453006</v>
      </c>
      <c r="AS41" s="98">
        <v>110.844102407386</v>
      </c>
      <c r="AT41" s="98">
        <v>27.711025601846501</v>
      </c>
      <c r="AU41" s="99">
        <v>1662.0674298645736</v>
      </c>
      <c r="AV41" s="203"/>
      <c r="AW41" s="203"/>
    </row>
    <row r="42" spans="1:49">
      <c r="B42" s="283"/>
      <c r="C42" s="318"/>
      <c r="D42" s="315"/>
      <c r="E42" s="300"/>
      <c r="F42" s="276"/>
      <c r="G42" s="276"/>
      <c r="H42" s="278"/>
      <c r="I42" s="280"/>
      <c r="J42" s="193" t="s">
        <v>34</v>
      </c>
      <c r="K42" s="98">
        <f t="shared" si="16"/>
        <v>346.31319056063296</v>
      </c>
      <c r="L42" s="98">
        <f t="shared" si="16"/>
        <v>0</v>
      </c>
      <c r="M42" s="98">
        <f t="shared" si="16"/>
        <v>19.080616559814487</v>
      </c>
      <c r="N42" s="98">
        <f t="shared" si="16"/>
        <v>2.8620924839721731</v>
      </c>
      <c r="O42" s="98">
        <f t="shared" si="16"/>
        <v>0</v>
      </c>
      <c r="P42" s="98">
        <f t="shared" si="16"/>
        <v>39.115263947619695</v>
      </c>
      <c r="Q42" s="98">
        <f t="shared" si="16"/>
        <v>16.695539489837678</v>
      </c>
      <c r="R42" s="98">
        <f t="shared" si="16"/>
        <v>61.057972991406359</v>
      </c>
      <c r="S42" s="98">
        <f t="shared" si="16"/>
        <v>0</v>
      </c>
      <c r="T42" s="98">
        <f t="shared" si="16"/>
        <v>0</v>
      </c>
      <c r="U42" s="98">
        <f t="shared" si="16"/>
        <v>0</v>
      </c>
      <c r="V42" s="98">
        <f t="shared" si="16"/>
        <v>0</v>
      </c>
      <c r="W42" s="98">
        <f t="shared" si="16"/>
        <v>0</v>
      </c>
      <c r="X42" s="98">
        <f t="shared" si="16"/>
        <v>0.95403082799072436</v>
      </c>
      <c r="Y42" s="98">
        <f t="shared" si="16"/>
        <v>0</v>
      </c>
      <c r="Z42" s="98">
        <f t="shared" si="16"/>
        <v>0</v>
      </c>
      <c r="AA42" s="99">
        <f t="shared" si="11"/>
        <v>486.0787068612741</v>
      </c>
      <c r="AB42" s="280"/>
      <c r="AC42" s="193" t="s">
        <v>34</v>
      </c>
      <c r="AD42" s="448">
        <v>518.43936365997604</v>
      </c>
      <c r="AE42" s="448">
        <v>0</v>
      </c>
      <c r="AF42" s="448">
        <v>74.90889011018038</v>
      </c>
      <c r="AG42" s="448">
        <v>0</v>
      </c>
      <c r="AH42" s="448">
        <v>0</v>
      </c>
      <c r="AI42" s="448">
        <v>398.61374000000001</v>
      </c>
      <c r="AJ42" s="448">
        <v>0</v>
      </c>
      <c r="AK42" s="448">
        <v>74.492840000000001</v>
      </c>
      <c r="AL42" s="448">
        <v>16.550450000000001</v>
      </c>
      <c r="AM42" s="448">
        <v>0</v>
      </c>
      <c r="AN42" s="448">
        <v>0</v>
      </c>
      <c r="AO42" s="448">
        <v>182.34638805660001</v>
      </c>
      <c r="AP42" s="448">
        <v>0</v>
      </c>
      <c r="AQ42" s="448">
        <v>0</v>
      </c>
      <c r="AR42" s="448">
        <v>0</v>
      </c>
      <c r="AS42" s="448">
        <v>0</v>
      </c>
      <c r="AT42" s="98"/>
      <c r="AU42" s="266">
        <v>1265.3516718267563</v>
      </c>
      <c r="AV42" s="203"/>
      <c r="AW42" s="203"/>
    </row>
    <row r="43" spans="1:49" ht="16" thickBot="1">
      <c r="B43" s="283"/>
      <c r="C43" s="319"/>
      <c r="D43" s="316"/>
      <c r="E43" s="301"/>
      <c r="F43" s="277"/>
      <c r="G43" s="277"/>
      <c r="H43" s="279"/>
      <c r="I43" s="281"/>
      <c r="J43" s="195" t="s">
        <v>35</v>
      </c>
      <c r="K43" s="125">
        <f t="shared" si="16"/>
        <v>832.88605000000007</v>
      </c>
      <c r="L43" s="125">
        <f t="shared" si="16"/>
        <v>3.0754999999999999</v>
      </c>
      <c r="M43" s="125">
        <f t="shared" si="16"/>
        <v>70.283609999999996</v>
      </c>
      <c r="N43" s="125">
        <f t="shared" si="16"/>
        <v>0</v>
      </c>
      <c r="O43" s="125">
        <f t="shared" si="16"/>
        <v>0</v>
      </c>
      <c r="P43" s="125">
        <f t="shared" si="16"/>
        <v>68.009</v>
      </c>
      <c r="Q43" s="125">
        <f t="shared" si="16"/>
        <v>0</v>
      </c>
      <c r="R43" s="125">
        <f t="shared" si="16"/>
        <v>34.20626</v>
      </c>
      <c r="S43" s="125">
        <f t="shared" si="16"/>
        <v>-0.62995000000000001</v>
      </c>
      <c r="T43" s="125">
        <f t="shared" si="16"/>
        <v>0</v>
      </c>
      <c r="U43" s="125">
        <f t="shared" si="16"/>
        <v>0</v>
      </c>
      <c r="V43" s="125">
        <f t="shared" si="16"/>
        <v>0</v>
      </c>
      <c r="W43" s="125">
        <f t="shared" si="16"/>
        <v>0</v>
      </c>
      <c r="X43" s="125">
        <f t="shared" si="16"/>
        <v>27.458579999999998</v>
      </c>
      <c r="Y43" s="125">
        <f t="shared" si="16"/>
        <v>44.019770000000008</v>
      </c>
      <c r="Z43" s="125">
        <f t="shared" si="16"/>
        <v>108.81961999999999</v>
      </c>
      <c r="AA43" s="126">
        <f t="shared" si="11"/>
        <v>1188.1284400000002</v>
      </c>
      <c r="AB43" s="281"/>
      <c r="AC43" s="195" t="s">
        <v>35</v>
      </c>
      <c r="AD43" s="449">
        <v>1254.6169383401416</v>
      </c>
      <c r="AE43" s="449">
        <v>0</v>
      </c>
      <c r="AF43" s="449">
        <v>25.948031845537997</v>
      </c>
      <c r="AG43" s="449">
        <v>0</v>
      </c>
      <c r="AH43" s="449">
        <v>0</v>
      </c>
      <c r="AI43" s="449">
        <v>32.387250000000002</v>
      </c>
      <c r="AJ43" s="449">
        <v>0</v>
      </c>
      <c r="AK43" s="449">
        <v>33.214700000000001</v>
      </c>
      <c r="AL43" s="449">
        <v>0</v>
      </c>
      <c r="AM43" s="449">
        <v>0</v>
      </c>
      <c r="AN43" s="449">
        <v>2.7824</v>
      </c>
      <c r="AO43" s="449">
        <v>0</v>
      </c>
      <c r="AP43" s="449">
        <v>0</v>
      </c>
      <c r="AQ43" s="449">
        <v>23.8180272</v>
      </c>
      <c r="AR43" s="449">
        <v>205.15334879621301</v>
      </c>
      <c r="AS43" s="449">
        <v>3.7083811252939998</v>
      </c>
      <c r="AT43" s="125"/>
      <c r="AU43" s="269">
        <v>1581.6290773071867</v>
      </c>
      <c r="AV43" s="203"/>
      <c r="AW43" s="203"/>
    </row>
    <row r="44" spans="1:49" hidden="1">
      <c r="B44" s="284" t="s">
        <v>69</v>
      </c>
      <c r="C44" s="287" t="s">
        <v>70</v>
      </c>
      <c r="D44" s="290" t="s">
        <v>71</v>
      </c>
      <c r="E44" s="292" t="s">
        <v>37</v>
      </c>
      <c r="F44" s="294" t="s">
        <v>51</v>
      </c>
      <c r="G44" s="294" t="s">
        <v>43</v>
      </c>
      <c r="H44" s="296">
        <f>H14</f>
        <v>2462</v>
      </c>
      <c r="I44" s="298">
        <f>AA44</f>
        <v>4374.7504199999994</v>
      </c>
      <c r="J44" s="199" t="s">
        <v>54</v>
      </c>
      <c r="K44" s="141">
        <f t="shared" ref="K44:AA46" si="17">SUM(K14,K20)</f>
        <v>629.39415999999994</v>
      </c>
      <c r="L44" s="141">
        <f t="shared" si="17"/>
        <v>0</v>
      </c>
      <c r="M44" s="141">
        <f t="shared" si="17"/>
        <v>59.999999999999993</v>
      </c>
      <c r="N44" s="141">
        <f t="shared" si="17"/>
        <v>38.454000000000001</v>
      </c>
      <c r="O44" s="141">
        <f t="shared" si="17"/>
        <v>33.266950000000001</v>
      </c>
      <c r="P44" s="141">
        <f t="shared" si="17"/>
        <v>650.41375999999991</v>
      </c>
      <c r="Q44" s="141">
        <f t="shared" si="17"/>
        <v>1705.39897</v>
      </c>
      <c r="R44" s="141">
        <f t="shared" si="17"/>
        <v>0</v>
      </c>
      <c r="S44" s="141">
        <f t="shared" si="17"/>
        <v>0</v>
      </c>
      <c r="T44" s="141">
        <f t="shared" si="17"/>
        <v>0</v>
      </c>
      <c r="U44" s="141">
        <f t="shared" si="17"/>
        <v>400</v>
      </c>
      <c r="V44" s="141">
        <f t="shared" si="17"/>
        <v>619.99998000000005</v>
      </c>
      <c r="W44" s="141">
        <f t="shared" si="17"/>
        <v>0</v>
      </c>
      <c r="X44" s="141">
        <f t="shared" si="17"/>
        <v>0</v>
      </c>
      <c r="Y44" s="141">
        <f t="shared" si="17"/>
        <v>37.822599999999994</v>
      </c>
      <c r="Z44" s="141">
        <f t="shared" si="17"/>
        <v>200</v>
      </c>
      <c r="AA44" s="142">
        <f t="shared" si="17"/>
        <v>4374.7504199999994</v>
      </c>
      <c r="AB44" s="298">
        <f>AU44</f>
        <v>3712.2079857085919</v>
      </c>
      <c r="AC44" s="199" t="s">
        <v>54</v>
      </c>
      <c r="AD44" s="141">
        <v>1332.0428720933796</v>
      </c>
      <c r="AE44" s="141">
        <v>27.984946892975398</v>
      </c>
      <c r="AF44" s="141">
        <v>194.03949733374969</v>
      </c>
      <c r="AG44" s="141">
        <v>50.292438218489274</v>
      </c>
      <c r="AH44" s="141">
        <v>0</v>
      </c>
      <c r="AI44" s="141">
        <v>354.08364208607236</v>
      </c>
      <c r="AJ44" s="141">
        <v>776.31042700936086</v>
      </c>
      <c r="AK44" s="141">
        <v>111.09914272016972</v>
      </c>
      <c r="AL44" s="141">
        <v>36.994989115607112</v>
      </c>
      <c r="AM44" s="141">
        <v>36.640162909693011</v>
      </c>
      <c r="AN44" s="141">
        <v>366.61412176681728</v>
      </c>
      <c r="AO44" s="141">
        <v>370.63615255714512</v>
      </c>
      <c r="AP44" s="141">
        <v>0</v>
      </c>
      <c r="AQ44" s="141">
        <v>1.2658247691358639</v>
      </c>
      <c r="AR44" s="141">
        <v>0</v>
      </c>
      <c r="AS44" s="141">
        <v>43.363014588797341</v>
      </c>
      <c r="AT44" s="141">
        <v>10.840753647199335</v>
      </c>
      <c r="AU44" s="142">
        <v>3712.2079857085919</v>
      </c>
      <c r="AV44" s="203"/>
      <c r="AW44" s="203"/>
    </row>
    <row r="45" spans="1:49">
      <c r="B45" s="285"/>
      <c r="C45" s="288"/>
      <c r="D45" s="291"/>
      <c r="E45" s="293"/>
      <c r="F45" s="295"/>
      <c r="G45" s="295"/>
      <c r="H45" s="297"/>
      <c r="I45" s="299"/>
      <c r="J45" s="193" t="s">
        <v>34</v>
      </c>
      <c r="K45" s="98">
        <f>SUM(K15,K21)</f>
        <v>348.64193357303373</v>
      </c>
      <c r="L45" s="98">
        <f t="shared" si="17"/>
        <v>0</v>
      </c>
      <c r="M45" s="98">
        <f t="shared" si="17"/>
        <v>33.235955056179776</v>
      </c>
      <c r="N45" s="98">
        <f t="shared" si="17"/>
        <v>21.300923595505619</v>
      </c>
      <c r="O45" s="98">
        <f t="shared" si="17"/>
        <v>18.427647584269664</v>
      </c>
      <c r="P45" s="98">
        <f t="shared" si="17"/>
        <v>360.28537492134831</v>
      </c>
      <c r="Q45" s="98">
        <f t="shared" si="17"/>
        <v>944.67605866292138</v>
      </c>
      <c r="R45" s="98">
        <f t="shared" si="17"/>
        <v>0</v>
      </c>
      <c r="S45" s="98">
        <f t="shared" si="17"/>
        <v>0</v>
      </c>
      <c r="T45" s="98">
        <f t="shared" si="17"/>
        <v>0</v>
      </c>
      <c r="U45" s="98">
        <f t="shared" si="17"/>
        <v>221.57303370786519</v>
      </c>
      <c r="V45" s="98">
        <f t="shared" si="17"/>
        <v>343.43819116853939</v>
      </c>
      <c r="W45" s="98">
        <f t="shared" si="17"/>
        <v>0</v>
      </c>
      <c r="X45" s="98">
        <f t="shared" si="17"/>
        <v>0</v>
      </c>
      <c r="Y45" s="98">
        <f t="shared" si="17"/>
        <v>20.951170561797753</v>
      </c>
      <c r="Z45" s="98">
        <f t="shared" si="17"/>
        <v>110.7865168539326</v>
      </c>
      <c r="AA45" s="99">
        <f>SUM(AA15,AA21)</f>
        <v>2423.3168056853933</v>
      </c>
      <c r="AB45" s="299"/>
      <c r="AC45" s="193" t="s">
        <v>34</v>
      </c>
      <c r="AD45" s="448">
        <v>-174.51784792943394</v>
      </c>
      <c r="AE45" s="448">
        <v>-4.3368268904425345E-6</v>
      </c>
      <c r="AF45" s="448">
        <v>237.49999523745299</v>
      </c>
      <c r="AG45" s="448">
        <v>38.749999109664003</v>
      </c>
      <c r="AH45" s="448">
        <v>0</v>
      </c>
      <c r="AI45" s="448">
        <v>161.25003000000001</v>
      </c>
      <c r="AJ45" s="448">
        <v>562.79430667025599</v>
      </c>
      <c r="AK45" s="448">
        <v>74.999970000000019</v>
      </c>
      <c r="AL45" s="448">
        <v>74.997</v>
      </c>
      <c r="AM45" s="448">
        <v>74.999970000000019</v>
      </c>
      <c r="AN45" s="448">
        <v>242.7465564</v>
      </c>
      <c r="AO45" s="448">
        <v>275.10247547970005</v>
      </c>
      <c r="AP45" s="448">
        <v>0</v>
      </c>
      <c r="AQ45" s="448">
        <v>0</v>
      </c>
      <c r="AR45" s="448">
        <v>3.9671760012592357E-6</v>
      </c>
      <c r="AS45" s="448">
        <v>130.999999789133</v>
      </c>
      <c r="AT45" s="98"/>
      <c r="AU45" s="266">
        <v>1699.6224543871213</v>
      </c>
      <c r="AV45" s="203"/>
      <c r="AW45" s="203"/>
    </row>
    <row r="46" spans="1:49">
      <c r="B46" s="286"/>
      <c r="C46" s="288"/>
      <c r="D46" s="291"/>
      <c r="E46" s="293"/>
      <c r="F46" s="295"/>
      <c r="G46" s="295"/>
      <c r="H46" s="297"/>
      <c r="I46" s="299"/>
      <c r="J46" s="192" t="s">
        <v>35</v>
      </c>
      <c r="K46" s="98">
        <f t="shared" si="17"/>
        <v>958.41439999999989</v>
      </c>
      <c r="L46" s="98">
        <f t="shared" si="17"/>
        <v>20.135370000000002</v>
      </c>
      <c r="M46" s="98">
        <f t="shared" si="17"/>
        <v>139.61281</v>
      </c>
      <c r="N46" s="98">
        <f t="shared" si="17"/>
        <v>36.185770000000005</v>
      </c>
      <c r="O46" s="98">
        <f t="shared" si="17"/>
        <v>0</v>
      </c>
      <c r="P46" s="98">
        <f t="shared" si="17"/>
        <v>254.76571999999999</v>
      </c>
      <c r="Q46" s="98">
        <f t="shared" si="17"/>
        <v>558.5609199999999</v>
      </c>
      <c r="R46" s="98">
        <f t="shared" si="17"/>
        <v>79.936630000000008</v>
      </c>
      <c r="S46" s="98">
        <f t="shared" si="17"/>
        <v>26.61816</v>
      </c>
      <c r="T46" s="98">
        <f t="shared" si="17"/>
        <v>26.362860000000001</v>
      </c>
      <c r="U46" s="98">
        <f t="shared" si="17"/>
        <v>263.78149000000002</v>
      </c>
      <c r="V46" s="98">
        <f t="shared" si="17"/>
        <v>266.67536999999999</v>
      </c>
      <c r="W46" s="98">
        <f t="shared" si="17"/>
        <v>0</v>
      </c>
      <c r="X46" s="98">
        <f t="shared" si="17"/>
        <v>0.91076999999999997</v>
      </c>
      <c r="Y46" s="98">
        <f t="shared" si="17"/>
        <v>0</v>
      </c>
      <c r="Z46" s="98">
        <f t="shared" si="17"/>
        <v>38.543890000000005</v>
      </c>
      <c r="AA46" s="99">
        <f t="shared" si="17"/>
        <v>2670.50416</v>
      </c>
      <c r="AB46" s="299"/>
      <c r="AC46" s="192" t="s">
        <v>35</v>
      </c>
      <c r="AD46" s="448">
        <v>770.53585602421413</v>
      </c>
      <c r="AE46" s="448">
        <v>1.8145298438040025</v>
      </c>
      <c r="AF46" s="448">
        <v>162.38850542605996</v>
      </c>
      <c r="AG46" s="448">
        <v>30.649061699359997</v>
      </c>
      <c r="AH46" s="448">
        <v>13.410670857300001</v>
      </c>
      <c r="AI46" s="448">
        <v>44.321390000000001</v>
      </c>
      <c r="AJ46" s="448">
        <v>396.16106871080797</v>
      </c>
      <c r="AK46" s="448">
        <v>113.42944</v>
      </c>
      <c r="AL46" s="448">
        <v>1.05</v>
      </c>
      <c r="AM46" s="448">
        <v>685.06666000000007</v>
      </c>
      <c r="AN46" s="448">
        <v>140.31026748579998</v>
      </c>
      <c r="AO46" s="448">
        <v>331.84856792680006</v>
      </c>
      <c r="AP46" s="448">
        <v>0</v>
      </c>
      <c r="AQ46" s="448">
        <v>66.401772799999989</v>
      </c>
      <c r="AR46" s="448">
        <v>1.0715869356000003</v>
      </c>
      <c r="AS46" s="448">
        <v>9.5396538500000005</v>
      </c>
      <c r="AT46" s="98"/>
      <c r="AU46" s="266">
        <v>2767.9990315597461</v>
      </c>
      <c r="AV46" s="203"/>
      <c r="AW46" s="203"/>
    </row>
    <row r="47" spans="1:49" hidden="1">
      <c r="B47" s="286"/>
      <c r="C47" s="288"/>
      <c r="D47" s="307" t="s">
        <v>72</v>
      </c>
      <c r="E47" s="293" t="s">
        <v>39</v>
      </c>
      <c r="F47" s="295" t="s">
        <v>51</v>
      </c>
      <c r="G47" s="295" t="s">
        <v>43</v>
      </c>
      <c r="H47" s="297">
        <f>H17+H29+H32+H35+H38</f>
        <v>4886</v>
      </c>
      <c r="I47" s="299">
        <f>AA47</f>
        <v>4254.2589686659558</v>
      </c>
      <c r="J47" s="200" t="s">
        <v>54</v>
      </c>
      <c r="K47" s="98">
        <f t="shared" ref="K47:AA49" si="18">SUM(K17,K23,K29,K32,K35,K38)</f>
        <v>2300.2295589650648</v>
      </c>
      <c r="L47" s="98">
        <f t="shared" si="18"/>
        <v>314.21963461494761</v>
      </c>
      <c r="M47" s="98">
        <f t="shared" si="18"/>
        <v>700.39911131336271</v>
      </c>
      <c r="N47" s="98">
        <f t="shared" si="18"/>
        <v>101.43430940022517</v>
      </c>
      <c r="O47" s="98">
        <f t="shared" si="18"/>
        <v>45.736139928718806</v>
      </c>
      <c r="P47" s="98">
        <f t="shared" si="18"/>
        <v>11.943564262796684</v>
      </c>
      <c r="Q47" s="98">
        <f t="shared" si="18"/>
        <v>45.816430218029268</v>
      </c>
      <c r="R47" s="98">
        <f t="shared" si="18"/>
        <v>12.731495843681913</v>
      </c>
      <c r="S47" s="98">
        <f t="shared" si="18"/>
        <v>13.322744512886098</v>
      </c>
      <c r="T47" s="98">
        <f t="shared" si="18"/>
        <v>10.274223333059826</v>
      </c>
      <c r="U47" s="98">
        <f t="shared" si="18"/>
        <v>6.1687486964631413</v>
      </c>
      <c r="V47" s="98">
        <f t="shared" si="18"/>
        <v>17.990338011922354</v>
      </c>
      <c r="W47" s="98">
        <f t="shared" si="18"/>
        <v>30.248770075852612</v>
      </c>
      <c r="X47" s="98">
        <f t="shared" si="18"/>
        <v>3.8083383749936175</v>
      </c>
      <c r="Y47" s="98">
        <f t="shared" si="18"/>
        <v>339.99999999999994</v>
      </c>
      <c r="Z47" s="98">
        <f t="shared" si="18"/>
        <v>299.93556111395111</v>
      </c>
      <c r="AA47" s="99">
        <f t="shared" si="18"/>
        <v>4254.2589686659558</v>
      </c>
      <c r="AB47" s="299">
        <f>AU47</f>
        <v>6521.3782884774973</v>
      </c>
      <c r="AC47" s="200" t="s">
        <v>54</v>
      </c>
      <c r="AD47" s="98">
        <v>4476.467017251136</v>
      </c>
      <c r="AE47" s="98">
        <v>682.376405929763</v>
      </c>
      <c r="AF47" s="98">
        <v>144.0549759928044</v>
      </c>
      <c r="AG47" s="98">
        <v>11.810072014302454</v>
      </c>
      <c r="AH47" s="98">
        <v>0</v>
      </c>
      <c r="AI47" s="98">
        <v>321.61930738454578</v>
      </c>
      <c r="AJ47" s="98">
        <v>400.74425686024864</v>
      </c>
      <c r="AK47" s="98">
        <v>114.13100925693591</v>
      </c>
      <c r="AL47" s="98">
        <v>2.1438018191942065</v>
      </c>
      <c r="AM47" s="98">
        <v>55.015408737043025</v>
      </c>
      <c r="AN47" s="98">
        <v>0</v>
      </c>
      <c r="AO47" s="98">
        <v>30.75045564472606</v>
      </c>
      <c r="AP47" s="98">
        <v>0</v>
      </c>
      <c r="AQ47" s="98">
        <v>102.30823771050018</v>
      </c>
      <c r="AR47" s="98">
        <v>-9.7069620242150236</v>
      </c>
      <c r="AS47" s="98">
        <v>151.73144152041124</v>
      </c>
      <c r="AT47" s="98">
        <v>37.932860380102809</v>
      </c>
      <c r="AU47" s="99">
        <v>6521.3782884774973</v>
      </c>
      <c r="AV47" s="203"/>
      <c r="AW47" s="203"/>
    </row>
    <row r="48" spans="1:49">
      <c r="B48" s="286"/>
      <c r="C48" s="288"/>
      <c r="D48" s="291"/>
      <c r="E48" s="293"/>
      <c r="F48" s="295"/>
      <c r="G48" s="295"/>
      <c r="H48" s="297"/>
      <c r="I48" s="299"/>
      <c r="J48" s="193" t="s">
        <v>34</v>
      </c>
      <c r="K48" s="98">
        <f t="shared" si="18"/>
        <v>1097.2449553540896</v>
      </c>
      <c r="L48" s="98">
        <f t="shared" si="18"/>
        <v>149.88760909132068</v>
      </c>
      <c r="M48" s="98">
        <f t="shared" si="18"/>
        <v>334.10117204512744</v>
      </c>
      <c r="N48" s="98">
        <f t="shared" si="18"/>
        <v>48.385729091882069</v>
      </c>
      <c r="O48" s="98">
        <f t="shared" si="18"/>
        <v>21.816843722647615</v>
      </c>
      <c r="P48" s="98">
        <f t="shared" si="18"/>
        <v>5.6972642513981739</v>
      </c>
      <c r="Q48" s="98">
        <f t="shared" si="18"/>
        <v>21.855143428242854</v>
      </c>
      <c r="R48" s="98">
        <f t="shared" si="18"/>
        <v>6.0731197606541585</v>
      </c>
      <c r="S48" s="98">
        <f t="shared" si="18"/>
        <v>6.3551544893688021</v>
      </c>
      <c r="T48" s="98">
        <f t="shared" si="18"/>
        <v>4.9009628967003431</v>
      </c>
      <c r="U48" s="98">
        <f t="shared" si="18"/>
        <v>2.942588213276716</v>
      </c>
      <c r="V48" s="98">
        <f t="shared" si="18"/>
        <v>8.5816685346736428</v>
      </c>
      <c r="W48" s="98">
        <f t="shared" si="18"/>
        <v>14.429129580583357</v>
      </c>
      <c r="X48" s="98">
        <f t="shared" si="18"/>
        <v>1.8166361065820054</v>
      </c>
      <c r="Y48" s="98">
        <f t="shared" si="18"/>
        <v>162.18524075842311</v>
      </c>
      <c r="Z48" s="98">
        <f t="shared" si="18"/>
        <v>143.07388585670262</v>
      </c>
      <c r="AA48" s="99">
        <f>SUM(AA18,AA24,AA30,AA33,AA36,AA39)</f>
        <v>2029.3471031816725</v>
      </c>
      <c r="AB48" s="299"/>
      <c r="AC48" s="193" t="s">
        <v>34</v>
      </c>
      <c r="AD48" s="448">
        <v>3163.1764893741479</v>
      </c>
      <c r="AE48" s="448">
        <v>390.81970070328896</v>
      </c>
      <c r="AF48" s="448">
        <v>164.74435011018042</v>
      </c>
      <c r="AG48" s="448">
        <v>31.999460000000013</v>
      </c>
      <c r="AH48" s="448">
        <v>0</v>
      </c>
      <c r="AI48" s="448">
        <v>403.65760999999998</v>
      </c>
      <c r="AJ48" s="448">
        <v>96.848780365295937</v>
      </c>
      <c r="AK48" s="448">
        <v>76.026020000000003</v>
      </c>
      <c r="AL48" s="448">
        <v>26.274620000000002</v>
      </c>
      <c r="AM48" s="448">
        <v>17.386590000000009</v>
      </c>
      <c r="AN48" s="448">
        <v>0</v>
      </c>
      <c r="AO48" s="448">
        <v>180.95614582400003</v>
      </c>
      <c r="AP48" s="448">
        <v>-4.3284799655651796E-7</v>
      </c>
      <c r="AQ48" s="448">
        <v>62.439232572992005</v>
      </c>
      <c r="AR48" s="448">
        <v>0</v>
      </c>
      <c r="AS48" s="448">
        <v>31.898020177454001</v>
      </c>
      <c r="AT48" s="98"/>
      <c r="AU48" s="266">
        <v>4646.2270186945107</v>
      </c>
      <c r="AV48" s="203"/>
      <c r="AW48" s="203"/>
    </row>
    <row r="49" spans="2:49">
      <c r="B49" s="286"/>
      <c r="C49" s="288"/>
      <c r="D49" s="291"/>
      <c r="E49" s="293"/>
      <c r="F49" s="295"/>
      <c r="G49" s="295"/>
      <c r="H49" s="313"/>
      <c r="I49" s="299"/>
      <c r="J49" s="192" t="s">
        <v>35</v>
      </c>
      <c r="K49" s="98">
        <f t="shared" si="18"/>
        <v>4860.7846399999999</v>
      </c>
      <c r="L49" s="98">
        <f t="shared" si="18"/>
        <v>870.91316999999992</v>
      </c>
      <c r="M49" s="98">
        <f t="shared" si="18"/>
        <v>142.44192999999999</v>
      </c>
      <c r="N49" s="98">
        <f t="shared" si="18"/>
        <v>15.0199</v>
      </c>
      <c r="O49" s="98">
        <f t="shared" si="18"/>
        <v>0</v>
      </c>
      <c r="P49" s="98">
        <f t="shared" si="18"/>
        <v>367.09497999999996</v>
      </c>
      <c r="Q49" s="98">
        <f t="shared" si="18"/>
        <v>509.66146999999995</v>
      </c>
      <c r="R49" s="98">
        <f t="shared" si="18"/>
        <v>124.05776999999999</v>
      </c>
      <c r="S49" s="98">
        <f t="shared" si="18"/>
        <v>2.0965099999999999</v>
      </c>
      <c r="T49" s="98">
        <f t="shared" si="18"/>
        <v>69.967899999999986</v>
      </c>
      <c r="U49" s="98">
        <f t="shared" si="18"/>
        <v>0</v>
      </c>
      <c r="V49" s="98">
        <f t="shared" si="18"/>
        <v>39.108040000000003</v>
      </c>
      <c r="W49" s="98">
        <f t="shared" si="18"/>
        <v>0</v>
      </c>
      <c r="X49" s="98">
        <f t="shared" si="18"/>
        <v>113.18254000000005</v>
      </c>
      <c r="Y49" s="98">
        <f t="shared" si="18"/>
        <v>44.747440000000012</v>
      </c>
      <c r="Z49" s="98">
        <f t="shared" si="18"/>
        <v>174.13211999999999</v>
      </c>
      <c r="AA49" s="99">
        <f t="shared" si="18"/>
        <v>7333.2084100000002</v>
      </c>
      <c r="AB49" s="299"/>
      <c r="AC49" s="192" t="s">
        <v>35</v>
      </c>
      <c r="AD49" s="448">
        <v>3545.7980839708439</v>
      </c>
      <c r="AE49" s="448">
        <v>20.434901863387005</v>
      </c>
      <c r="AF49" s="448">
        <v>79.124889903390994</v>
      </c>
      <c r="AG49" s="448">
        <v>10.235476652999999</v>
      </c>
      <c r="AH49" s="448">
        <v>0</v>
      </c>
      <c r="AI49" s="448">
        <v>188.29800000000006</v>
      </c>
      <c r="AJ49" s="448">
        <v>408.47579973745593</v>
      </c>
      <c r="AK49" s="448">
        <v>110.70179999999999</v>
      </c>
      <c r="AL49" s="448">
        <v>9.6611600000000006</v>
      </c>
      <c r="AM49" s="448">
        <v>42.572369999999999</v>
      </c>
      <c r="AN49" s="448">
        <v>47.859676872640001</v>
      </c>
      <c r="AO49" s="448">
        <v>21.4225742291</v>
      </c>
      <c r="AP49" s="448">
        <v>222.04488536595201</v>
      </c>
      <c r="AQ49" s="448">
        <v>56.189613198399996</v>
      </c>
      <c r="AR49" s="448">
        <v>205.15334879621301</v>
      </c>
      <c r="AS49" s="448">
        <v>147.64398938026403</v>
      </c>
      <c r="AT49" s="98"/>
      <c r="AU49" s="266">
        <v>5115.6165699706471</v>
      </c>
      <c r="AV49" s="203"/>
      <c r="AW49" s="203"/>
    </row>
    <row r="50" spans="2:49" hidden="1">
      <c r="B50" s="286"/>
      <c r="C50" s="288"/>
      <c r="D50" s="307" t="s">
        <v>73</v>
      </c>
      <c r="E50" s="293" t="s">
        <v>62</v>
      </c>
      <c r="F50" s="295" t="s">
        <v>51</v>
      </c>
      <c r="G50" s="295" t="s">
        <v>43</v>
      </c>
      <c r="H50" s="297">
        <f>H47+H44</f>
        <v>7348</v>
      </c>
      <c r="I50" s="299">
        <f>I44+I47</f>
        <v>8629.0093886659561</v>
      </c>
      <c r="J50" s="200" t="s">
        <v>54</v>
      </c>
      <c r="K50" s="98">
        <f t="shared" ref="K50:Z52" si="19">SUM(K41,K26)</f>
        <v>2929.6237189650647</v>
      </c>
      <c r="L50" s="98">
        <f t="shared" si="19"/>
        <v>314.21963461494761</v>
      </c>
      <c r="M50" s="98">
        <f t="shared" si="19"/>
        <v>760.39911131336271</v>
      </c>
      <c r="N50" s="98">
        <f t="shared" si="19"/>
        <v>139.88830940022518</v>
      </c>
      <c r="O50" s="98">
        <f t="shared" si="19"/>
        <v>79.003089928718808</v>
      </c>
      <c r="P50" s="98">
        <f t="shared" si="19"/>
        <v>662.35732426279662</v>
      </c>
      <c r="Q50" s="98">
        <f t="shared" si="19"/>
        <v>1751.2154002180291</v>
      </c>
      <c r="R50" s="98">
        <f t="shared" si="19"/>
        <v>12.731495843681913</v>
      </c>
      <c r="S50" s="98">
        <f t="shared" si="19"/>
        <v>13.322744512886098</v>
      </c>
      <c r="T50" s="98">
        <f t="shared" si="19"/>
        <v>10.274223333059826</v>
      </c>
      <c r="U50" s="98">
        <f t="shared" si="19"/>
        <v>406.16874869646313</v>
      </c>
      <c r="V50" s="98">
        <f t="shared" si="19"/>
        <v>637.99031801192245</v>
      </c>
      <c r="W50" s="98">
        <f t="shared" si="19"/>
        <v>30.248770075852612</v>
      </c>
      <c r="X50" s="98">
        <f t="shared" si="19"/>
        <v>3.8083383749936175</v>
      </c>
      <c r="Y50" s="98">
        <f t="shared" si="19"/>
        <v>377.82259999999997</v>
      </c>
      <c r="Z50" s="98">
        <f t="shared" si="19"/>
        <v>499.93556111395111</v>
      </c>
      <c r="AA50" s="99">
        <f>SUM(K50:Z50)</f>
        <v>8629.0093886659542</v>
      </c>
      <c r="AB50" s="299">
        <f>AB44+AB47</f>
        <v>10233.586274186089</v>
      </c>
      <c r="AC50" s="200" t="s">
        <v>54</v>
      </c>
      <c r="AD50" s="98">
        <v>5808.5098893445156</v>
      </c>
      <c r="AE50" s="98">
        <v>710.36135282273835</v>
      </c>
      <c r="AF50" s="98">
        <v>338.09447332655407</v>
      </c>
      <c r="AG50" s="98">
        <v>62.10251023279173</v>
      </c>
      <c r="AH50" s="98">
        <v>0</v>
      </c>
      <c r="AI50" s="98">
        <v>675.70294947061814</v>
      </c>
      <c r="AJ50" s="98">
        <v>1177.0546838696096</v>
      </c>
      <c r="AK50" s="98">
        <v>225.23015197710563</v>
      </c>
      <c r="AL50" s="98">
        <v>39.138790934801321</v>
      </c>
      <c r="AM50" s="98">
        <v>91.655571646736036</v>
      </c>
      <c r="AN50" s="98">
        <v>366.61412176681728</v>
      </c>
      <c r="AO50" s="98">
        <v>401.38660820187118</v>
      </c>
      <c r="AP50" s="98">
        <v>0</v>
      </c>
      <c r="AQ50" s="98">
        <v>103.57406247963604</v>
      </c>
      <c r="AR50" s="98">
        <v>-9.7069620242150236</v>
      </c>
      <c r="AS50" s="98">
        <v>195.09445610920858</v>
      </c>
      <c r="AT50" s="98">
        <v>48.773614027302145</v>
      </c>
      <c r="AU50" s="99">
        <v>10233.586274186093</v>
      </c>
      <c r="AV50" s="203"/>
      <c r="AW50" s="203"/>
    </row>
    <row r="51" spans="2:49">
      <c r="B51" s="286"/>
      <c r="C51" s="288"/>
      <c r="D51" s="291"/>
      <c r="E51" s="293"/>
      <c r="F51" s="295"/>
      <c r="G51" s="295"/>
      <c r="H51" s="297"/>
      <c r="I51" s="299"/>
      <c r="J51" s="193" t="s">
        <v>34</v>
      </c>
      <c r="K51" s="98">
        <f t="shared" si="19"/>
        <v>1445.8868889271234</v>
      </c>
      <c r="L51" s="98">
        <f t="shared" si="19"/>
        <v>149.88760909132068</v>
      </c>
      <c r="M51" s="98">
        <f t="shared" si="19"/>
        <v>367.3371271013072</v>
      </c>
      <c r="N51" s="98">
        <f t="shared" si="19"/>
        <v>69.686652687387692</v>
      </c>
      <c r="O51" s="98">
        <f t="shared" si="19"/>
        <v>40.244491306917283</v>
      </c>
      <c r="P51" s="98">
        <f t="shared" si="19"/>
        <v>365.98263917274653</v>
      </c>
      <c r="Q51" s="98">
        <f t="shared" si="19"/>
        <v>966.53120209116423</v>
      </c>
      <c r="R51" s="98">
        <f t="shared" si="19"/>
        <v>6.0731197606541585</v>
      </c>
      <c r="S51" s="98">
        <f t="shared" si="19"/>
        <v>6.3551544893688021</v>
      </c>
      <c r="T51" s="98">
        <f t="shared" si="19"/>
        <v>4.9009628967003431</v>
      </c>
      <c r="U51" s="98">
        <f t="shared" si="19"/>
        <v>224.5156219211419</v>
      </c>
      <c r="V51" s="98">
        <f t="shared" si="19"/>
        <v>352.01985970321306</v>
      </c>
      <c r="W51" s="98">
        <f t="shared" si="19"/>
        <v>14.429129580583357</v>
      </c>
      <c r="X51" s="98">
        <f t="shared" si="19"/>
        <v>1.8166361065820054</v>
      </c>
      <c r="Y51" s="98">
        <f t="shared" si="19"/>
        <v>183.13641132022087</v>
      </c>
      <c r="Z51" s="98">
        <f t="shared" si="19"/>
        <v>253.86040271063521</v>
      </c>
      <c r="AA51" s="99">
        <f>SUM(K51:Z51)</f>
        <v>4452.6639088670663</v>
      </c>
      <c r="AB51" s="299"/>
      <c r="AC51" s="193" t="s">
        <v>34</v>
      </c>
      <c r="AD51" s="448">
        <v>2988.6586414447138</v>
      </c>
      <c r="AE51" s="448">
        <v>390.8196963664621</v>
      </c>
      <c r="AF51" s="448">
        <v>402.24434534763338</v>
      </c>
      <c r="AG51" s="448">
        <v>70.749459109664016</v>
      </c>
      <c r="AH51" s="448">
        <v>0</v>
      </c>
      <c r="AI51" s="448">
        <v>564.90764000000001</v>
      </c>
      <c r="AJ51" s="448">
        <v>659.64308703555196</v>
      </c>
      <c r="AK51" s="448">
        <v>151.02599000000004</v>
      </c>
      <c r="AL51" s="448">
        <v>101.27162</v>
      </c>
      <c r="AM51" s="448">
        <v>92.386560000000031</v>
      </c>
      <c r="AN51" s="448">
        <v>242.7465564</v>
      </c>
      <c r="AO51" s="448">
        <v>456.05862130370008</v>
      </c>
      <c r="AP51" s="448">
        <v>-4.3284799655651796E-7</v>
      </c>
      <c r="AQ51" s="448">
        <v>62.439232572992005</v>
      </c>
      <c r="AR51" s="448">
        <v>3.9671760012592357E-6</v>
      </c>
      <c r="AS51" s="448">
        <v>162.89801996658701</v>
      </c>
      <c r="AT51" s="98"/>
      <c r="AU51" s="266">
        <v>6345.8494730816337</v>
      </c>
      <c r="AV51" s="203"/>
      <c r="AW51" s="203"/>
    </row>
    <row r="52" spans="2:49" ht="16" thickBot="1">
      <c r="B52" s="286"/>
      <c r="C52" s="289"/>
      <c r="D52" s="308"/>
      <c r="E52" s="309"/>
      <c r="F52" s="310"/>
      <c r="G52" s="310"/>
      <c r="H52" s="311"/>
      <c r="I52" s="312"/>
      <c r="J52" s="195" t="s">
        <v>35</v>
      </c>
      <c r="K52" s="125">
        <f t="shared" si="19"/>
        <v>5819.1990400000004</v>
      </c>
      <c r="L52" s="125">
        <f t="shared" si="19"/>
        <v>891.04853999999989</v>
      </c>
      <c r="M52" s="125">
        <f t="shared" si="19"/>
        <v>282.05473999999998</v>
      </c>
      <c r="N52" s="125">
        <f t="shared" si="19"/>
        <v>51.205670000000005</v>
      </c>
      <c r="O52" s="125">
        <f t="shared" si="19"/>
        <v>0</v>
      </c>
      <c r="P52" s="125">
        <f t="shared" si="19"/>
        <v>621.86069999999995</v>
      </c>
      <c r="Q52" s="125">
        <f t="shared" si="19"/>
        <v>1068.2223899999999</v>
      </c>
      <c r="R52" s="125">
        <f t="shared" si="19"/>
        <v>203.99439999999998</v>
      </c>
      <c r="S52" s="125">
        <f t="shared" si="19"/>
        <v>28.714669999999998</v>
      </c>
      <c r="T52" s="125">
        <f t="shared" si="19"/>
        <v>96.330759999999984</v>
      </c>
      <c r="U52" s="125">
        <f t="shared" si="19"/>
        <v>263.78149000000002</v>
      </c>
      <c r="V52" s="125">
        <f t="shared" si="19"/>
        <v>305.78341</v>
      </c>
      <c r="W52" s="125">
        <f t="shared" si="19"/>
        <v>0</v>
      </c>
      <c r="X52" s="125">
        <f t="shared" si="19"/>
        <v>114.09331000000005</v>
      </c>
      <c r="Y52" s="125">
        <f t="shared" si="19"/>
        <v>44.747440000000012</v>
      </c>
      <c r="Z52" s="125">
        <f t="shared" si="19"/>
        <v>212.67600999999999</v>
      </c>
      <c r="AA52" s="126">
        <f>SUM(K52:Z52)</f>
        <v>10003.712569999998</v>
      </c>
      <c r="AB52" s="312"/>
      <c r="AC52" s="195" t="s">
        <v>35</v>
      </c>
      <c r="AD52" s="449">
        <v>4316.3339399950582</v>
      </c>
      <c r="AE52" s="449">
        <v>22.249431707191007</v>
      </c>
      <c r="AF52" s="449">
        <v>241.51339532945096</v>
      </c>
      <c r="AG52" s="449">
        <v>40.884538352359996</v>
      </c>
      <c r="AH52" s="449">
        <v>13.410670857300001</v>
      </c>
      <c r="AI52" s="449">
        <v>232.61939000000004</v>
      </c>
      <c r="AJ52" s="449">
        <v>804.63686844826384</v>
      </c>
      <c r="AK52" s="449">
        <v>224.13123999999999</v>
      </c>
      <c r="AL52" s="449">
        <v>10.711160000000001</v>
      </c>
      <c r="AM52" s="449">
        <v>727.63903000000005</v>
      </c>
      <c r="AN52" s="449">
        <v>188.16994435843998</v>
      </c>
      <c r="AO52" s="449">
        <v>353.27114215590007</v>
      </c>
      <c r="AP52" s="449">
        <v>222.04488536595201</v>
      </c>
      <c r="AQ52" s="449">
        <v>122.59138599839999</v>
      </c>
      <c r="AR52" s="449">
        <v>206.22493573181302</v>
      </c>
      <c r="AS52" s="449">
        <v>157.18364323026404</v>
      </c>
      <c r="AT52" s="125"/>
      <c r="AU52" s="269">
        <v>7883.6156015303941</v>
      </c>
      <c r="AV52" s="203"/>
      <c r="AW52" s="203"/>
    </row>
    <row r="53" spans="2:49" s="1" customFormat="1" ht="18.5">
      <c r="D53" s="7"/>
      <c r="E53" s="7"/>
      <c r="F53" s="7"/>
      <c r="G53" s="7"/>
      <c r="I53" s="104"/>
      <c r="J53" s="96"/>
      <c r="K53" s="178">
        <f>K52/$AA$52</f>
        <v>0.58170394233947909</v>
      </c>
      <c r="L53" s="178">
        <f t="shared" ref="L53:Z53" si="20">L52/$AA$52</f>
        <v>8.9071785476139489E-2</v>
      </c>
      <c r="M53" s="178">
        <f t="shared" si="20"/>
        <v>2.8195006406506545E-2</v>
      </c>
      <c r="N53" s="178">
        <f t="shared" si="20"/>
        <v>5.1186666591721171E-3</v>
      </c>
      <c r="O53" s="178">
        <f t="shared" si="20"/>
        <v>0</v>
      </c>
      <c r="P53" s="178">
        <f t="shared" si="20"/>
        <v>6.2162991554244554E-2</v>
      </c>
      <c r="Q53" s="178">
        <f t="shared" si="20"/>
        <v>0.10678259521404863</v>
      </c>
      <c r="R53" s="178">
        <f t="shared" si="20"/>
        <v>2.039186937575117E-2</v>
      </c>
      <c r="S53" s="178">
        <f t="shared" si="20"/>
        <v>2.8704013434084508E-3</v>
      </c>
      <c r="T53" s="178">
        <f t="shared" si="20"/>
        <v>9.6295009803545363E-3</v>
      </c>
      <c r="U53" s="178">
        <f t="shared" si="20"/>
        <v>2.6368359561934122E-2</v>
      </c>
      <c r="V53" s="178">
        <f t="shared" si="20"/>
        <v>3.0566992789957784E-2</v>
      </c>
      <c r="W53" s="178">
        <f t="shared" si="20"/>
        <v>0</v>
      </c>
      <c r="X53" s="178">
        <f t="shared" si="20"/>
        <v>1.1405096777985502E-2</v>
      </c>
      <c r="Y53" s="178">
        <f t="shared" si="20"/>
        <v>4.4730833364997431E-3</v>
      </c>
      <c r="Z53" s="178">
        <f t="shared" si="20"/>
        <v>2.1259708184518545E-2</v>
      </c>
      <c r="AA53" s="179"/>
      <c r="AB53" s="104"/>
      <c r="AC53" s="96"/>
      <c r="AD53" s="178">
        <f>AD52/$AA$52</f>
        <v>0.43147320655126131</v>
      </c>
      <c r="AE53" s="178">
        <f t="shared" ref="AE53:AT53" si="21">AE52/$AA$52</f>
        <v>2.2241174515463926E-3</v>
      </c>
      <c r="AF53" s="178">
        <f t="shared" si="21"/>
        <v>2.4142376506670365E-2</v>
      </c>
      <c r="AG53" s="178">
        <f t="shared" si="21"/>
        <v>4.0869365314401473E-3</v>
      </c>
      <c r="AH53" s="178">
        <f t="shared" si="21"/>
        <v>1.340569389959992E-3</v>
      </c>
      <c r="AI53" s="178">
        <f t="shared" si="21"/>
        <v>2.3253306047356787E-2</v>
      </c>
      <c r="AJ53" s="178">
        <f t="shared" si="21"/>
        <v>8.0433825224175151E-2</v>
      </c>
      <c r="AK53" s="178">
        <f t="shared" si="21"/>
        <v>2.2404806058916989E-2</v>
      </c>
      <c r="AL53" s="178">
        <f t="shared" si="21"/>
        <v>1.070718488266202E-3</v>
      </c>
      <c r="AM53" s="178">
        <f t="shared" si="21"/>
        <v>7.273689891711875E-2</v>
      </c>
      <c r="AN53" s="178">
        <f t="shared" si="21"/>
        <v>1.8810011087557667E-2</v>
      </c>
      <c r="AO53" s="178">
        <f t="shared" si="21"/>
        <v>3.5314003644538954E-2</v>
      </c>
      <c r="AP53" s="178">
        <f t="shared" si="21"/>
        <v>2.2196248024142506E-2</v>
      </c>
      <c r="AQ53" s="178">
        <f t="shared" si="21"/>
        <v>1.2254588997892411E-2</v>
      </c>
      <c r="AR53" s="178">
        <f t="shared" si="21"/>
        <v>2.0614840169464511E-2</v>
      </c>
      <c r="AS53" s="178">
        <f>AS52/$AA$52</f>
        <v>1.5712530935928726E-2</v>
      </c>
      <c r="AT53" s="178">
        <f t="shared" si="21"/>
        <v>0</v>
      </c>
      <c r="AU53" s="179"/>
      <c r="AV53" s="206"/>
      <c r="AW53" s="206"/>
    </row>
    <row r="54" spans="2:49" s="1" customFormat="1" ht="23.5">
      <c r="D54" s="7"/>
      <c r="E54" s="7"/>
      <c r="F54" s="7"/>
      <c r="G54" s="7"/>
      <c r="I54" s="104"/>
      <c r="K54" s="180"/>
      <c r="L54" s="181"/>
      <c r="M54" s="181"/>
      <c r="N54" s="181"/>
      <c r="O54" s="181"/>
      <c r="P54" s="182">
        <f t="shared" ref="P54:AA54" si="22">P52/10001</f>
        <v>6.2179852014798517E-2</v>
      </c>
      <c r="Q54" s="182">
        <f t="shared" si="22"/>
        <v>0.10681155784421557</v>
      </c>
      <c r="R54" s="182">
        <f t="shared" si="22"/>
        <v>2.0397400259974E-2</v>
      </c>
      <c r="S54" s="182">
        <f t="shared" si="22"/>
        <v>2.8711798820117988E-3</v>
      </c>
      <c r="T54" s="182">
        <f t="shared" si="22"/>
        <v>9.6321127887211266E-3</v>
      </c>
      <c r="U54" s="182">
        <f t="shared" si="22"/>
        <v>2.6375511448855117E-2</v>
      </c>
      <c r="V54" s="182">
        <f t="shared" si="22"/>
        <v>3.0575283471652837E-2</v>
      </c>
      <c r="W54" s="182">
        <f t="shared" si="22"/>
        <v>0</v>
      </c>
      <c r="X54" s="182">
        <f t="shared" si="22"/>
        <v>1.1408190180981907E-2</v>
      </c>
      <c r="Y54" s="182">
        <f t="shared" si="22"/>
        <v>4.4742965703429673E-3</v>
      </c>
      <c r="Z54" s="182">
        <f t="shared" si="22"/>
        <v>2.1265474452554743E-2</v>
      </c>
      <c r="AA54" s="182">
        <f t="shared" si="22"/>
        <v>1.000271229877012</v>
      </c>
      <c r="AB54" s="104"/>
      <c r="AD54" s="180"/>
      <c r="AE54" s="181"/>
      <c r="AF54" s="181"/>
      <c r="AG54" s="181"/>
      <c r="AH54" s="181"/>
      <c r="AI54" s="182"/>
      <c r="AJ54" s="182"/>
      <c r="AK54" s="182"/>
      <c r="AL54" s="182"/>
      <c r="AM54" s="182"/>
      <c r="AN54" s="182"/>
      <c r="AO54" s="182"/>
      <c r="AP54" s="182"/>
      <c r="AQ54" s="182"/>
      <c r="AR54" s="182"/>
      <c r="AS54" s="182"/>
      <c r="AT54" s="182"/>
      <c r="AU54" s="182"/>
      <c r="AV54" s="207"/>
      <c r="AW54" s="207"/>
    </row>
    <row r="55" spans="2:49" s="1" customFormat="1">
      <c r="D55" s="7"/>
      <c r="E55" s="7"/>
      <c r="F55" s="7"/>
      <c r="G55" s="7"/>
      <c r="I55" s="104"/>
      <c r="J55" s="1" t="s">
        <v>56</v>
      </c>
      <c r="K55" s="169">
        <f>K46/2671</f>
        <v>0.35882231374017221</v>
      </c>
      <c r="L55" s="169">
        <f t="shared" ref="L55:AA55" si="23">L46/2671</f>
        <v>7.5385136652938983E-3</v>
      </c>
      <c r="M55" s="169">
        <f t="shared" si="23"/>
        <v>5.2269865219019093E-2</v>
      </c>
      <c r="N55" s="169">
        <f t="shared" si="23"/>
        <v>1.3547648820666419E-2</v>
      </c>
      <c r="O55" s="169">
        <f t="shared" si="23"/>
        <v>0</v>
      </c>
      <c r="P55" s="169">
        <f t="shared" si="23"/>
        <v>9.5382149007862224E-2</v>
      </c>
      <c r="Q55" s="169">
        <f t="shared" si="23"/>
        <v>0.20912052414825905</v>
      </c>
      <c r="R55" s="169">
        <f t="shared" si="23"/>
        <v>2.9927603893672786E-2</v>
      </c>
      <c r="S55" s="169">
        <f t="shared" si="23"/>
        <v>9.9656158742044178E-3</v>
      </c>
      <c r="T55" s="169">
        <f t="shared" si="23"/>
        <v>9.8700336952452263E-3</v>
      </c>
      <c r="U55" s="169">
        <f t="shared" si="23"/>
        <v>9.875757768625984E-2</v>
      </c>
      <c r="V55" s="169">
        <f t="shared" si="23"/>
        <v>9.9841022089105197E-2</v>
      </c>
      <c r="W55" s="169">
        <f t="shared" si="23"/>
        <v>0</v>
      </c>
      <c r="X55" s="169">
        <f t="shared" si="23"/>
        <v>3.4098464994384127E-4</v>
      </c>
      <c r="Y55" s="169">
        <f t="shared" si="23"/>
        <v>0</v>
      </c>
      <c r="Z55" s="169">
        <f t="shared" si="23"/>
        <v>1.4430509172594535E-2</v>
      </c>
      <c r="AA55" s="169">
        <f t="shared" si="23"/>
        <v>0.99981436166229876</v>
      </c>
      <c r="AB55" s="104"/>
      <c r="AC55" s="1" t="s">
        <v>56</v>
      </c>
      <c r="AD55" s="169">
        <f>AD46/2671</f>
        <v>0.2884821624950259</v>
      </c>
      <c r="AE55" s="169">
        <f t="shared" ref="AE55:AU55" si="24">AE46/2671</f>
        <v>6.7934475619767969E-4</v>
      </c>
      <c r="AF55" s="169">
        <f t="shared" si="24"/>
        <v>6.0796894581078231E-2</v>
      </c>
      <c r="AG55" s="169">
        <f t="shared" si="24"/>
        <v>1.1474751665803069E-2</v>
      </c>
      <c r="AH55" s="169">
        <f t="shared" si="24"/>
        <v>5.0208427020965937E-3</v>
      </c>
      <c r="AI55" s="169">
        <f t="shared" si="24"/>
        <v>1.6593556720329465E-2</v>
      </c>
      <c r="AJ55" s="169">
        <f t="shared" si="24"/>
        <v>0.14831938177117482</v>
      </c>
      <c r="AK55" s="169">
        <f t="shared" si="24"/>
        <v>4.2467031074503933E-2</v>
      </c>
      <c r="AL55" s="169">
        <f t="shared" si="24"/>
        <v>3.9311119430924748E-4</v>
      </c>
      <c r="AM55" s="169">
        <f t="shared" si="24"/>
        <v>0.25648321228004495</v>
      </c>
      <c r="AN55" s="169">
        <f t="shared" si="24"/>
        <v>5.2530987452564577E-2</v>
      </c>
      <c r="AO55" s="169">
        <f t="shared" si="24"/>
        <v>0.12424132082620744</v>
      </c>
      <c r="AP55" s="169">
        <f t="shared" si="24"/>
        <v>0</v>
      </c>
      <c r="AQ55" s="169">
        <f t="shared" si="24"/>
        <v>2.4860266866342191E-2</v>
      </c>
      <c r="AR55" s="169">
        <f t="shared" si="24"/>
        <v>4.0119316196181217E-4</v>
      </c>
      <c r="AS55" s="169">
        <f t="shared" si="24"/>
        <v>3.5715663983526772E-3</v>
      </c>
      <c r="AT55" s="169">
        <f t="shared" si="24"/>
        <v>0</v>
      </c>
      <c r="AU55" s="169">
        <f t="shared" si="24"/>
        <v>1.0363156239459925</v>
      </c>
      <c r="AV55" s="208"/>
      <c r="AW55" s="208"/>
    </row>
    <row r="56" spans="2:49" s="1" customFormat="1">
      <c r="D56" s="7"/>
      <c r="E56" s="7"/>
      <c r="F56" s="7"/>
      <c r="G56" s="7"/>
      <c r="I56" s="104"/>
      <c r="J56" s="1" t="s">
        <v>74</v>
      </c>
      <c r="K56" s="169">
        <f>K49/7333</f>
        <v>0.66286439929087682</v>
      </c>
      <c r="L56" s="169">
        <f t="shared" ref="L56:AA56" si="25">L49/7333</f>
        <v>0.1187662852856948</v>
      </c>
      <c r="M56" s="169">
        <f t="shared" si="25"/>
        <v>1.9424782490113184E-2</v>
      </c>
      <c r="N56" s="169">
        <f t="shared" si="25"/>
        <v>2.0482612846038457E-3</v>
      </c>
      <c r="O56" s="169">
        <f t="shared" si="25"/>
        <v>0</v>
      </c>
      <c r="P56" s="169">
        <f t="shared" si="25"/>
        <v>5.0060681849174955E-2</v>
      </c>
      <c r="Q56" s="169">
        <f t="shared" si="25"/>
        <v>6.9502450565934806E-2</v>
      </c>
      <c r="R56" s="169">
        <f t="shared" si="25"/>
        <v>1.6917737624437473E-2</v>
      </c>
      <c r="S56" s="169">
        <f t="shared" si="25"/>
        <v>2.8590072276012547E-4</v>
      </c>
      <c r="T56" s="169">
        <f t="shared" si="25"/>
        <v>9.5415109777717156E-3</v>
      </c>
      <c r="U56" s="169">
        <f t="shared" si="25"/>
        <v>0</v>
      </c>
      <c r="V56" s="169">
        <f t="shared" si="25"/>
        <v>5.3331569616800771E-3</v>
      </c>
      <c r="W56" s="169">
        <f t="shared" si="25"/>
        <v>0</v>
      </c>
      <c r="X56" s="169">
        <f t="shared" si="25"/>
        <v>1.5434684303831998E-2</v>
      </c>
      <c r="Y56" s="169">
        <f t="shared" si="25"/>
        <v>6.1022010091367805E-3</v>
      </c>
      <c r="Z56" s="169">
        <f t="shared" si="25"/>
        <v>2.3746368471294146E-2</v>
      </c>
      <c r="AA56" s="169">
        <f t="shared" si="25"/>
        <v>1.0000284208373109</v>
      </c>
      <c r="AB56" s="104"/>
      <c r="AC56" s="1" t="s">
        <v>74</v>
      </c>
      <c r="AD56" s="169">
        <f>AD49/7333</f>
        <v>0.48353989962782545</v>
      </c>
      <c r="AE56" s="169">
        <f t="shared" ref="AE56:AU56" si="26">AE49/7333</f>
        <v>2.7867041951980098E-3</v>
      </c>
      <c r="AF56" s="169">
        <f t="shared" si="26"/>
        <v>1.0790248179925133E-2</v>
      </c>
      <c r="AG56" s="169">
        <f t="shared" si="26"/>
        <v>1.3958102622391925E-3</v>
      </c>
      <c r="AH56" s="169">
        <f t="shared" si="26"/>
        <v>0</v>
      </c>
      <c r="AI56" s="169">
        <f t="shared" si="26"/>
        <v>2.5678167189417709E-2</v>
      </c>
      <c r="AJ56" s="169">
        <f t="shared" si="26"/>
        <v>5.5703777408626198E-2</v>
      </c>
      <c r="AK56" s="169">
        <f t="shared" si="26"/>
        <v>1.5096386199372697E-2</v>
      </c>
      <c r="AL56" s="169">
        <f t="shared" si="26"/>
        <v>1.317490795036138E-3</v>
      </c>
      <c r="AM56" s="169">
        <f t="shared" si="26"/>
        <v>5.8055870721396424E-3</v>
      </c>
      <c r="AN56" s="169">
        <f t="shared" si="26"/>
        <v>6.526616237916269E-3</v>
      </c>
      <c r="AO56" s="169">
        <f t="shared" si="26"/>
        <v>2.9213929127369425E-3</v>
      </c>
      <c r="AP56" s="169">
        <f t="shared" si="26"/>
        <v>3.0280224378283378E-2</v>
      </c>
      <c r="AQ56" s="169">
        <f t="shared" si="26"/>
        <v>7.6625682801581881E-3</v>
      </c>
      <c r="AR56" s="169">
        <f t="shared" si="26"/>
        <v>2.7976728323498297E-2</v>
      </c>
      <c r="AS56" s="169">
        <f t="shared" si="26"/>
        <v>2.013418646942098E-2</v>
      </c>
      <c r="AT56" s="169">
        <f t="shared" si="26"/>
        <v>0</v>
      </c>
      <c r="AU56" s="169">
        <f t="shared" si="26"/>
        <v>0.69761578753179421</v>
      </c>
      <c r="AV56" s="208"/>
      <c r="AW56" s="208"/>
    </row>
    <row r="57" spans="2:49" s="1" customFormat="1">
      <c r="D57" s="7"/>
      <c r="E57" s="7"/>
      <c r="F57" s="7"/>
      <c r="G57" s="7"/>
      <c r="I57" s="104"/>
      <c r="J57" s="1" t="s">
        <v>75</v>
      </c>
      <c r="K57" s="169">
        <f>K19/6145</f>
        <v>0.65547576729048007</v>
      </c>
      <c r="L57" s="169">
        <f t="shared" ref="L57:AA57" si="27">L19/6145</f>
        <v>0.14122663466232707</v>
      </c>
      <c r="M57" s="169">
        <f t="shared" si="27"/>
        <v>1.1742606997558991E-2</v>
      </c>
      <c r="N57" s="169">
        <f t="shared" si="27"/>
        <v>2.444247355573637E-3</v>
      </c>
      <c r="O57" s="169">
        <f t="shared" si="27"/>
        <v>0</v>
      </c>
      <c r="P57" s="169">
        <f t="shared" si="27"/>
        <v>4.8671436940602109E-2</v>
      </c>
      <c r="Q57" s="169">
        <f t="shared" si="27"/>
        <v>8.2939213995117972E-2</v>
      </c>
      <c r="R57" s="169">
        <f t="shared" si="27"/>
        <v>1.4621889340927582E-2</v>
      </c>
      <c r="S57" s="169">
        <f t="shared" si="27"/>
        <v>4.4368755085435314E-4</v>
      </c>
      <c r="T57" s="169">
        <f t="shared" si="27"/>
        <v>1.1386151342554921E-2</v>
      </c>
      <c r="U57" s="169">
        <f t="shared" si="27"/>
        <v>0</v>
      </c>
      <c r="V57" s="169">
        <f t="shared" si="27"/>
        <v>6.3642050447518311E-3</v>
      </c>
      <c r="W57" s="169">
        <f t="shared" si="27"/>
        <v>0</v>
      </c>
      <c r="X57" s="169">
        <f t="shared" si="27"/>
        <v>1.3950196908055337E-2</v>
      </c>
      <c r="Y57" s="169">
        <f t="shared" si="27"/>
        <v>1.1841659886086261E-4</v>
      </c>
      <c r="Z57" s="169">
        <f t="shared" si="27"/>
        <v>1.0628559804719283E-2</v>
      </c>
      <c r="AA57" s="169">
        <f t="shared" si="27"/>
        <v>1.0000130138323842</v>
      </c>
      <c r="AB57" s="104"/>
      <c r="AC57" s="1" t="s">
        <v>75</v>
      </c>
      <c r="AD57" s="169">
        <f>AD19/6145</f>
        <v>0.37285291222631445</v>
      </c>
      <c r="AE57" s="169">
        <f t="shared" ref="AE57:AU57" si="28">AE19/6145</f>
        <v>3.325451889892108E-3</v>
      </c>
      <c r="AF57" s="169">
        <f t="shared" si="28"/>
        <v>8.6536790981046382E-3</v>
      </c>
      <c r="AG57" s="169">
        <f t="shared" si="28"/>
        <v>1.6656593414157851E-3</v>
      </c>
      <c r="AH57" s="169">
        <f t="shared" si="28"/>
        <v>0</v>
      </c>
      <c r="AI57" s="169">
        <f t="shared" si="28"/>
        <v>2.5371969080553301E-2</v>
      </c>
      <c r="AJ57" s="169">
        <f t="shared" si="28"/>
        <v>6.6472872211140108E-2</v>
      </c>
      <c r="AK57" s="169">
        <f t="shared" si="28"/>
        <v>1.2609780309194466E-2</v>
      </c>
      <c r="AL57" s="169">
        <f t="shared" si="28"/>
        <v>1.5721985353946298E-3</v>
      </c>
      <c r="AM57" s="169">
        <f t="shared" si="28"/>
        <v>6.9279690805532949E-3</v>
      </c>
      <c r="AN57" s="169">
        <f t="shared" si="28"/>
        <v>7.3356024202831565E-3</v>
      </c>
      <c r="AO57" s="169">
        <f t="shared" si="28"/>
        <v>3.4861796955410903E-3</v>
      </c>
      <c r="AP57" s="169">
        <f t="shared" si="28"/>
        <v>3.6134236837420994E-2</v>
      </c>
      <c r="AQ57" s="169">
        <f t="shared" si="28"/>
        <v>5.2679554106427988E-3</v>
      </c>
      <c r="AR57" s="169">
        <f t="shared" si="28"/>
        <v>0</v>
      </c>
      <c r="AS57" s="169">
        <f t="shared" si="28"/>
        <v>2.3423207201785194E-2</v>
      </c>
      <c r="AT57" s="169">
        <f t="shared" si="28"/>
        <v>0</v>
      </c>
      <c r="AU57" s="169">
        <f t="shared" si="28"/>
        <v>0.57509967333823597</v>
      </c>
      <c r="AV57" s="208"/>
      <c r="AW57" s="208"/>
    </row>
    <row r="58" spans="2:49" s="1" customFormat="1">
      <c r="D58" s="7"/>
      <c r="E58" s="7"/>
      <c r="F58" s="7"/>
      <c r="G58" s="7"/>
      <c r="I58" s="104"/>
      <c r="J58" s="10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9"/>
      <c r="AW58" s="9"/>
    </row>
    <row r="59" spans="2:49" s="1" customFormat="1">
      <c r="D59" s="7"/>
      <c r="E59" s="7"/>
      <c r="F59" s="7"/>
      <c r="G59" s="7"/>
      <c r="I59" s="104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9"/>
      <c r="AW59" s="9"/>
    </row>
    <row r="60" spans="2:49" s="1" customFormat="1">
      <c r="D60" s="7"/>
      <c r="E60" s="7"/>
      <c r="F60" s="7"/>
      <c r="G60" s="7"/>
      <c r="I60" s="104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9"/>
      <c r="AW60" s="9"/>
    </row>
    <row r="61" spans="2:49" s="1" customFormat="1">
      <c r="D61" s="7"/>
      <c r="E61" s="7"/>
      <c r="F61" s="7"/>
      <c r="G61" s="7"/>
      <c r="I61" s="104"/>
      <c r="J61" s="117" t="s">
        <v>9</v>
      </c>
      <c r="K61" s="174">
        <v>0.58170394233947909</v>
      </c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9"/>
      <c r="AW61" s="9"/>
    </row>
    <row r="62" spans="2:49" s="1" customFormat="1">
      <c r="D62" s="7"/>
      <c r="E62" s="7"/>
      <c r="F62" s="7"/>
      <c r="G62" s="7"/>
      <c r="I62" s="104"/>
      <c r="J62" s="105" t="s">
        <v>10</v>
      </c>
      <c r="K62" s="174">
        <v>8.9071785476139489E-2</v>
      </c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9"/>
      <c r="AW62" s="9"/>
    </row>
    <row r="63" spans="2:49" s="1" customFormat="1">
      <c r="D63" s="7"/>
      <c r="E63" s="7"/>
      <c r="F63" s="7"/>
      <c r="G63" s="7"/>
      <c r="I63" s="104"/>
      <c r="J63" s="117" t="s">
        <v>11</v>
      </c>
      <c r="K63" s="174">
        <v>2.8195006406506545E-2</v>
      </c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9"/>
      <c r="AW63" s="9"/>
    </row>
    <row r="64" spans="2:49" s="1" customFormat="1">
      <c r="D64" s="7"/>
      <c r="E64" s="7"/>
      <c r="F64" s="7"/>
      <c r="G64" s="7"/>
      <c r="I64" s="104"/>
      <c r="J64" s="105" t="s">
        <v>12</v>
      </c>
      <c r="K64" s="174">
        <v>5.1186666591721171E-3</v>
      </c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9"/>
      <c r="AW64" s="9"/>
    </row>
    <row r="65" spans="4:49" s="1" customFormat="1">
      <c r="D65" s="7"/>
      <c r="E65" s="7"/>
      <c r="F65" s="7"/>
      <c r="G65" s="7"/>
      <c r="I65" s="104"/>
      <c r="J65" s="105" t="s">
        <v>13</v>
      </c>
      <c r="K65" s="174">
        <v>0</v>
      </c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9"/>
      <c r="AW65" s="9"/>
    </row>
    <row r="66" spans="4:49" s="1" customFormat="1">
      <c r="D66" s="7"/>
      <c r="E66" s="7"/>
      <c r="F66" s="7"/>
      <c r="G66" s="7"/>
      <c r="I66" s="104"/>
      <c r="J66" s="117" t="s">
        <v>14</v>
      </c>
      <c r="K66" s="174">
        <v>6.2162991554244554E-2</v>
      </c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9"/>
      <c r="AW66" s="9"/>
    </row>
    <row r="67" spans="4:49" s="1" customFormat="1">
      <c r="D67" s="7"/>
      <c r="E67" s="7"/>
      <c r="F67" s="7"/>
      <c r="G67" s="7"/>
      <c r="I67" s="104"/>
      <c r="J67" s="117" t="s">
        <v>15</v>
      </c>
      <c r="K67" s="174">
        <v>0.10678259521404863</v>
      </c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9"/>
      <c r="AW67" s="9"/>
    </row>
    <row r="68" spans="4:49" s="1" customFormat="1">
      <c r="D68" s="7"/>
      <c r="E68" s="7"/>
      <c r="F68" s="7"/>
      <c r="G68" s="7"/>
      <c r="I68" s="104"/>
      <c r="J68" s="105" t="s">
        <v>16</v>
      </c>
      <c r="K68" s="174">
        <v>2.039186937575117E-2</v>
      </c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9"/>
      <c r="AW68" s="9"/>
    </row>
    <row r="69" spans="4:49" s="1" customFormat="1">
      <c r="D69" s="7"/>
      <c r="E69" s="7"/>
      <c r="F69" s="7"/>
      <c r="G69" s="7"/>
      <c r="I69" s="104"/>
      <c r="J69" s="105" t="s">
        <v>17</v>
      </c>
      <c r="K69" s="174">
        <v>2.8704013434084508E-3</v>
      </c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9"/>
      <c r="AW69" s="9"/>
    </row>
    <row r="70" spans="4:49" s="1" customFormat="1">
      <c r="D70" s="7"/>
      <c r="E70" s="7"/>
      <c r="F70" s="7"/>
      <c r="G70" s="7"/>
      <c r="I70" s="104"/>
      <c r="J70" s="105" t="s">
        <v>18</v>
      </c>
      <c r="K70" s="174">
        <v>9.6295009803545363E-3</v>
      </c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9"/>
      <c r="AW70" s="9"/>
    </row>
    <row r="71" spans="4:49" s="1" customFormat="1">
      <c r="D71" s="7"/>
      <c r="E71" s="7"/>
      <c r="F71" s="7"/>
      <c r="G71" s="7"/>
      <c r="I71" s="104"/>
      <c r="J71" s="117" t="s">
        <v>19</v>
      </c>
      <c r="K71" s="174">
        <v>2.6368359561934122E-2</v>
      </c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9"/>
      <c r="AW71" s="9"/>
    </row>
    <row r="72" spans="4:49" s="1" customFormat="1">
      <c r="D72" s="7"/>
      <c r="E72" s="7"/>
      <c r="F72" s="7"/>
      <c r="G72" s="7"/>
      <c r="I72" s="104"/>
      <c r="J72" s="117" t="s">
        <v>20</v>
      </c>
      <c r="K72" s="175">
        <v>3.0566992789957784E-2</v>
      </c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9"/>
      <c r="AW72" s="9"/>
    </row>
    <row r="73" spans="4:49" s="1" customFormat="1">
      <c r="D73" s="7"/>
      <c r="E73" s="7"/>
      <c r="F73" s="7"/>
      <c r="G73" s="7"/>
      <c r="I73" s="104"/>
      <c r="J73" s="105" t="s">
        <v>21</v>
      </c>
      <c r="K73" s="175">
        <v>0</v>
      </c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9"/>
      <c r="AW73" s="9"/>
    </row>
    <row r="74" spans="4:49" s="1" customFormat="1">
      <c r="D74" s="7"/>
      <c r="E74" s="7"/>
      <c r="F74" s="7"/>
      <c r="G74" s="7"/>
      <c r="I74" s="104"/>
      <c r="J74" s="105" t="s">
        <v>22</v>
      </c>
      <c r="K74" s="175">
        <v>1.1405096777985502E-2</v>
      </c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9"/>
      <c r="AW74" s="9"/>
    </row>
    <row r="75" spans="4:49" s="1" customFormat="1">
      <c r="D75" s="7"/>
      <c r="E75" s="7"/>
      <c r="F75" s="7"/>
      <c r="G75" s="7"/>
      <c r="I75" s="104"/>
      <c r="J75" s="117" t="s">
        <v>23</v>
      </c>
      <c r="K75" s="175">
        <v>4.4730833364997431E-3</v>
      </c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9"/>
      <c r="AW75" s="9"/>
    </row>
    <row r="76" spans="4:49" s="1" customFormat="1">
      <c r="D76" s="7"/>
      <c r="E76" s="7"/>
      <c r="F76" s="7"/>
      <c r="G76" s="7"/>
      <c r="I76" s="104"/>
      <c r="J76" s="117" t="s">
        <v>24</v>
      </c>
      <c r="K76" s="175">
        <v>2.1259708184518545E-2</v>
      </c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9"/>
      <c r="AW76" s="9"/>
    </row>
    <row r="77" spans="4:49" s="1" customFormat="1">
      <c r="D77" s="7"/>
      <c r="E77" s="7"/>
      <c r="F77" s="7"/>
      <c r="G77" s="7"/>
      <c r="I77" s="104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9"/>
      <c r="AW77" s="9"/>
    </row>
    <row r="78" spans="4:49" s="1" customFormat="1">
      <c r="D78" s="7"/>
      <c r="E78" s="7"/>
      <c r="F78" s="7"/>
      <c r="G78" s="7"/>
      <c r="I78" s="104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9"/>
      <c r="AW78" s="9"/>
    </row>
    <row r="79" spans="4:49" s="1" customFormat="1">
      <c r="D79" s="7"/>
      <c r="E79" s="7"/>
      <c r="F79" s="7"/>
      <c r="G79" s="7"/>
      <c r="I79" s="104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9"/>
      <c r="AW79" s="9"/>
    </row>
    <row r="80" spans="4:49" s="1" customFormat="1">
      <c r="D80" s="7"/>
      <c r="E80" s="7"/>
      <c r="F80" s="7"/>
      <c r="G80" s="7"/>
      <c r="I80" s="104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9"/>
      <c r="AW80" s="9"/>
    </row>
    <row r="81" spans="4:49" s="1" customFormat="1">
      <c r="D81" s="7"/>
      <c r="E81" s="7"/>
      <c r="F81" s="7"/>
      <c r="G81" s="7"/>
      <c r="I81" s="104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9"/>
      <c r="AW81" s="9"/>
    </row>
    <row r="82" spans="4:49" s="1" customFormat="1">
      <c r="D82" s="7"/>
      <c r="E82" s="7"/>
      <c r="F82" s="7"/>
      <c r="G82" s="7"/>
      <c r="I82" s="104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9"/>
      <c r="AW82" s="9"/>
    </row>
    <row r="83" spans="4:49" s="1" customFormat="1">
      <c r="D83" s="7"/>
      <c r="E83" s="7"/>
      <c r="F83" s="7"/>
      <c r="G83" s="7"/>
      <c r="I83" s="104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9"/>
      <c r="AW83" s="9"/>
    </row>
    <row r="84" spans="4:49" s="1" customFormat="1">
      <c r="D84" s="7"/>
      <c r="E84" s="7"/>
      <c r="F84" s="7"/>
      <c r="G84" s="7"/>
      <c r="I84" s="104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9"/>
      <c r="AW84" s="9"/>
    </row>
    <row r="85" spans="4:49" s="1" customFormat="1">
      <c r="D85" s="7"/>
      <c r="E85" s="7"/>
      <c r="F85" s="7"/>
      <c r="G85" s="7"/>
      <c r="I85" s="104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9"/>
      <c r="AW85" s="9"/>
    </row>
    <row r="86" spans="4:49" s="1" customFormat="1">
      <c r="D86" s="7"/>
      <c r="E86" s="7"/>
      <c r="F86" s="7"/>
      <c r="G86" s="7"/>
      <c r="I86" s="104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9"/>
      <c r="AW86" s="9"/>
    </row>
    <row r="87" spans="4:49" s="1" customFormat="1">
      <c r="D87" s="7"/>
      <c r="E87" s="7"/>
      <c r="F87" s="7"/>
      <c r="G87" s="7"/>
      <c r="I87" s="104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9"/>
      <c r="AW87" s="9"/>
    </row>
    <row r="88" spans="4:49" s="1" customFormat="1">
      <c r="D88" s="7"/>
      <c r="E88" s="7"/>
      <c r="F88" s="7"/>
      <c r="G88" s="7"/>
      <c r="I88" s="104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9"/>
      <c r="AW88" s="9"/>
    </row>
    <row r="89" spans="4:49" s="1" customFormat="1">
      <c r="D89" s="7"/>
      <c r="E89" s="7"/>
      <c r="F89" s="7"/>
      <c r="G89" s="7"/>
      <c r="I89" s="104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9"/>
      <c r="AW89" s="9"/>
    </row>
    <row r="90" spans="4:49" s="1" customFormat="1">
      <c r="D90" s="7"/>
      <c r="E90" s="7"/>
      <c r="F90" s="7"/>
      <c r="G90" s="7"/>
      <c r="I90" s="104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9"/>
      <c r="AW90" s="9"/>
    </row>
    <row r="91" spans="4:49" s="1" customFormat="1">
      <c r="D91" s="7"/>
      <c r="E91" s="7"/>
      <c r="F91" s="7"/>
      <c r="G91" s="7"/>
      <c r="I91" s="104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9"/>
      <c r="AW91" s="9"/>
    </row>
    <row r="92" spans="4:49" s="1" customFormat="1">
      <c r="D92" s="7"/>
      <c r="E92" s="7"/>
      <c r="F92" s="7"/>
      <c r="G92" s="7"/>
      <c r="I92" s="104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9"/>
      <c r="AW92" s="9"/>
    </row>
    <row r="93" spans="4:49" s="1" customFormat="1">
      <c r="D93" s="7"/>
      <c r="E93" s="7"/>
      <c r="F93" s="7"/>
      <c r="G93" s="7"/>
      <c r="I93" s="104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9"/>
      <c r="AW93" s="9"/>
    </row>
    <row r="94" spans="4:49" s="1" customFormat="1">
      <c r="D94" s="7"/>
      <c r="E94" s="7"/>
      <c r="F94" s="7"/>
      <c r="G94" s="7"/>
      <c r="I94" s="104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9"/>
      <c r="AW94" s="9"/>
    </row>
    <row r="95" spans="4:49" s="1" customFormat="1">
      <c r="D95" s="7"/>
      <c r="E95" s="7"/>
      <c r="F95" s="7"/>
      <c r="G95" s="7"/>
      <c r="I95" s="104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9"/>
      <c r="AW95" s="9"/>
    </row>
    <row r="96" spans="4:49" s="1" customFormat="1">
      <c r="D96" s="7"/>
      <c r="E96" s="7"/>
      <c r="F96" s="7"/>
      <c r="G96" s="7"/>
      <c r="I96" s="104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9"/>
      <c r="AW96" s="9"/>
    </row>
    <row r="97" spans="4:49" s="1" customFormat="1">
      <c r="D97" s="7"/>
      <c r="E97" s="7"/>
      <c r="F97" s="7"/>
      <c r="G97" s="7"/>
      <c r="I97" s="104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9"/>
      <c r="AW97" s="9"/>
    </row>
    <row r="98" spans="4:49" s="1" customFormat="1">
      <c r="D98" s="7"/>
      <c r="E98" s="7"/>
      <c r="F98" s="7"/>
      <c r="G98" s="7"/>
      <c r="I98" s="104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9"/>
      <c r="AW98" s="9"/>
    </row>
    <row r="99" spans="4:49" s="1" customFormat="1">
      <c r="D99" s="7"/>
      <c r="E99" s="7"/>
      <c r="F99" s="7"/>
      <c r="G99" s="7"/>
      <c r="I99" s="104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9"/>
      <c r="AW99" s="9"/>
    </row>
    <row r="100" spans="4:49" s="1" customFormat="1">
      <c r="D100" s="7"/>
      <c r="E100" s="7"/>
      <c r="F100" s="7"/>
      <c r="G100" s="7"/>
      <c r="I100" s="104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9"/>
      <c r="AW100" s="9"/>
    </row>
    <row r="101" spans="4:49" s="1" customFormat="1">
      <c r="D101" s="7"/>
      <c r="E101" s="7"/>
      <c r="F101" s="7"/>
      <c r="G101" s="7"/>
      <c r="I101" s="104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9"/>
      <c r="AW101" s="9"/>
    </row>
    <row r="102" spans="4:49" s="1" customFormat="1">
      <c r="D102" s="7"/>
      <c r="E102" s="7"/>
      <c r="F102" s="7"/>
      <c r="G102" s="7"/>
      <c r="I102" s="104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9"/>
      <c r="AW102" s="9"/>
    </row>
    <row r="103" spans="4:49" s="1" customFormat="1">
      <c r="D103" s="7"/>
      <c r="E103" s="7"/>
      <c r="F103" s="7"/>
      <c r="G103" s="7"/>
      <c r="I103" s="104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9"/>
      <c r="AW103" s="9"/>
    </row>
    <row r="104" spans="4:49" s="1" customFormat="1">
      <c r="D104" s="7"/>
      <c r="E104" s="7"/>
      <c r="F104" s="7"/>
      <c r="G104" s="7"/>
      <c r="I104" s="104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  <c r="AS104" s="11"/>
      <c r="AT104" s="11"/>
      <c r="AU104" s="11"/>
      <c r="AV104" s="9"/>
      <c r="AW104" s="9"/>
    </row>
    <row r="105" spans="4:49" s="1" customFormat="1">
      <c r="D105" s="7"/>
      <c r="E105" s="7"/>
      <c r="F105" s="7"/>
      <c r="G105" s="7"/>
      <c r="I105" s="104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  <c r="AR105" s="11"/>
      <c r="AS105" s="11"/>
      <c r="AT105" s="11"/>
      <c r="AU105" s="11"/>
      <c r="AV105" s="9"/>
      <c r="AW105" s="9"/>
    </row>
    <row r="106" spans="4:49" s="1" customFormat="1">
      <c r="D106" s="7"/>
      <c r="E106" s="7"/>
      <c r="F106" s="7"/>
      <c r="G106" s="7"/>
      <c r="I106" s="104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  <c r="AP106" s="11"/>
      <c r="AQ106" s="11"/>
      <c r="AR106" s="11"/>
      <c r="AS106" s="11"/>
      <c r="AT106" s="11"/>
      <c r="AU106" s="11"/>
      <c r="AV106" s="9"/>
      <c r="AW106" s="9"/>
    </row>
    <row r="107" spans="4:49" s="1" customFormat="1">
      <c r="D107" s="7"/>
      <c r="E107" s="7"/>
      <c r="F107" s="7"/>
      <c r="G107" s="7"/>
      <c r="I107" s="104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  <c r="AP107" s="11"/>
      <c r="AQ107" s="11"/>
      <c r="AR107" s="11"/>
      <c r="AS107" s="11"/>
      <c r="AT107" s="11"/>
      <c r="AU107" s="11"/>
      <c r="AV107" s="9"/>
      <c r="AW107" s="9"/>
    </row>
    <row r="108" spans="4:49" s="1" customFormat="1">
      <c r="D108" s="7"/>
      <c r="E108" s="7"/>
      <c r="F108" s="7"/>
      <c r="G108" s="7"/>
      <c r="I108" s="104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  <c r="AQ108" s="11"/>
      <c r="AR108" s="11"/>
      <c r="AS108" s="11"/>
      <c r="AT108" s="11"/>
      <c r="AU108" s="11"/>
      <c r="AV108" s="9"/>
      <c r="AW108" s="9"/>
    </row>
    <row r="109" spans="4:49" s="1" customFormat="1">
      <c r="D109" s="7"/>
      <c r="E109" s="7"/>
      <c r="F109" s="7"/>
      <c r="G109" s="7"/>
      <c r="I109" s="104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  <c r="AP109" s="11"/>
      <c r="AQ109" s="11"/>
      <c r="AR109" s="11"/>
      <c r="AS109" s="11"/>
      <c r="AT109" s="11"/>
      <c r="AU109" s="11"/>
      <c r="AV109" s="9"/>
      <c r="AW109" s="9"/>
    </row>
    <row r="110" spans="4:49" s="1" customFormat="1">
      <c r="D110" s="7"/>
      <c r="E110" s="7"/>
      <c r="F110" s="7"/>
      <c r="G110" s="7"/>
      <c r="I110" s="104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  <c r="AP110" s="11"/>
      <c r="AQ110" s="11"/>
      <c r="AR110" s="11"/>
      <c r="AS110" s="11"/>
      <c r="AT110" s="11"/>
      <c r="AU110" s="11"/>
      <c r="AV110" s="9"/>
      <c r="AW110" s="9"/>
    </row>
    <row r="111" spans="4:49" s="1" customFormat="1">
      <c r="D111" s="7"/>
      <c r="E111" s="7"/>
      <c r="F111" s="7"/>
      <c r="G111" s="7"/>
      <c r="I111" s="104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  <c r="AP111" s="11"/>
      <c r="AQ111" s="11"/>
      <c r="AR111" s="11"/>
      <c r="AS111" s="11"/>
      <c r="AT111" s="11"/>
      <c r="AU111" s="11"/>
      <c r="AV111" s="9"/>
      <c r="AW111" s="9"/>
    </row>
    <row r="112" spans="4:49" s="1" customFormat="1">
      <c r="D112" s="7"/>
      <c r="E112" s="7"/>
      <c r="F112" s="7"/>
      <c r="G112" s="7"/>
      <c r="I112" s="104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  <c r="AP112" s="11"/>
      <c r="AQ112" s="11"/>
      <c r="AR112" s="11"/>
      <c r="AS112" s="11"/>
      <c r="AT112" s="11"/>
      <c r="AU112" s="11"/>
      <c r="AV112" s="9"/>
      <c r="AW112" s="9"/>
    </row>
    <row r="113" spans="4:49" s="1" customFormat="1">
      <c r="D113" s="7"/>
      <c r="E113" s="7"/>
      <c r="F113" s="7"/>
      <c r="G113" s="7"/>
      <c r="I113" s="104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  <c r="AP113" s="11"/>
      <c r="AQ113" s="11"/>
      <c r="AR113" s="11"/>
      <c r="AS113" s="11"/>
      <c r="AT113" s="11"/>
      <c r="AU113" s="11"/>
      <c r="AV113" s="9"/>
      <c r="AW113" s="9"/>
    </row>
    <row r="114" spans="4:49" s="1" customFormat="1">
      <c r="D114" s="7"/>
      <c r="E114" s="7"/>
      <c r="F114" s="7"/>
      <c r="G114" s="7"/>
      <c r="I114" s="104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  <c r="AP114" s="11"/>
      <c r="AQ114" s="11"/>
      <c r="AR114" s="11"/>
      <c r="AS114" s="11"/>
      <c r="AT114" s="11"/>
      <c r="AU114" s="11"/>
      <c r="AV114" s="9"/>
      <c r="AW114" s="9"/>
    </row>
    <row r="115" spans="4:49" s="1" customFormat="1">
      <c r="D115" s="7"/>
      <c r="E115" s="7"/>
      <c r="F115" s="7"/>
      <c r="G115" s="7"/>
      <c r="I115" s="104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  <c r="AQ115" s="11"/>
      <c r="AR115" s="11"/>
      <c r="AS115" s="11"/>
      <c r="AT115" s="11"/>
      <c r="AU115" s="11"/>
      <c r="AV115" s="9"/>
      <c r="AW115" s="9"/>
    </row>
    <row r="116" spans="4:49" s="1" customFormat="1">
      <c r="D116" s="7"/>
      <c r="E116" s="7"/>
      <c r="F116" s="7"/>
      <c r="G116" s="7"/>
      <c r="I116" s="104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  <c r="AQ116" s="11"/>
      <c r="AR116" s="11"/>
      <c r="AS116" s="11"/>
      <c r="AT116" s="11"/>
      <c r="AU116" s="11"/>
      <c r="AV116" s="9"/>
      <c r="AW116" s="9"/>
    </row>
    <row r="117" spans="4:49" s="1" customFormat="1">
      <c r="D117" s="7"/>
      <c r="E117" s="7"/>
      <c r="F117" s="7"/>
      <c r="G117" s="7"/>
      <c r="I117" s="104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  <c r="AQ117" s="11"/>
      <c r="AR117" s="11"/>
      <c r="AS117" s="11"/>
      <c r="AT117" s="11"/>
      <c r="AU117" s="11"/>
      <c r="AV117" s="9"/>
      <c r="AW117" s="9"/>
    </row>
    <row r="118" spans="4:49" s="1" customFormat="1">
      <c r="D118" s="7"/>
      <c r="E118" s="7"/>
      <c r="F118" s="7"/>
      <c r="G118" s="7"/>
      <c r="I118" s="104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  <c r="AQ118" s="11"/>
      <c r="AR118" s="11"/>
      <c r="AS118" s="11"/>
      <c r="AT118" s="11"/>
      <c r="AU118" s="11"/>
      <c r="AV118" s="9"/>
      <c r="AW118" s="9"/>
    </row>
    <row r="119" spans="4:49" s="1" customFormat="1">
      <c r="D119" s="7"/>
      <c r="E119" s="7"/>
      <c r="F119" s="7"/>
      <c r="G119" s="7"/>
      <c r="I119" s="104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  <c r="AQ119" s="11"/>
      <c r="AR119" s="11"/>
      <c r="AS119" s="11"/>
      <c r="AT119" s="11"/>
      <c r="AU119" s="11"/>
      <c r="AV119" s="9"/>
      <c r="AW119" s="9"/>
    </row>
    <row r="120" spans="4:49" s="1" customFormat="1">
      <c r="D120" s="7"/>
      <c r="E120" s="7"/>
      <c r="F120" s="7"/>
      <c r="G120" s="7"/>
      <c r="I120" s="104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  <c r="AP120" s="11"/>
      <c r="AQ120" s="11"/>
      <c r="AR120" s="11"/>
      <c r="AS120" s="11"/>
      <c r="AT120" s="11"/>
      <c r="AU120" s="11"/>
      <c r="AV120" s="9"/>
      <c r="AW120" s="9"/>
    </row>
    <row r="121" spans="4:49" s="1" customFormat="1">
      <c r="D121" s="7"/>
      <c r="E121" s="7"/>
      <c r="F121" s="7"/>
      <c r="G121" s="7"/>
      <c r="I121" s="104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  <c r="AO121" s="11"/>
      <c r="AP121" s="11"/>
      <c r="AQ121" s="11"/>
      <c r="AR121" s="11"/>
      <c r="AS121" s="11"/>
      <c r="AT121" s="11"/>
      <c r="AU121" s="11"/>
      <c r="AV121" s="9"/>
      <c r="AW121" s="9"/>
    </row>
    <row r="122" spans="4:49" s="1" customFormat="1">
      <c r="D122" s="7"/>
      <c r="E122" s="7"/>
      <c r="F122" s="7"/>
      <c r="G122" s="7"/>
      <c r="I122" s="104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11"/>
      <c r="AP122" s="11"/>
      <c r="AQ122" s="11"/>
      <c r="AR122" s="11"/>
      <c r="AS122" s="11"/>
      <c r="AT122" s="11"/>
      <c r="AU122" s="11"/>
      <c r="AV122" s="9"/>
      <c r="AW122" s="9"/>
    </row>
    <row r="123" spans="4:49" s="1" customFormat="1">
      <c r="D123" s="7"/>
      <c r="E123" s="7"/>
      <c r="F123" s="7"/>
      <c r="G123" s="7"/>
      <c r="I123" s="104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  <c r="AP123" s="11"/>
      <c r="AQ123" s="11"/>
      <c r="AR123" s="11"/>
      <c r="AS123" s="11"/>
      <c r="AT123" s="11"/>
      <c r="AU123" s="11"/>
      <c r="AV123" s="9"/>
      <c r="AW123" s="9"/>
    </row>
    <row r="124" spans="4:49" s="1" customFormat="1">
      <c r="D124" s="7"/>
      <c r="E124" s="7"/>
      <c r="F124" s="7"/>
      <c r="G124" s="7"/>
      <c r="I124" s="104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  <c r="AP124" s="11"/>
      <c r="AQ124" s="11"/>
      <c r="AR124" s="11"/>
      <c r="AS124" s="11"/>
      <c r="AT124" s="11"/>
      <c r="AU124" s="11"/>
      <c r="AV124" s="9"/>
      <c r="AW124" s="9"/>
    </row>
    <row r="125" spans="4:49" s="1" customFormat="1">
      <c r="D125" s="7"/>
      <c r="E125" s="7"/>
      <c r="F125" s="7"/>
      <c r="G125" s="7"/>
      <c r="I125" s="104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  <c r="AP125" s="11"/>
      <c r="AQ125" s="11"/>
      <c r="AR125" s="11"/>
      <c r="AS125" s="11"/>
      <c r="AT125" s="11"/>
      <c r="AU125" s="11"/>
      <c r="AV125" s="9"/>
      <c r="AW125" s="9"/>
    </row>
    <row r="126" spans="4:49" s="1" customFormat="1">
      <c r="D126" s="7"/>
      <c r="E126" s="7"/>
      <c r="F126" s="7"/>
      <c r="G126" s="7"/>
      <c r="I126" s="104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  <c r="AP126" s="11"/>
      <c r="AQ126" s="11"/>
      <c r="AR126" s="11"/>
      <c r="AS126" s="11"/>
      <c r="AT126" s="11"/>
      <c r="AU126" s="11"/>
      <c r="AV126" s="9"/>
      <c r="AW126" s="9"/>
    </row>
    <row r="127" spans="4:49" s="1" customFormat="1">
      <c r="D127" s="7"/>
      <c r="E127" s="7"/>
      <c r="F127" s="7"/>
      <c r="G127" s="7"/>
      <c r="I127" s="104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  <c r="AP127" s="11"/>
      <c r="AQ127" s="11"/>
      <c r="AR127" s="11"/>
      <c r="AS127" s="11"/>
      <c r="AT127" s="11"/>
      <c r="AU127" s="11"/>
      <c r="AV127" s="9"/>
      <c r="AW127" s="9"/>
    </row>
    <row r="128" spans="4:49" s="1" customFormat="1">
      <c r="D128" s="7"/>
      <c r="E128" s="7"/>
      <c r="F128" s="7"/>
      <c r="G128" s="7"/>
      <c r="I128" s="104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  <c r="AP128" s="11"/>
      <c r="AQ128" s="11"/>
      <c r="AR128" s="11"/>
      <c r="AS128" s="11"/>
      <c r="AT128" s="11"/>
      <c r="AU128" s="11"/>
      <c r="AV128" s="9"/>
      <c r="AW128" s="9"/>
    </row>
    <row r="129" spans="4:49" s="1" customFormat="1">
      <c r="D129" s="7"/>
      <c r="E129" s="7"/>
      <c r="F129" s="7"/>
      <c r="G129" s="7"/>
      <c r="I129" s="104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  <c r="AP129" s="11"/>
      <c r="AQ129" s="11"/>
      <c r="AR129" s="11"/>
      <c r="AS129" s="11"/>
      <c r="AT129" s="11"/>
      <c r="AU129" s="11"/>
      <c r="AV129" s="9"/>
      <c r="AW129" s="9"/>
    </row>
    <row r="130" spans="4:49" s="1" customFormat="1">
      <c r="D130" s="7"/>
      <c r="E130" s="7"/>
      <c r="F130" s="7"/>
      <c r="G130" s="7"/>
      <c r="I130" s="104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11"/>
      <c r="AQ130" s="11"/>
      <c r="AR130" s="11"/>
      <c r="AS130" s="11"/>
      <c r="AT130" s="11"/>
      <c r="AU130" s="11"/>
      <c r="AV130" s="9"/>
      <c r="AW130" s="9"/>
    </row>
    <row r="131" spans="4:49" s="1" customFormat="1">
      <c r="D131" s="7"/>
      <c r="E131" s="7"/>
      <c r="F131" s="7"/>
      <c r="G131" s="7"/>
      <c r="I131" s="104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  <c r="AP131" s="11"/>
      <c r="AQ131" s="11"/>
      <c r="AR131" s="11"/>
      <c r="AS131" s="11"/>
      <c r="AT131" s="11"/>
      <c r="AU131" s="11"/>
      <c r="AV131" s="9"/>
      <c r="AW131" s="9"/>
    </row>
    <row r="132" spans="4:49" s="1" customFormat="1">
      <c r="D132" s="7"/>
      <c r="E132" s="7"/>
      <c r="F132" s="7"/>
      <c r="G132" s="7"/>
      <c r="I132" s="104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  <c r="AP132" s="11"/>
      <c r="AQ132" s="11"/>
      <c r="AR132" s="11"/>
      <c r="AS132" s="11"/>
      <c r="AT132" s="11"/>
      <c r="AU132" s="11"/>
      <c r="AV132" s="9"/>
      <c r="AW132" s="9"/>
    </row>
    <row r="133" spans="4:49" s="1" customFormat="1">
      <c r="D133" s="7"/>
      <c r="E133" s="7"/>
      <c r="F133" s="7"/>
      <c r="G133" s="7"/>
      <c r="I133" s="104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  <c r="AP133" s="11"/>
      <c r="AQ133" s="11"/>
      <c r="AR133" s="11"/>
      <c r="AS133" s="11"/>
      <c r="AT133" s="11"/>
      <c r="AU133" s="11"/>
      <c r="AV133" s="9"/>
      <c r="AW133" s="9"/>
    </row>
    <row r="134" spans="4:49" s="1" customFormat="1">
      <c r="D134" s="7"/>
      <c r="E134" s="7"/>
      <c r="F134" s="7"/>
      <c r="G134" s="7"/>
      <c r="I134" s="104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  <c r="AP134" s="11"/>
      <c r="AQ134" s="11"/>
      <c r="AR134" s="11"/>
      <c r="AS134" s="11"/>
      <c r="AT134" s="11"/>
      <c r="AU134" s="11"/>
      <c r="AV134" s="9"/>
      <c r="AW134" s="9"/>
    </row>
    <row r="135" spans="4:49" s="1" customFormat="1">
      <c r="D135" s="7"/>
      <c r="E135" s="7"/>
      <c r="F135" s="7"/>
      <c r="G135" s="7"/>
      <c r="I135" s="104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  <c r="AP135" s="11"/>
      <c r="AQ135" s="11"/>
      <c r="AR135" s="11"/>
      <c r="AS135" s="11"/>
      <c r="AT135" s="11"/>
      <c r="AU135" s="11"/>
      <c r="AV135" s="9"/>
      <c r="AW135" s="9"/>
    </row>
    <row r="136" spans="4:49" s="1" customFormat="1">
      <c r="D136" s="7"/>
      <c r="E136" s="7"/>
      <c r="F136" s="7"/>
      <c r="G136" s="7"/>
      <c r="I136" s="104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  <c r="AP136" s="11"/>
      <c r="AQ136" s="11"/>
      <c r="AR136" s="11"/>
      <c r="AS136" s="11"/>
      <c r="AT136" s="11"/>
      <c r="AU136" s="11"/>
      <c r="AV136" s="9"/>
      <c r="AW136" s="9"/>
    </row>
    <row r="137" spans="4:49" s="1" customFormat="1">
      <c r="D137" s="7"/>
      <c r="E137" s="7"/>
      <c r="F137" s="7"/>
      <c r="G137" s="7"/>
      <c r="I137" s="104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  <c r="AP137" s="11"/>
      <c r="AQ137" s="11"/>
      <c r="AR137" s="11"/>
      <c r="AS137" s="11"/>
      <c r="AT137" s="11"/>
      <c r="AU137" s="11"/>
      <c r="AV137" s="9"/>
      <c r="AW137" s="9"/>
    </row>
    <row r="138" spans="4:49" s="1" customFormat="1">
      <c r="D138" s="7"/>
      <c r="E138" s="7"/>
      <c r="F138" s="7"/>
      <c r="G138" s="7"/>
      <c r="I138" s="104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  <c r="AQ138" s="11"/>
      <c r="AR138" s="11"/>
      <c r="AS138" s="11"/>
      <c r="AT138" s="11"/>
      <c r="AU138" s="11"/>
      <c r="AV138" s="9"/>
      <c r="AW138" s="9"/>
    </row>
    <row r="139" spans="4:49" s="1" customFormat="1">
      <c r="D139" s="7"/>
      <c r="E139" s="7"/>
      <c r="F139" s="7"/>
      <c r="G139" s="7"/>
      <c r="I139" s="104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  <c r="AQ139" s="11"/>
      <c r="AR139" s="11"/>
      <c r="AS139" s="11"/>
      <c r="AT139" s="11"/>
      <c r="AU139" s="11"/>
      <c r="AV139" s="9"/>
      <c r="AW139" s="9"/>
    </row>
    <row r="140" spans="4:49" s="1" customFormat="1">
      <c r="D140" s="7"/>
      <c r="E140" s="7"/>
      <c r="F140" s="7"/>
      <c r="G140" s="7"/>
      <c r="I140" s="104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  <c r="AP140" s="11"/>
      <c r="AQ140" s="11"/>
      <c r="AR140" s="11"/>
      <c r="AS140" s="11"/>
      <c r="AT140" s="11"/>
      <c r="AU140" s="11"/>
      <c r="AV140" s="9"/>
      <c r="AW140" s="9"/>
    </row>
    <row r="141" spans="4:49" s="1" customFormat="1">
      <c r="D141" s="7"/>
      <c r="E141" s="7"/>
      <c r="F141" s="7"/>
      <c r="G141" s="7"/>
      <c r="I141" s="104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  <c r="AP141" s="11"/>
      <c r="AQ141" s="11"/>
      <c r="AR141" s="11"/>
      <c r="AS141" s="11"/>
      <c r="AT141" s="11"/>
      <c r="AU141" s="11"/>
      <c r="AV141" s="9"/>
      <c r="AW141" s="9"/>
    </row>
    <row r="142" spans="4:49" s="1" customFormat="1">
      <c r="D142" s="7"/>
      <c r="E142" s="7"/>
      <c r="F142" s="7"/>
      <c r="G142" s="7"/>
      <c r="I142" s="104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  <c r="AP142" s="11"/>
      <c r="AQ142" s="11"/>
      <c r="AR142" s="11"/>
      <c r="AS142" s="11"/>
      <c r="AT142" s="11"/>
      <c r="AU142" s="11"/>
      <c r="AV142" s="9"/>
      <c r="AW142" s="9"/>
    </row>
    <row r="143" spans="4:49" s="1" customFormat="1">
      <c r="D143" s="7"/>
      <c r="E143" s="7"/>
      <c r="F143" s="7"/>
      <c r="G143" s="7"/>
      <c r="I143" s="104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  <c r="AO143" s="11"/>
      <c r="AP143" s="11"/>
      <c r="AQ143" s="11"/>
      <c r="AR143" s="11"/>
      <c r="AS143" s="11"/>
      <c r="AT143" s="11"/>
      <c r="AU143" s="11"/>
      <c r="AV143" s="9"/>
      <c r="AW143" s="9"/>
    </row>
    <row r="144" spans="4:49" s="1" customFormat="1">
      <c r="D144" s="7"/>
      <c r="E144" s="7"/>
      <c r="F144" s="7"/>
      <c r="G144" s="7"/>
      <c r="I144" s="104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11"/>
      <c r="AU144" s="11"/>
      <c r="AV144" s="9"/>
      <c r="AW144" s="9"/>
    </row>
    <row r="145" spans="4:49" s="1" customFormat="1">
      <c r="D145" s="7"/>
      <c r="E145" s="7"/>
      <c r="F145" s="7"/>
      <c r="G145" s="7"/>
      <c r="I145" s="104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  <c r="AP145" s="11"/>
      <c r="AQ145" s="11"/>
      <c r="AR145" s="11"/>
      <c r="AS145" s="11"/>
      <c r="AT145" s="11"/>
      <c r="AU145" s="11"/>
      <c r="AV145" s="9"/>
      <c r="AW145" s="9"/>
    </row>
    <row r="146" spans="4:49" s="1" customFormat="1">
      <c r="D146" s="7"/>
      <c r="E146" s="7"/>
      <c r="F146" s="7"/>
      <c r="G146" s="7"/>
      <c r="I146" s="104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  <c r="AQ146" s="11"/>
      <c r="AR146" s="11"/>
      <c r="AS146" s="11"/>
      <c r="AT146" s="11"/>
      <c r="AU146" s="11"/>
      <c r="AV146" s="9"/>
      <c r="AW146" s="9"/>
    </row>
    <row r="147" spans="4:49" s="1" customFormat="1">
      <c r="D147" s="7"/>
      <c r="E147" s="7"/>
      <c r="F147" s="7"/>
      <c r="G147" s="7"/>
      <c r="I147" s="104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  <c r="AP147" s="11"/>
      <c r="AQ147" s="11"/>
      <c r="AR147" s="11"/>
      <c r="AS147" s="11"/>
      <c r="AT147" s="11"/>
      <c r="AU147" s="11"/>
      <c r="AV147" s="9"/>
      <c r="AW147" s="9"/>
    </row>
    <row r="148" spans="4:49" s="1" customFormat="1">
      <c r="D148" s="7"/>
      <c r="E148" s="7"/>
      <c r="F148" s="7"/>
      <c r="G148" s="7"/>
      <c r="I148" s="104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  <c r="AP148" s="11"/>
      <c r="AQ148" s="11"/>
      <c r="AR148" s="11"/>
      <c r="AS148" s="11"/>
      <c r="AT148" s="11"/>
      <c r="AU148" s="11"/>
      <c r="AV148" s="9"/>
      <c r="AW148" s="9"/>
    </row>
    <row r="149" spans="4:49" s="1" customFormat="1">
      <c r="D149" s="7"/>
      <c r="E149" s="7"/>
      <c r="F149" s="7"/>
      <c r="G149" s="7"/>
      <c r="I149" s="104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  <c r="AP149" s="11"/>
      <c r="AQ149" s="11"/>
      <c r="AR149" s="11"/>
      <c r="AS149" s="11"/>
      <c r="AT149" s="11"/>
      <c r="AU149" s="11"/>
      <c r="AV149" s="9"/>
      <c r="AW149" s="9"/>
    </row>
    <row r="150" spans="4:49" s="1" customFormat="1">
      <c r="D150" s="7"/>
      <c r="E150" s="7"/>
      <c r="F150" s="7"/>
      <c r="G150" s="7"/>
      <c r="I150" s="104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11"/>
      <c r="AU150" s="11"/>
      <c r="AV150" s="9"/>
      <c r="AW150" s="9"/>
    </row>
    <row r="151" spans="4:49" s="1" customFormat="1">
      <c r="D151" s="7"/>
      <c r="E151" s="7"/>
      <c r="F151" s="7"/>
      <c r="G151" s="7"/>
      <c r="I151" s="104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  <c r="AO151" s="11"/>
      <c r="AP151" s="11"/>
      <c r="AQ151" s="11"/>
      <c r="AR151" s="11"/>
      <c r="AS151" s="11"/>
      <c r="AT151" s="11"/>
      <c r="AU151" s="11"/>
      <c r="AV151" s="9"/>
      <c r="AW151" s="9"/>
    </row>
    <row r="152" spans="4:49" s="1" customFormat="1">
      <c r="D152" s="7"/>
      <c r="E152" s="7"/>
      <c r="F152" s="7"/>
      <c r="G152" s="7"/>
      <c r="I152" s="104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  <c r="AO152" s="11"/>
      <c r="AP152" s="11"/>
      <c r="AQ152" s="11"/>
      <c r="AR152" s="11"/>
      <c r="AS152" s="11"/>
      <c r="AT152" s="11"/>
      <c r="AU152" s="11"/>
      <c r="AV152" s="9"/>
      <c r="AW152" s="9"/>
    </row>
    <row r="153" spans="4:49" s="1" customFormat="1">
      <c r="D153" s="7"/>
      <c r="E153" s="7"/>
      <c r="F153" s="7"/>
      <c r="G153" s="7"/>
      <c r="I153" s="104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  <c r="AN153" s="11"/>
      <c r="AO153" s="11"/>
      <c r="AP153" s="11"/>
      <c r="AQ153" s="11"/>
      <c r="AR153" s="11"/>
      <c r="AS153" s="11"/>
      <c r="AT153" s="11"/>
      <c r="AU153" s="11"/>
      <c r="AV153" s="9"/>
      <c r="AW153" s="9"/>
    </row>
    <row r="154" spans="4:49" s="1" customFormat="1">
      <c r="D154" s="7"/>
      <c r="E154" s="7"/>
      <c r="F154" s="7"/>
      <c r="G154" s="7"/>
      <c r="I154" s="104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  <c r="AP154" s="11"/>
      <c r="AQ154" s="11"/>
      <c r="AR154" s="11"/>
      <c r="AS154" s="11"/>
      <c r="AT154" s="11"/>
      <c r="AU154" s="11"/>
      <c r="AV154" s="9"/>
      <c r="AW154" s="9"/>
    </row>
    <row r="155" spans="4:49" s="1" customFormat="1">
      <c r="D155" s="7"/>
      <c r="E155" s="7"/>
      <c r="F155" s="7"/>
      <c r="G155" s="7"/>
      <c r="I155" s="104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  <c r="AO155" s="11"/>
      <c r="AP155" s="11"/>
      <c r="AQ155" s="11"/>
      <c r="AR155" s="11"/>
      <c r="AS155" s="11"/>
      <c r="AT155" s="11"/>
      <c r="AU155" s="11"/>
      <c r="AV155" s="9"/>
      <c r="AW155" s="9"/>
    </row>
    <row r="156" spans="4:49" s="1" customFormat="1">
      <c r="D156" s="7"/>
      <c r="E156" s="7"/>
      <c r="F156" s="7"/>
      <c r="G156" s="7"/>
      <c r="I156" s="104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  <c r="AP156" s="11"/>
      <c r="AQ156" s="11"/>
      <c r="AR156" s="11"/>
      <c r="AS156" s="11"/>
      <c r="AT156" s="11"/>
      <c r="AU156" s="11"/>
      <c r="AV156" s="9"/>
      <c r="AW156" s="9"/>
    </row>
    <row r="157" spans="4:49" s="1" customFormat="1">
      <c r="D157" s="7"/>
      <c r="E157" s="7"/>
      <c r="F157" s="7"/>
      <c r="G157" s="7"/>
      <c r="I157" s="104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  <c r="AN157" s="11"/>
      <c r="AO157" s="11"/>
      <c r="AP157" s="11"/>
      <c r="AQ157" s="11"/>
      <c r="AR157" s="11"/>
      <c r="AS157" s="11"/>
      <c r="AT157" s="11"/>
      <c r="AU157" s="11"/>
      <c r="AV157" s="9"/>
      <c r="AW157" s="9"/>
    </row>
    <row r="158" spans="4:49" s="1" customFormat="1">
      <c r="D158" s="7"/>
      <c r="E158" s="7"/>
      <c r="F158" s="7"/>
      <c r="G158" s="7"/>
      <c r="I158" s="104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  <c r="AP158" s="11"/>
      <c r="AQ158" s="11"/>
      <c r="AR158" s="11"/>
      <c r="AS158" s="11"/>
      <c r="AT158" s="11"/>
      <c r="AU158" s="11"/>
      <c r="AV158" s="9"/>
      <c r="AW158" s="9"/>
    </row>
    <row r="159" spans="4:49" s="1" customFormat="1">
      <c r="D159" s="7"/>
      <c r="E159" s="7"/>
      <c r="F159" s="7"/>
      <c r="G159" s="7"/>
      <c r="I159" s="104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  <c r="AN159" s="11"/>
      <c r="AO159" s="11"/>
      <c r="AP159" s="11"/>
      <c r="AQ159" s="11"/>
      <c r="AR159" s="11"/>
      <c r="AS159" s="11"/>
      <c r="AT159" s="11"/>
      <c r="AU159" s="11"/>
      <c r="AV159" s="9"/>
      <c r="AW159" s="9"/>
    </row>
    <row r="160" spans="4:49" s="1" customFormat="1">
      <c r="D160" s="7"/>
      <c r="E160" s="7"/>
      <c r="F160" s="7"/>
      <c r="G160" s="7"/>
      <c r="I160" s="104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  <c r="AN160" s="11"/>
      <c r="AO160" s="11"/>
      <c r="AP160" s="11"/>
      <c r="AQ160" s="11"/>
      <c r="AR160" s="11"/>
      <c r="AS160" s="11"/>
      <c r="AT160" s="11"/>
      <c r="AU160" s="11"/>
      <c r="AV160" s="9"/>
      <c r="AW160" s="9"/>
    </row>
    <row r="161" spans="4:49" s="1" customFormat="1">
      <c r="D161" s="7"/>
      <c r="E161" s="7"/>
      <c r="F161" s="7"/>
      <c r="G161" s="7"/>
      <c r="I161" s="104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  <c r="AN161" s="11"/>
      <c r="AO161" s="11"/>
      <c r="AP161" s="11"/>
      <c r="AQ161" s="11"/>
      <c r="AR161" s="11"/>
      <c r="AS161" s="11"/>
      <c r="AT161" s="11"/>
      <c r="AU161" s="11"/>
      <c r="AV161" s="9"/>
      <c r="AW161" s="9"/>
    </row>
    <row r="162" spans="4:49" s="1" customFormat="1">
      <c r="D162" s="7"/>
      <c r="E162" s="7"/>
      <c r="F162" s="7"/>
      <c r="G162" s="7"/>
      <c r="I162" s="104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11"/>
      <c r="AN162" s="11"/>
      <c r="AO162" s="11"/>
      <c r="AP162" s="11"/>
      <c r="AQ162" s="11"/>
      <c r="AR162" s="11"/>
      <c r="AS162" s="11"/>
      <c r="AT162" s="11"/>
      <c r="AU162" s="11"/>
      <c r="AV162" s="9"/>
      <c r="AW162" s="9"/>
    </row>
    <row r="163" spans="4:49" s="1" customFormat="1">
      <c r="D163" s="7"/>
      <c r="E163" s="7"/>
      <c r="F163" s="7"/>
      <c r="G163" s="7"/>
      <c r="I163" s="104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  <c r="AN163" s="11"/>
      <c r="AO163" s="11"/>
      <c r="AP163" s="11"/>
      <c r="AQ163" s="11"/>
      <c r="AR163" s="11"/>
      <c r="AS163" s="11"/>
      <c r="AT163" s="11"/>
      <c r="AU163" s="11"/>
      <c r="AV163" s="9"/>
      <c r="AW163" s="9"/>
    </row>
    <row r="164" spans="4:49" s="1" customFormat="1">
      <c r="D164" s="7"/>
      <c r="E164" s="7"/>
      <c r="F164" s="7"/>
      <c r="G164" s="7"/>
      <c r="I164" s="104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11"/>
      <c r="AN164" s="11"/>
      <c r="AO164" s="11"/>
      <c r="AP164" s="11"/>
      <c r="AQ164" s="11"/>
      <c r="AR164" s="11"/>
      <c r="AS164" s="11"/>
      <c r="AT164" s="11"/>
      <c r="AU164" s="11"/>
      <c r="AV164" s="9"/>
      <c r="AW164" s="9"/>
    </row>
    <row r="165" spans="4:49" s="1" customFormat="1">
      <c r="D165" s="7"/>
      <c r="E165" s="7"/>
      <c r="F165" s="7"/>
      <c r="G165" s="7"/>
      <c r="I165" s="104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  <c r="AN165" s="11"/>
      <c r="AO165" s="11"/>
      <c r="AP165" s="11"/>
      <c r="AQ165" s="11"/>
      <c r="AR165" s="11"/>
      <c r="AS165" s="11"/>
      <c r="AT165" s="11"/>
      <c r="AU165" s="11"/>
      <c r="AV165" s="9"/>
      <c r="AW165" s="9"/>
    </row>
    <row r="166" spans="4:49" s="1" customFormat="1">
      <c r="D166" s="7"/>
      <c r="E166" s="7"/>
      <c r="F166" s="7"/>
      <c r="G166" s="7"/>
      <c r="I166" s="104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  <c r="AM166" s="11"/>
      <c r="AN166" s="11"/>
      <c r="AO166" s="11"/>
      <c r="AP166" s="11"/>
      <c r="AQ166" s="11"/>
      <c r="AR166" s="11"/>
      <c r="AS166" s="11"/>
      <c r="AT166" s="11"/>
      <c r="AU166" s="11"/>
      <c r="AV166" s="9"/>
      <c r="AW166" s="9"/>
    </row>
    <row r="167" spans="4:49" s="1" customFormat="1">
      <c r="D167" s="7"/>
      <c r="E167" s="7"/>
      <c r="F167" s="7"/>
      <c r="G167" s="7"/>
      <c r="I167" s="104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  <c r="AN167" s="11"/>
      <c r="AO167" s="11"/>
      <c r="AP167" s="11"/>
      <c r="AQ167" s="11"/>
      <c r="AR167" s="11"/>
      <c r="AS167" s="11"/>
      <c r="AT167" s="11"/>
      <c r="AU167" s="11"/>
      <c r="AV167" s="9"/>
      <c r="AW167" s="9"/>
    </row>
    <row r="168" spans="4:49" s="1" customFormat="1">
      <c r="D168" s="7"/>
      <c r="E168" s="7"/>
      <c r="F168" s="7"/>
      <c r="G168" s="7"/>
      <c r="I168" s="104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  <c r="AN168" s="11"/>
      <c r="AO168" s="11"/>
      <c r="AP168" s="11"/>
      <c r="AQ168" s="11"/>
      <c r="AR168" s="11"/>
      <c r="AS168" s="11"/>
      <c r="AT168" s="11"/>
      <c r="AU168" s="11"/>
      <c r="AV168" s="9"/>
      <c r="AW168" s="9"/>
    </row>
    <row r="169" spans="4:49" s="1" customFormat="1">
      <c r="D169" s="7"/>
      <c r="E169" s="7"/>
      <c r="F169" s="7"/>
      <c r="G169" s="7"/>
      <c r="I169" s="104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  <c r="AN169" s="11"/>
      <c r="AO169" s="11"/>
      <c r="AP169" s="11"/>
      <c r="AQ169" s="11"/>
      <c r="AR169" s="11"/>
      <c r="AS169" s="11"/>
      <c r="AT169" s="11"/>
      <c r="AU169" s="11"/>
      <c r="AV169" s="9"/>
      <c r="AW169" s="9"/>
    </row>
    <row r="170" spans="4:49" s="1" customFormat="1">
      <c r="D170" s="7"/>
      <c r="E170" s="7"/>
      <c r="F170" s="7"/>
      <c r="G170" s="7"/>
      <c r="I170" s="104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11"/>
      <c r="AN170" s="11"/>
      <c r="AO170" s="11"/>
      <c r="AP170" s="11"/>
      <c r="AQ170" s="11"/>
      <c r="AR170" s="11"/>
      <c r="AS170" s="11"/>
      <c r="AT170" s="11"/>
      <c r="AU170" s="11"/>
      <c r="AV170" s="9"/>
      <c r="AW170" s="9"/>
    </row>
    <row r="171" spans="4:49" s="1" customFormat="1">
      <c r="D171" s="7"/>
      <c r="E171" s="7"/>
      <c r="F171" s="7"/>
      <c r="G171" s="7"/>
      <c r="I171" s="104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  <c r="AN171" s="11"/>
      <c r="AO171" s="11"/>
      <c r="AP171" s="11"/>
      <c r="AQ171" s="11"/>
      <c r="AR171" s="11"/>
      <c r="AS171" s="11"/>
      <c r="AT171" s="11"/>
      <c r="AU171" s="11"/>
      <c r="AV171" s="9"/>
      <c r="AW171" s="9"/>
    </row>
    <row r="172" spans="4:49" s="1" customFormat="1">
      <c r="D172" s="7"/>
      <c r="E172" s="7"/>
      <c r="F172" s="7"/>
      <c r="G172" s="7"/>
      <c r="I172" s="104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11"/>
      <c r="AN172" s="11"/>
      <c r="AO172" s="11"/>
      <c r="AP172" s="11"/>
      <c r="AQ172" s="11"/>
      <c r="AR172" s="11"/>
      <c r="AS172" s="11"/>
      <c r="AT172" s="11"/>
      <c r="AU172" s="11"/>
      <c r="AV172" s="9"/>
      <c r="AW172" s="9"/>
    </row>
    <row r="173" spans="4:49" s="1" customFormat="1">
      <c r="D173" s="7"/>
      <c r="E173" s="7"/>
      <c r="F173" s="7"/>
      <c r="G173" s="7"/>
      <c r="I173" s="104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  <c r="AM173" s="11"/>
      <c r="AN173" s="11"/>
      <c r="AO173" s="11"/>
      <c r="AP173" s="11"/>
      <c r="AQ173" s="11"/>
      <c r="AR173" s="11"/>
      <c r="AS173" s="11"/>
      <c r="AT173" s="11"/>
      <c r="AU173" s="11"/>
      <c r="AV173" s="9"/>
      <c r="AW173" s="9"/>
    </row>
    <row r="174" spans="4:49" s="1" customFormat="1">
      <c r="D174" s="7"/>
      <c r="E174" s="7"/>
      <c r="F174" s="7"/>
      <c r="G174" s="7"/>
      <c r="I174" s="104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  <c r="AM174" s="11"/>
      <c r="AN174" s="11"/>
      <c r="AO174" s="11"/>
      <c r="AP174" s="11"/>
      <c r="AQ174" s="11"/>
      <c r="AR174" s="11"/>
      <c r="AS174" s="11"/>
      <c r="AT174" s="11"/>
      <c r="AU174" s="11"/>
      <c r="AV174" s="9"/>
      <c r="AW174" s="9"/>
    </row>
    <row r="175" spans="4:49" s="1" customFormat="1">
      <c r="D175" s="7"/>
      <c r="E175" s="7"/>
      <c r="F175" s="7"/>
      <c r="G175" s="7"/>
      <c r="I175" s="104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  <c r="AM175" s="11"/>
      <c r="AN175" s="11"/>
      <c r="AO175" s="11"/>
      <c r="AP175" s="11"/>
      <c r="AQ175" s="11"/>
      <c r="AR175" s="11"/>
      <c r="AS175" s="11"/>
      <c r="AT175" s="11"/>
      <c r="AU175" s="11"/>
      <c r="AV175" s="9"/>
      <c r="AW175" s="9"/>
    </row>
    <row r="176" spans="4:49" s="1" customFormat="1">
      <c r="D176" s="7"/>
      <c r="E176" s="7"/>
      <c r="F176" s="7"/>
      <c r="G176" s="7"/>
      <c r="I176" s="104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  <c r="AL176" s="11"/>
      <c r="AM176" s="11"/>
      <c r="AN176" s="11"/>
      <c r="AO176" s="11"/>
      <c r="AP176" s="11"/>
      <c r="AQ176" s="11"/>
      <c r="AR176" s="11"/>
      <c r="AS176" s="11"/>
      <c r="AT176" s="11"/>
      <c r="AU176" s="11"/>
      <c r="AV176" s="9"/>
      <c r="AW176" s="9"/>
    </row>
    <row r="177" spans="4:49" s="1" customFormat="1">
      <c r="D177" s="7"/>
      <c r="E177" s="7"/>
      <c r="F177" s="7"/>
      <c r="G177" s="7"/>
      <c r="I177" s="104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  <c r="AM177" s="11"/>
      <c r="AN177" s="11"/>
      <c r="AO177" s="11"/>
      <c r="AP177" s="11"/>
      <c r="AQ177" s="11"/>
      <c r="AR177" s="11"/>
      <c r="AS177" s="11"/>
      <c r="AT177" s="11"/>
      <c r="AU177" s="11"/>
      <c r="AV177" s="9"/>
      <c r="AW177" s="9"/>
    </row>
    <row r="178" spans="4:49" s="1" customFormat="1">
      <c r="D178" s="7"/>
      <c r="E178" s="7"/>
      <c r="F178" s="7"/>
      <c r="G178" s="7"/>
      <c r="I178" s="104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  <c r="AJ178" s="11"/>
      <c r="AK178" s="11"/>
      <c r="AL178" s="11"/>
      <c r="AM178" s="11"/>
      <c r="AN178" s="11"/>
      <c r="AO178" s="11"/>
      <c r="AP178" s="11"/>
      <c r="AQ178" s="11"/>
      <c r="AR178" s="11"/>
      <c r="AS178" s="11"/>
      <c r="AT178" s="11"/>
      <c r="AU178" s="11"/>
      <c r="AV178" s="9"/>
      <c r="AW178" s="9"/>
    </row>
    <row r="179" spans="4:49" s="1" customFormat="1">
      <c r="D179" s="7"/>
      <c r="E179" s="7"/>
      <c r="F179" s="7"/>
      <c r="G179" s="7"/>
      <c r="I179" s="104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  <c r="AM179" s="11"/>
      <c r="AN179" s="11"/>
      <c r="AO179" s="11"/>
      <c r="AP179" s="11"/>
      <c r="AQ179" s="11"/>
      <c r="AR179" s="11"/>
      <c r="AS179" s="11"/>
      <c r="AT179" s="11"/>
      <c r="AU179" s="11"/>
      <c r="AV179" s="9"/>
      <c r="AW179" s="9"/>
    </row>
    <row r="180" spans="4:49" s="1" customFormat="1">
      <c r="D180" s="7"/>
      <c r="E180" s="7"/>
      <c r="F180" s="7"/>
      <c r="G180" s="7"/>
      <c r="I180" s="104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  <c r="AM180" s="11"/>
      <c r="AN180" s="11"/>
      <c r="AO180" s="11"/>
      <c r="AP180" s="11"/>
      <c r="AQ180" s="11"/>
      <c r="AR180" s="11"/>
      <c r="AS180" s="11"/>
      <c r="AT180" s="11"/>
      <c r="AU180" s="11"/>
      <c r="AV180" s="9"/>
      <c r="AW180" s="9"/>
    </row>
    <row r="181" spans="4:49" s="1" customFormat="1">
      <c r="D181" s="7"/>
      <c r="E181" s="7"/>
      <c r="F181" s="7"/>
      <c r="G181" s="7"/>
      <c r="I181" s="104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  <c r="AM181" s="11"/>
      <c r="AN181" s="11"/>
      <c r="AO181" s="11"/>
      <c r="AP181" s="11"/>
      <c r="AQ181" s="11"/>
      <c r="AR181" s="11"/>
      <c r="AS181" s="11"/>
      <c r="AT181" s="11"/>
      <c r="AU181" s="11"/>
      <c r="AV181" s="9"/>
      <c r="AW181" s="9"/>
    </row>
    <row r="182" spans="4:49" s="1" customFormat="1">
      <c r="D182" s="7"/>
      <c r="E182" s="7"/>
      <c r="F182" s="7"/>
      <c r="G182" s="7"/>
      <c r="I182" s="104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11"/>
      <c r="AN182" s="11"/>
      <c r="AO182" s="11"/>
      <c r="AP182" s="11"/>
      <c r="AQ182" s="11"/>
      <c r="AR182" s="11"/>
      <c r="AS182" s="11"/>
      <c r="AT182" s="11"/>
      <c r="AU182" s="11"/>
      <c r="AV182" s="9"/>
      <c r="AW182" s="9"/>
    </row>
    <row r="183" spans="4:49" s="1" customFormat="1">
      <c r="D183" s="7"/>
      <c r="E183" s="7"/>
      <c r="F183" s="7"/>
      <c r="G183" s="7"/>
      <c r="I183" s="104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  <c r="AM183" s="11"/>
      <c r="AN183" s="11"/>
      <c r="AO183" s="11"/>
      <c r="AP183" s="11"/>
      <c r="AQ183" s="11"/>
      <c r="AR183" s="11"/>
      <c r="AS183" s="11"/>
      <c r="AT183" s="11"/>
      <c r="AU183" s="11"/>
      <c r="AV183" s="9"/>
      <c r="AW183" s="9"/>
    </row>
    <row r="184" spans="4:49" s="1" customFormat="1">
      <c r="D184" s="7"/>
      <c r="E184" s="7"/>
      <c r="F184" s="7"/>
      <c r="G184" s="7"/>
      <c r="I184" s="104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11"/>
      <c r="AN184" s="11"/>
      <c r="AO184" s="11"/>
      <c r="AP184" s="11"/>
      <c r="AQ184" s="11"/>
      <c r="AR184" s="11"/>
      <c r="AS184" s="11"/>
      <c r="AT184" s="11"/>
      <c r="AU184" s="11"/>
      <c r="AV184" s="9"/>
      <c r="AW184" s="9"/>
    </row>
    <row r="185" spans="4:49" s="1" customFormat="1">
      <c r="D185" s="7"/>
      <c r="E185" s="7"/>
      <c r="F185" s="7"/>
      <c r="G185" s="7"/>
      <c r="I185" s="104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  <c r="AM185" s="11"/>
      <c r="AN185" s="11"/>
      <c r="AO185" s="11"/>
      <c r="AP185" s="11"/>
      <c r="AQ185" s="11"/>
      <c r="AR185" s="11"/>
      <c r="AS185" s="11"/>
      <c r="AT185" s="11"/>
      <c r="AU185" s="11"/>
      <c r="AV185" s="9"/>
      <c r="AW185" s="9"/>
    </row>
    <row r="186" spans="4:49" s="1" customFormat="1">
      <c r="D186" s="7"/>
      <c r="E186" s="7"/>
      <c r="F186" s="7"/>
      <c r="G186" s="7"/>
      <c r="I186" s="104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  <c r="AM186" s="11"/>
      <c r="AN186" s="11"/>
      <c r="AO186" s="11"/>
      <c r="AP186" s="11"/>
      <c r="AQ186" s="11"/>
      <c r="AR186" s="11"/>
      <c r="AS186" s="11"/>
      <c r="AT186" s="11"/>
      <c r="AU186" s="11"/>
      <c r="AV186" s="9"/>
      <c r="AW186" s="9"/>
    </row>
    <row r="187" spans="4:49" s="1" customFormat="1">
      <c r="D187" s="7"/>
      <c r="E187" s="7"/>
      <c r="F187" s="7"/>
      <c r="G187" s="7"/>
      <c r="I187" s="104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  <c r="AI187" s="11"/>
      <c r="AJ187" s="11"/>
      <c r="AK187" s="11"/>
      <c r="AL187" s="11"/>
      <c r="AM187" s="11"/>
      <c r="AN187" s="11"/>
      <c r="AO187" s="11"/>
      <c r="AP187" s="11"/>
      <c r="AQ187" s="11"/>
      <c r="AR187" s="11"/>
      <c r="AS187" s="11"/>
      <c r="AT187" s="11"/>
      <c r="AU187" s="11"/>
      <c r="AV187" s="9"/>
      <c r="AW187" s="9"/>
    </row>
    <row r="188" spans="4:49" s="1" customFormat="1">
      <c r="D188" s="7"/>
      <c r="E188" s="7"/>
      <c r="F188" s="7"/>
      <c r="G188" s="7"/>
      <c r="I188" s="104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  <c r="AM188" s="11"/>
      <c r="AN188" s="11"/>
      <c r="AO188" s="11"/>
      <c r="AP188" s="11"/>
      <c r="AQ188" s="11"/>
      <c r="AR188" s="11"/>
      <c r="AS188" s="11"/>
      <c r="AT188" s="11"/>
      <c r="AU188" s="11"/>
      <c r="AV188" s="9"/>
      <c r="AW188" s="9"/>
    </row>
    <row r="189" spans="4:49" s="1" customFormat="1">
      <c r="D189" s="7"/>
      <c r="E189" s="7"/>
      <c r="F189" s="7"/>
      <c r="G189" s="7"/>
      <c r="I189" s="104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  <c r="AN189" s="11"/>
      <c r="AO189" s="11"/>
      <c r="AP189" s="11"/>
      <c r="AQ189" s="11"/>
      <c r="AR189" s="11"/>
      <c r="AS189" s="11"/>
      <c r="AT189" s="11"/>
      <c r="AU189" s="11"/>
      <c r="AV189" s="9"/>
      <c r="AW189" s="9"/>
    </row>
    <row r="190" spans="4:49" s="1" customFormat="1">
      <c r="D190" s="7"/>
      <c r="E190" s="7"/>
      <c r="F190" s="7"/>
      <c r="G190" s="7"/>
      <c r="I190" s="104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  <c r="AM190" s="11"/>
      <c r="AN190" s="11"/>
      <c r="AO190" s="11"/>
      <c r="AP190" s="11"/>
      <c r="AQ190" s="11"/>
      <c r="AR190" s="11"/>
      <c r="AS190" s="11"/>
      <c r="AT190" s="11"/>
      <c r="AU190" s="11"/>
      <c r="AV190" s="9"/>
      <c r="AW190" s="9"/>
    </row>
    <row r="191" spans="4:49" s="1" customFormat="1">
      <c r="D191" s="7"/>
      <c r="E191" s="7"/>
      <c r="F191" s="7"/>
      <c r="G191" s="7"/>
      <c r="I191" s="104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  <c r="AN191" s="11"/>
      <c r="AO191" s="11"/>
      <c r="AP191" s="11"/>
      <c r="AQ191" s="11"/>
      <c r="AR191" s="11"/>
      <c r="AS191" s="11"/>
      <c r="AT191" s="11"/>
      <c r="AU191" s="11"/>
      <c r="AV191" s="9"/>
      <c r="AW191" s="9"/>
    </row>
    <row r="192" spans="4:49" s="1" customFormat="1">
      <c r="D192" s="7"/>
      <c r="E192" s="7"/>
      <c r="F192" s="7"/>
      <c r="G192" s="7"/>
      <c r="I192" s="104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  <c r="AI192" s="11"/>
      <c r="AJ192" s="11"/>
      <c r="AK192" s="11"/>
      <c r="AL192" s="11"/>
      <c r="AM192" s="11"/>
      <c r="AN192" s="11"/>
      <c r="AO192" s="11"/>
      <c r="AP192" s="11"/>
      <c r="AQ192" s="11"/>
      <c r="AR192" s="11"/>
      <c r="AS192" s="11"/>
      <c r="AT192" s="11"/>
      <c r="AU192" s="11"/>
      <c r="AV192" s="9"/>
      <c r="AW192" s="9"/>
    </row>
    <row r="193" spans="4:49" s="1" customFormat="1">
      <c r="D193" s="7"/>
      <c r="E193" s="7"/>
      <c r="F193" s="7"/>
      <c r="G193" s="7"/>
      <c r="I193" s="104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  <c r="AN193" s="11"/>
      <c r="AO193" s="11"/>
      <c r="AP193" s="11"/>
      <c r="AQ193" s="11"/>
      <c r="AR193" s="11"/>
      <c r="AS193" s="11"/>
      <c r="AT193" s="11"/>
      <c r="AU193" s="11"/>
      <c r="AV193" s="9"/>
      <c r="AW193" s="9"/>
    </row>
    <row r="194" spans="4:49" s="1" customFormat="1">
      <c r="D194" s="7"/>
      <c r="E194" s="7"/>
      <c r="F194" s="7"/>
      <c r="G194" s="7"/>
      <c r="I194" s="104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  <c r="AN194" s="11"/>
      <c r="AO194" s="11"/>
      <c r="AP194" s="11"/>
      <c r="AQ194" s="11"/>
      <c r="AR194" s="11"/>
      <c r="AS194" s="11"/>
      <c r="AT194" s="11"/>
      <c r="AU194" s="11"/>
      <c r="AV194" s="9"/>
      <c r="AW194" s="9"/>
    </row>
    <row r="195" spans="4:49" s="1" customFormat="1">
      <c r="D195" s="7"/>
      <c r="E195" s="7"/>
      <c r="F195" s="7"/>
      <c r="G195" s="7"/>
      <c r="I195" s="104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  <c r="AN195" s="11"/>
      <c r="AO195" s="11"/>
      <c r="AP195" s="11"/>
      <c r="AQ195" s="11"/>
      <c r="AR195" s="11"/>
      <c r="AS195" s="11"/>
      <c r="AT195" s="11"/>
      <c r="AU195" s="11"/>
      <c r="AV195" s="9"/>
      <c r="AW195" s="9"/>
    </row>
    <row r="196" spans="4:49" s="1" customFormat="1">
      <c r="D196" s="7"/>
      <c r="E196" s="7"/>
      <c r="F196" s="7"/>
      <c r="G196" s="7"/>
      <c r="I196" s="104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  <c r="AM196" s="11"/>
      <c r="AN196" s="11"/>
      <c r="AO196" s="11"/>
      <c r="AP196" s="11"/>
      <c r="AQ196" s="11"/>
      <c r="AR196" s="11"/>
      <c r="AS196" s="11"/>
      <c r="AT196" s="11"/>
      <c r="AU196" s="11"/>
      <c r="AV196" s="9"/>
      <c r="AW196" s="9"/>
    </row>
    <row r="197" spans="4:49" s="1" customFormat="1">
      <c r="D197" s="7"/>
      <c r="E197" s="7"/>
      <c r="F197" s="7"/>
      <c r="G197" s="7"/>
      <c r="I197" s="104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  <c r="AN197" s="11"/>
      <c r="AO197" s="11"/>
      <c r="AP197" s="11"/>
      <c r="AQ197" s="11"/>
      <c r="AR197" s="11"/>
      <c r="AS197" s="11"/>
      <c r="AT197" s="11"/>
      <c r="AU197" s="11"/>
      <c r="AV197" s="9"/>
      <c r="AW197" s="9"/>
    </row>
    <row r="198" spans="4:49" s="1" customFormat="1">
      <c r="D198" s="7"/>
      <c r="E198" s="7"/>
      <c r="F198" s="7"/>
      <c r="G198" s="7"/>
      <c r="I198" s="104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  <c r="AN198" s="11"/>
      <c r="AO198" s="11"/>
      <c r="AP198" s="11"/>
      <c r="AQ198" s="11"/>
      <c r="AR198" s="11"/>
      <c r="AS198" s="11"/>
      <c r="AT198" s="11"/>
      <c r="AU198" s="11"/>
      <c r="AV198" s="9"/>
      <c r="AW198" s="9"/>
    </row>
    <row r="199" spans="4:49" s="1" customFormat="1">
      <c r="D199" s="7"/>
      <c r="E199" s="7"/>
      <c r="F199" s="7"/>
      <c r="G199" s="7"/>
      <c r="I199" s="104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  <c r="AM199" s="11"/>
      <c r="AN199" s="11"/>
      <c r="AO199" s="11"/>
      <c r="AP199" s="11"/>
      <c r="AQ199" s="11"/>
      <c r="AR199" s="11"/>
      <c r="AS199" s="11"/>
      <c r="AT199" s="11"/>
      <c r="AU199" s="11"/>
      <c r="AV199" s="9"/>
      <c r="AW199" s="9"/>
    </row>
    <row r="200" spans="4:49" s="1" customFormat="1">
      <c r="D200" s="7"/>
      <c r="E200" s="7"/>
      <c r="F200" s="7"/>
      <c r="G200" s="7"/>
      <c r="H200" s="2"/>
      <c r="I200" s="101"/>
      <c r="J200" s="2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M200" s="9"/>
      <c r="AN200" s="9"/>
      <c r="AO200" s="9"/>
      <c r="AP200" s="9"/>
      <c r="AQ200" s="9"/>
      <c r="AR200" s="9"/>
      <c r="AS200" s="9"/>
      <c r="AT200" s="9"/>
      <c r="AU200" s="9"/>
      <c r="AV200" s="9"/>
      <c r="AW200" s="9"/>
    </row>
    <row r="201" spans="4:49" s="1" customFormat="1">
      <c r="D201" s="7"/>
      <c r="E201" s="7"/>
      <c r="F201" s="7"/>
      <c r="G201" s="7"/>
      <c r="H201" s="2"/>
      <c r="I201" s="101"/>
      <c r="J201" s="2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9"/>
      <c r="AI201" s="9"/>
      <c r="AJ201" s="9"/>
      <c r="AK201" s="9"/>
      <c r="AL201" s="9"/>
      <c r="AM201" s="9"/>
      <c r="AN201" s="9"/>
      <c r="AO201" s="9"/>
      <c r="AP201" s="9"/>
      <c r="AQ201" s="9"/>
      <c r="AR201" s="9"/>
      <c r="AS201" s="9"/>
      <c r="AT201" s="9"/>
      <c r="AU201" s="9"/>
      <c r="AV201" s="9"/>
      <c r="AW201" s="9"/>
    </row>
  </sheetData>
  <autoFilter ref="A3:DK57" xr:uid="{CC128133-277C-4E02-BA10-8D159B65EAC5}">
    <filterColumn colId="28">
      <filters blank="1">
        <filter val="EQ"/>
        <filter val="SR"/>
        <filter val="SR Upgr"/>
        <filter val="YTD ACT"/>
        <filter val="YTD TGT"/>
      </filters>
    </filterColumn>
  </autoFilter>
  <mergeCells count="134">
    <mergeCell ref="B4:B9"/>
    <mergeCell ref="C4:C9"/>
    <mergeCell ref="H4:H5"/>
    <mergeCell ref="I4:I5"/>
    <mergeCell ref="AB4:AB5"/>
    <mergeCell ref="D6:D7"/>
    <mergeCell ref="E6:E7"/>
    <mergeCell ref="F6:F7"/>
    <mergeCell ref="H6:H7"/>
    <mergeCell ref="I6:I7"/>
    <mergeCell ref="AB6:AB7"/>
    <mergeCell ref="D4:D5"/>
    <mergeCell ref="E4:E5"/>
    <mergeCell ref="F4:F5"/>
    <mergeCell ref="G4:G9"/>
    <mergeCell ref="D8:D9"/>
    <mergeCell ref="E8:E9"/>
    <mergeCell ref="F8:F9"/>
    <mergeCell ref="H8:H9"/>
    <mergeCell ref="I8:I9"/>
    <mergeCell ref="AB8:AB9"/>
    <mergeCell ref="I10:I11"/>
    <mergeCell ref="AB10:AB11"/>
    <mergeCell ref="B12:B13"/>
    <mergeCell ref="D12:D13"/>
    <mergeCell ref="E12:E13"/>
    <mergeCell ref="F12:F13"/>
    <mergeCell ref="G12:G13"/>
    <mergeCell ref="H12:H13"/>
    <mergeCell ref="I12:I13"/>
    <mergeCell ref="AB12:AB13"/>
    <mergeCell ref="B10:B11"/>
    <mergeCell ref="C10:C13"/>
    <mergeCell ref="D10:D11"/>
    <mergeCell ref="E10:E11"/>
    <mergeCell ref="F10:F11"/>
    <mergeCell ref="G10:G11"/>
    <mergeCell ref="H10:H11"/>
    <mergeCell ref="H14:H16"/>
    <mergeCell ref="I14:I16"/>
    <mergeCell ref="AB14:AB16"/>
    <mergeCell ref="D17:D19"/>
    <mergeCell ref="E17:E19"/>
    <mergeCell ref="F17:F19"/>
    <mergeCell ref="G17:G19"/>
    <mergeCell ref="H17:H19"/>
    <mergeCell ref="I17:I19"/>
    <mergeCell ref="AB17:AB19"/>
    <mergeCell ref="D14:D16"/>
    <mergeCell ref="E14:E16"/>
    <mergeCell ref="F14:F16"/>
    <mergeCell ref="G14:G16"/>
    <mergeCell ref="E23:E25"/>
    <mergeCell ref="F23:F25"/>
    <mergeCell ref="G23:G25"/>
    <mergeCell ref="H23:H25"/>
    <mergeCell ref="I23:I25"/>
    <mergeCell ref="AB23:AB25"/>
    <mergeCell ref="D20:D22"/>
    <mergeCell ref="E20:E22"/>
    <mergeCell ref="F20:F22"/>
    <mergeCell ref="G20:G22"/>
    <mergeCell ref="I32:I34"/>
    <mergeCell ref="AB32:AB34"/>
    <mergeCell ref="AB26:AB28"/>
    <mergeCell ref="C29:C43"/>
    <mergeCell ref="D29:D31"/>
    <mergeCell ref="E29:E31"/>
    <mergeCell ref="F29:F31"/>
    <mergeCell ref="G29:G31"/>
    <mergeCell ref="H29:H31"/>
    <mergeCell ref="I29:I31"/>
    <mergeCell ref="AB29:AB31"/>
    <mergeCell ref="D32:D34"/>
    <mergeCell ref="D26:D28"/>
    <mergeCell ref="E26:E28"/>
    <mergeCell ref="F26:F28"/>
    <mergeCell ref="G26:G28"/>
    <mergeCell ref="H26:H28"/>
    <mergeCell ref="I26:I28"/>
    <mergeCell ref="C14:C28"/>
    <mergeCell ref="AB35:AB37"/>
    <mergeCell ref="H20:H22"/>
    <mergeCell ref="I20:I22"/>
    <mergeCell ref="AB20:AB22"/>
    <mergeCell ref="D23:D25"/>
    <mergeCell ref="AB44:AB46"/>
    <mergeCell ref="AB47:AB49"/>
    <mergeCell ref="D50:D52"/>
    <mergeCell ref="E50:E52"/>
    <mergeCell ref="F50:F52"/>
    <mergeCell ref="G50:G52"/>
    <mergeCell ref="H50:H52"/>
    <mergeCell ref="I50:I52"/>
    <mergeCell ref="D38:D40"/>
    <mergeCell ref="E38:E40"/>
    <mergeCell ref="F38:F40"/>
    <mergeCell ref="G38:G40"/>
    <mergeCell ref="H38:H40"/>
    <mergeCell ref="I38:I40"/>
    <mergeCell ref="AB38:AB40"/>
    <mergeCell ref="AB50:AB52"/>
    <mergeCell ref="D47:D49"/>
    <mergeCell ref="E47:E49"/>
    <mergeCell ref="F47:F49"/>
    <mergeCell ref="G47:G49"/>
    <mergeCell ref="H47:H49"/>
    <mergeCell ref="I47:I49"/>
    <mergeCell ref="AB41:AB43"/>
    <mergeCell ref="D41:D43"/>
    <mergeCell ref="F41:F43"/>
    <mergeCell ref="G41:G43"/>
    <mergeCell ref="H41:H43"/>
    <mergeCell ref="I41:I43"/>
    <mergeCell ref="B14:B43"/>
    <mergeCell ref="B44:B52"/>
    <mergeCell ref="C44:C52"/>
    <mergeCell ref="D44:D46"/>
    <mergeCell ref="E44:E46"/>
    <mergeCell ref="F44:F46"/>
    <mergeCell ref="G44:G46"/>
    <mergeCell ref="H44:H46"/>
    <mergeCell ref="I44:I46"/>
    <mergeCell ref="E41:E43"/>
    <mergeCell ref="D35:D37"/>
    <mergeCell ref="E35:E37"/>
    <mergeCell ref="F35:F37"/>
    <mergeCell ref="G35:G37"/>
    <mergeCell ref="H35:H37"/>
    <mergeCell ref="I35:I37"/>
    <mergeCell ref="E32:E34"/>
    <mergeCell ref="F32:F34"/>
    <mergeCell ref="G32:G34"/>
    <mergeCell ref="H32:H34"/>
  </mergeCells>
  <conditionalFormatting sqref="K5:AA5">
    <cfRule type="expression" dxfId="763" priority="109">
      <formula>K5&gt;K4</formula>
    </cfRule>
    <cfRule type="expression" dxfId="762" priority="108">
      <formula>K5&lt;K4</formula>
    </cfRule>
    <cfRule type="containsBlanks" dxfId="761" priority="107">
      <formula>LEN(TRIM(K5))=0</formula>
    </cfRule>
  </conditionalFormatting>
  <conditionalFormatting sqref="K7:AA7">
    <cfRule type="containsBlanks" dxfId="760" priority="101">
      <formula>LEN(TRIM(K7))=0</formula>
    </cfRule>
    <cfRule type="expression" dxfId="759" priority="103">
      <formula>K7&gt;K6</formula>
    </cfRule>
    <cfRule type="expression" dxfId="758" priority="102">
      <formula>K7&lt;K6</formula>
    </cfRule>
  </conditionalFormatting>
  <conditionalFormatting sqref="K9:AA9">
    <cfRule type="expression" dxfId="757" priority="106">
      <formula>K9&gt;K8</formula>
    </cfRule>
    <cfRule type="expression" dxfId="756" priority="105">
      <formula>K9&lt;K8</formula>
    </cfRule>
    <cfRule type="containsBlanks" dxfId="755" priority="104">
      <formula>LEN(TRIM(K9))=0</formula>
    </cfRule>
  </conditionalFormatting>
  <conditionalFormatting sqref="K11:AA11">
    <cfRule type="expression" dxfId="754" priority="112">
      <formula>K11&gt;K10</formula>
    </cfRule>
    <cfRule type="expression" dxfId="753" priority="111">
      <formula>K11&lt;K10</formula>
    </cfRule>
    <cfRule type="containsBlanks" dxfId="752" priority="110">
      <formula>LEN(TRIM(K11))=0</formula>
    </cfRule>
  </conditionalFormatting>
  <conditionalFormatting sqref="K16:AA16">
    <cfRule type="expression" dxfId="751" priority="114">
      <formula>K16&lt;K15</formula>
    </cfRule>
    <cfRule type="expression" dxfId="750" priority="115">
      <formula>K16&gt;K15</formula>
    </cfRule>
  </conditionalFormatting>
  <conditionalFormatting sqref="K19:AA19">
    <cfRule type="expression" dxfId="749" priority="117">
      <formula>K19&gt;K18</formula>
    </cfRule>
    <cfRule type="expression" dxfId="748" priority="116">
      <formula>K19&lt;K18</formula>
    </cfRule>
  </conditionalFormatting>
  <conditionalFormatting sqref="K22:AA22">
    <cfRule type="expression" dxfId="747" priority="119">
      <formula>K22&gt;K21</formula>
    </cfRule>
    <cfRule type="expression" dxfId="746" priority="118">
      <formula>K22&lt;K21</formula>
    </cfRule>
  </conditionalFormatting>
  <conditionalFormatting sqref="K25:AA25">
    <cfRule type="expression" dxfId="745" priority="121">
      <formula>K25&gt;K24</formula>
    </cfRule>
    <cfRule type="expression" dxfId="744" priority="120">
      <formula>K25&lt;K24</formula>
    </cfRule>
  </conditionalFormatting>
  <conditionalFormatting sqref="K28:AA28">
    <cfRule type="expression" dxfId="743" priority="123">
      <formula>K28&gt;K27</formula>
    </cfRule>
    <cfRule type="expression" dxfId="742" priority="122">
      <formula>K28&lt;K27</formula>
    </cfRule>
  </conditionalFormatting>
  <conditionalFormatting sqref="K31:AA31">
    <cfRule type="expression" dxfId="741" priority="125">
      <formula>K31&gt;K30</formula>
    </cfRule>
    <cfRule type="expression" dxfId="740" priority="124">
      <formula>K31&lt;K30</formula>
    </cfRule>
  </conditionalFormatting>
  <conditionalFormatting sqref="K34:AA34">
    <cfRule type="expression" dxfId="739" priority="126">
      <formula>K34&lt;K33</formula>
    </cfRule>
    <cfRule type="expression" dxfId="738" priority="127">
      <formula>K34&gt;K33</formula>
    </cfRule>
  </conditionalFormatting>
  <conditionalFormatting sqref="K37:AA37">
    <cfRule type="expression" dxfId="737" priority="128">
      <formula>K37&lt;K36</formula>
    </cfRule>
    <cfRule type="expression" dxfId="736" priority="129">
      <formula>K37&gt;K36</formula>
    </cfRule>
  </conditionalFormatting>
  <conditionalFormatting sqref="K40:AA40">
    <cfRule type="expression" dxfId="735" priority="130">
      <formula>K40&lt;K39</formula>
    </cfRule>
    <cfRule type="expression" dxfId="734" priority="131">
      <formula>K40&gt;K39</formula>
    </cfRule>
  </conditionalFormatting>
  <conditionalFormatting sqref="K43:AA43">
    <cfRule type="expression" dxfId="733" priority="133">
      <formula>K43&gt;K42</formula>
    </cfRule>
    <cfRule type="expression" dxfId="732" priority="132">
      <formula>K43&lt;K42</formula>
    </cfRule>
  </conditionalFormatting>
  <conditionalFormatting sqref="K46:AA46">
    <cfRule type="expression" dxfId="731" priority="135">
      <formula>K46&gt;K45</formula>
    </cfRule>
    <cfRule type="expression" dxfId="730" priority="134">
      <formula>K46&lt;K45</formula>
    </cfRule>
  </conditionalFormatting>
  <conditionalFormatting sqref="K49:AA49">
    <cfRule type="expression" dxfId="729" priority="137">
      <formula>K49&gt;K48</formula>
    </cfRule>
    <cfRule type="expression" dxfId="728" priority="136">
      <formula>K49&lt;K48</formula>
    </cfRule>
  </conditionalFormatting>
  <conditionalFormatting sqref="K52:AA52">
    <cfRule type="expression" dxfId="727" priority="139">
      <formula>K52&gt;K51</formula>
    </cfRule>
    <cfRule type="expression" dxfId="726" priority="138">
      <formula>K52&lt;K51</formula>
    </cfRule>
  </conditionalFormatting>
  <conditionalFormatting sqref="AD16:AS16">
    <cfRule type="expression" dxfId="725" priority="60">
      <formula>AD16&lt;AD15</formula>
    </cfRule>
    <cfRule type="expression" dxfId="724" priority="61">
      <formula>AD16&gt;AD15</formula>
    </cfRule>
  </conditionalFormatting>
  <conditionalFormatting sqref="AD16:AT16">
    <cfRule type="containsBlanks" dxfId="723" priority="59">
      <formula>LEN(TRIM(AD16))=0</formula>
    </cfRule>
  </conditionalFormatting>
  <conditionalFormatting sqref="AD22:AT22">
    <cfRule type="containsBlanks" dxfId="722" priority="65">
      <formula>LEN(TRIM(AD22))=0</formula>
    </cfRule>
    <cfRule type="expression" dxfId="721" priority="66">
      <formula>AD22&lt;AD21</formula>
    </cfRule>
    <cfRule type="expression" dxfId="720" priority="67">
      <formula>AD22&gt;AD21</formula>
    </cfRule>
  </conditionalFormatting>
  <conditionalFormatting sqref="AD25:AT25">
    <cfRule type="expression" dxfId="719" priority="70">
      <formula>AD25&gt;AD24</formula>
    </cfRule>
    <cfRule type="expression" dxfId="718" priority="69">
      <formula>AD25&lt;AD24</formula>
    </cfRule>
    <cfRule type="containsBlanks" dxfId="717" priority="68">
      <formula>LEN(TRIM(AD25))=0</formula>
    </cfRule>
  </conditionalFormatting>
  <conditionalFormatting sqref="AD40:AT40">
    <cfRule type="expression" dxfId="716" priority="35">
      <formula>AD40&lt;AD39</formula>
    </cfRule>
    <cfRule type="expression" dxfId="715" priority="36">
      <formula>AD40&gt;AD39</formula>
    </cfRule>
    <cfRule type="containsBlanks" dxfId="714" priority="34">
      <formula>LEN(TRIM(AD40))=0</formula>
    </cfRule>
  </conditionalFormatting>
  <conditionalFormatting sqref="AD13:AU13">
    <cfRule type="containsBlanks" dxfId="713" priority="4">
      <formula>LEN(TRIM(AD13))=0</formula>
    </cfRule>
    <cfRule type="expression" dxfId="712" priority="5">
      <formula>AD13&lt;AD12</formula>
    </cfRule>
    <cfRule type="expression" dxfId="711" priority="6">
      <formula>AD13&gt;AD12</formula>
    </cfRule>
  </conditionalFormatting>
  <conditionalFormatting sqref="AD5:AT5 AV5:AW5">
    <cfRule type="expression" dxfId="710" priority="52">
      <formula>AD5&lt;AD4</formula>
    </cfRule>
    <cfRule type="expression" dxfId="709" priority="53">
      <formula>AD5&gt;AD4</formula>
    </cfRule>
    <cfRule type="containsBlanks" dxfId="708" priority="51">
      <formula>LEN(TRIM(AD5))=0</formula>
    </cfRule>
  </conditionalFormatting>
  <conditionalFormatting sqref="AD7:AW7">
    <cfRule type="containsBlanks" dxfId="707" priority="7">
      <formula>LEN(TRIM(AD7))=0</formula>
    </cfRule>
    <cfRule type="expression" dxfId="706" priority="8">
      <formula>AD7&lt;AD6</formula>
    </cfRule>
    <cfRule type="expression" dxfId="705" priority="9">
      <formula>AD7&gt;AD6</formula>
    </cfRule>
  </conditionalFormatting>
  <conditionalFormatting sqref="AD9:AW9">
    <cfRule type="containsBlanks" dxfId="704" priority="48">
      <formula>LEN(TRIM(AD9))=0</formula>
    </cfRule>
    <cfRule type="expression" dxfId="703" priority="49">
      <formula>AD9&lt;AD8</formula>
    </cfRule>
    <cfRule type="expression" dxfId="702" priority="50">
      <formula>AD9&gt;AD8</formula>
    </cfRule>
  </conditionalFormatting>
  <conditionalFormatting sqref="AD11:AW11">
    <cfRule type="expression" dxfId="701" priority="55">
      <formula>AD11&lt;AD10</formula>
    </cfRule>
    <cfRule type="expression" dxfId="700" priority="56">
      <formula>AD11&gt;=AD10</formula>
    </cfRule>
    <cfRule type="containsBlanks" dxfId="699" priority="54">
      <formula>LEN(TRIM(AD11))=0</formula>
    </cfRule>
  </conditionalFormatting>
  <conditionalFormatting sqref="AD19:AW19">
    <cfRule type="containsBlanks" dxfId="698" priority="19">
      <formula>LEN(TRIM(AD19))=0</formula>
    </cfRule>
    <cfRule type="expression" dxfId="697" priority="21">
      <formula>AD19&gt;AD18</formula>
    </cfRule>
    <cfRule type="expression" dxfId="696" priority="20">
      <formula>AD19&lt;AD18</formula>
    </cfRule>
  </conditionalFormatting>
  <conditionalFormatting sqref="AD28:AW28">
    <cfRule type="expression" dxfId="695" priority="72">
      <formula>AD28&lt;AD27</formula>
    </cfRule>
    <cfRule type="expression" dxfId="694" priority="73">
      <formula>AD28&gt;AD27</formula>
    </cfRule>
    <cfRule type="containsBlanks" dxfId="693" priority="71">
      <formula>LEN(TRIM(AD28))=0</formula>
    </cfRule>
  </conditionalFormatting>
  <conditionalFormatting sqref="AD31:AW31">
    <cfRule type="expression" dxfId="692" priority="76">
      <formula>AD31&gt;AD30</formula>
    </cfRule>
    <cfRule type="expression" dxfId="691" priority="75">
      <formula>AD31&lt;AD30</formula>
    </cfRule>
    <cfRule type="containsBlanks" dxfId="690" priority="74">
      <formula>LEN(TRIM(AD31))=0</formula>
    </cfRule>
  </conditionalFormatting>
  <conditionalFormatting sqref="AD37:AW37">
    <cfRule type="containsBlanks" dxfId="689" priority="12">
      <formula>LEN(TRIM(AD37))=0</formula>
    </cfRule>
    <cfRule type="expression" dxfId="688" priority="14">
      <formula>AD37&gt;AD36</formula>
    </cfRule>
    <cfRule type="expression" dxfId="687" priority="13">
      <formula>AD37&lt;AD36</formula>
    </cfRule>
  </conditionalFormatting>
  <conditionalFormatting sqref="AD43:AW43">
    <cfRule type="containsBlanks" dxfId="686" priority="89">
      <formula>LEN(TRIM(AD43))=0</formula>
    </cfRule>
    <cfRule type="expression" dxfId="685" priority="91">
      <formula>AD43&gt;AD42</formula>
    </cfRule>
    <cfRule type="expression" dxfId="684" priority="90">
      <formula>AD43&lt;AD42</formula>
    </cfRule>
  </conditionalFormatting>
  <conditionalFormatting sqref="AD46:AW46">
    <cfRule type="expression" dxfId="683" priority="94">
      <formula>AD46&gt;AD45</formula>
    </cfRule>
    <cfRule type="expression" dxfId="682" priority="93">
      <formula>AD46&lt;AD45</formula>
    </cfRule>
    <cfRule type="containsBlanks" dxfId="681" priority="92">
      <formula>LEN(TRIM(AD46))=0</formula>
    </cfRule>
  </conditionalFormatting>
  <conditionalFormatting sqref="AD49:AW49">
    <cfRule type="containsBlanks" dxfId="680" priority="95">
      <formula>LEN(TRIM(AD49))=0</formula>
    </cfRule>
    <cfRule type="expression" dxfId="679" priority="96">
      <formula>AD49&lt;AD48</formula>
    </cfRule>
    <cfRule type="expression" dxfId="678" priority="97">
      <formula>AD49&gt;AD48</formula>
    </cfRule>
  </conditionalFormatting>
  <conditionalFormatting sqref="AD52:AW52">
    <cfRule type="expression" dxfId="677" priority="100">
      <formula>AD52&gt;AD51</formula>
    </cfRule>
    <cfRule type="expression" dxfId="676" priority="99">
      <formula>AD52&lt;AD51</formula>
    </cfRule>
    <cfRule type="containsBlanks" dxfId="675" priority="98">
      <formula>LEN(TRIM(AD52))=0</formula>
    </cfRule>
  </conditionalFormatting>
  <conditionalFormatting sqref="AF19:AS19">
    <cfRule type="expression" dxfId="674" priority="16">
      <formula>AF19&gt;AF18</formula>
    </cfRule>
    <cfRule type="expression" dxfId="673" priority="15">
      <formula>AF19&lt;AF18</formula>
    </cfRule>
  </conditionalFormatting>
  <conditionalFormatting sqref="AF16:AT16">
    <cfRule type="expression" dxfId="672" priority="44">
      <formula>AF16&gt;AF15</formula>
    </cfRule>
    <cfRule type="expression" dxfId="671" priority="43">
      <formula>AF16&lt;AF15</formula>
    </cfRule>
  </conditionalFormatting>
  <conditionalFormatting sqref="AI34:AP34 AR34:AW34 AT16:AW16 AT40:AW40 K16:AA16 K19:AA19 K22:AA22 AV22:AW22 K25:AA25 AV25:AW25 K28:AA28 K31:AA31 K34:AA34 AD34:AG34 K37:AA37 K40:AA40 K43:AA43 K46:AA46 K49:AA49 K52:AA52">
    <cfRule type="containsBlanks" dxfId="670" priority="113">
      <formula>LEN(TRIM(K16))=0</formula>
    </cfRule>
  </conditionalFormatting>
  <conditionalFormatting sqref="AI34:AQ34 AT34">
    <cfRule type="expression" dxfId="669" priority="78">
      <formula>AI34&lt;AH33</formula>
    </cfRule>
    <cfRule type="expression" dxfId="668" priority="79">
      <formula>AI34&gt;AH33</formula>
    </cfRule>
  </conditionalFormatting>
  <conditionalFormatting sqref="AP16">
    <cfRule type="expression" dxfId="667" priority="58">
      <formula>AP16&gt;AP15</formula>
    </cfRule>
    <cfRule type="expression" dxfId="666" priority="57">
      <formula>AP16&lt;AP15</formula>
    </cfRule>
  </conditionalFormatting>
  <conditionalFormatting sqref="AQ34">
    <cfRule type="containsBlanks" dxfId="665" priority="77">
      <formula>LEN(TRIM(AQ34))=0</formula>
    </cfRule>
  </conditionalFormatting>
  <conditionalFormatting sqref="AQ16:AR16 AU16:AW16 AV22:AW22 AV25:AW25 AD34:AG34 AU34:AW34 AT40:AW40">
    <cfRule type="expression" dxfId="664" priority="141">
      <formula>AD16&gt;AD15</formula>
    </cfRule>
  </conditionalFormatting>
  <conditionalFormatting sqref="AR34:AS34">
    <cfRule type="expression" dxfId="663" priority="10">
      <formula>AR34&lt;AR33</formula>
    </cfRule>
    <cfRule type="expression" dxfId="662" priority="11">
      <formula>AR34&gt;AR33</formula>
    </cfRule>
  </conditionalFormatting>
  <conditionalFormatting sqref="AT16">
    <cfRule type="expression" dxfId="661" priority="64">
      <formula>AT16&gt;AS15</formula>
    </cfRule>
    <cfRule type="expression" dxfId="660" priority="63">
      <formula>AT16&lt;AS15</formula>
    </cfRule>
  </conditionalFormatting>
  <conditionalFormatting sqref="AU16:AW16 AV22:AW22 AV25:AW25 AD34:AG34 AU34:AW34 AT40:AW40 AQ16:AR16">
    <cfRule type="expression" dxfId="659" priority="140">
      <formula>AD16&lt;AD15</formula>
    </cfRule>
  </conditionalFormatting>
  <conditionalFormatting sqref="AU5">
    <cfRule type="containsBlanks" dxfId="2" priority="1">
      <formula>LEN(TRIM(AU5))=0</formula>
    </cfRule>
    <cfRule type="expression" dxfId="1" priority="2">
      <formula>AU5&lt;AU4</formula>
    </cfRule>
    <cfRule type="expression" dxfId="0" priority="3">
      <formula>AU5&gt;AU4</formula>
    </cfRule>
  </conditionalFormatting>
  <pageMargins left="0.23622047244094491" right="0.23622047244094491" top="0.74803149606299213" bottom="0.74803149606299213" header="0.31496062992125984" footer="0.31496062992125984"/>
  <pageSetup paperSize="9" scale="59" orientation="landscape" r:id="rId1"/>
  <headerFooter alignWithMargins="0">
    <oddFooter>&amp;L&amp;F&amp;C&amp;P of &amp;N&amp;R&amp;D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D410CC-C453-44D9-A067-72460156C966}">
  <sheetPr>
    <tabColor rgb="FFC00000"/>
    <pageSetUpPr fitToPage="1"/>
  </sheetPr>
  <dimension ref="A1:CO189"/>
  <sheetViews>
    <sheetView showGridLines="0" zoomScale="60" zoomScaleNormal="60" workbookViewId="0">
      <pane xSplit="4" ySplit="4" topLeftCell="E5" activePane="bottomRight" state="frozen"/>
      <selection pane="topRight" activeCell="D1" sqref="D1"/>
      <selection pane="bottomLeft" activeCell="A5" sqref="A5"/>
      <selection pane="bottomRight" activeCell="K40" sqref="K40:W40"/>
    </sheetView>
  </sheetViews>
  <sheetFormatPr defaultColWidth="9.1796875" defaultRowHeight="15.5" outlineLevelRow="1" outlineLevelCol="1"/>
  <cols>
    <col min="1" max="1" width="3.54296875" style="1" customWidth="1"/>
    <col min="2" max="2" width="27.54296875" style="2" customWidth="1"/>
    <col min="3" max="3" width="21.54296875" style="2" bestFit="1" customWidth="1"/>
    <col min="4" max="4" width="57.54296875" style="3" customWidth="1"/>
    <col min="5" max="5" width="14.453125" style="3" bestFit="1" customWidth="1"/>
    <col min="6" max="6" width="13.26953125" style="3" bestFit="1" customWidth="1"/>
    <col min="7" max="7" width="27.26953125" style="3" hidden="1" customWidth="1" outlineLevel="1"/>
    <col min="8" max="8" width="9.54296875" style="120" customWidth="1" collapsed="1"/>
    <col min="9" max="9" width="12" style="120" bestFit="1" customWidth="1"/>
    <col min="10" max="10" width="10.54296875" style="2" customWidth="1"/>
    <col min="11" max="21" width="10.54296875" style="8" customWidth="1" outlineLevel="1"/>
    <col min="22" max="22" width="10.54296875" style="9" customWidth="1" outlineLevel="1"/>
    <col min="23" max="23" width="10.54296875" style="9" customWidth="1"/>
    <col min="24" max="24" width="6.26953125" style="9" customWidth="1"/>
    <col min="25" max="93" width="9.1796875" style="1"/>
    <col min="94" max="16384" width="9.1796875" style="2"/>
  </cols>
  <sheetData>
    <row r="1" spans="1:93">
      <c r="J1" s="123" t="s">
        <v>56</v>
      </c>
      <c r="K1" s="149">
        <v>1.7602996254681647E-2</v>
      </c>
      <c r="L1" s="149">
        <v>5.8052434456928842E-2</v>
      </c>
      <c r="M1" s="149">
        <v>0.17602996254681649</v>
      </c>
      <c r="N1" s="149">
        <v>0.10037453183520599</v>
      </c>
      <c r="O1" s="149">
        <v>8.5018726591760296E-2</v>
      </c>
      <c r="P1" s="149">
        <v>0.11685393258426967</v>
      </c>
      <c r="Q1" s="149">
        <v>5.0561797752808987E-2</v>
      </c>
      <c r="R1" s="149">
        <v>4.1947565543071164E-2</v>
      </c>
      <c r="S1" s="149">
        <v>8.8014981273408247E-2</v>
      </c>
      <c r="T1" s="149">
        <v>5.5430711610486891E-2</v>
      </c>
      <c r="U1" s="149">
        <v>7.1535580524344569E-2</v>
      </c>
      <c r="V1" s="149">
        <v>0.13895131086142323</v>
      </c>
    </row>
    <row r="2" spans="1:93" ht="16" thickBot="1">
      <c r="J2" s="96" t="s">
        <v>39</v>
      </c>
      <c r="K2" s="149">
        <v>5.4562815441276773E-2</v>
      </c>
      <c r="L2" s="149">
        <v>5.6472513981721456E-2</v>
      </c>
      <c r="M2" s="149">
        <v>0.10994407311417269</v>
      </c>
      <c r="N2" s="149">
        <v>5.6063292865911878E-2</v>
      </c>
      <c r="O2" s="149">
        <v>9.3711635520392855E-2</v>
      </c>
      <c r="P2" s="149">
        <v>0.1062610830718865</v>
      </c>
      <c r="Q2" s="149">
        <v>7.9388896467057699E-2</v>
      </c>
      <c r="R2" s="149">
        <v>5.5517664711499111E-2</v>
      </c>
      <c r="S2" s="149">
        <v>9.521211294502796E-2</v>
      </c>
      <c r="T2" s="149">
        <v>9.1256308825535398E-2</v>
      </c>
      <c r="U2" s="149">
        <v>5.4972036557086344E-2</v>
      </c>
      <c r="V2" s="149">
        <v>0.14663756649843132</v>
      </c>
      <c r="X2" s="1"/>
    </row>
    <row r="3" spans="1:93" ht="30">
      <c r="B3" s="14" t="s">
        <v>0</v>
      </c>
      <c r="C3" s="15"/>
      <c r="D3" s="16"/>
      <c r="E3" s="17"/>
      <c r="F3" s="17"/>
      <c r="G3" s="18"/>
      <c r="H3" s="121"/>
      <c r="I3" s="121"/>
      <c r="J3" s="18"/>
      <c r="K3" s="19" t="s">
        <v>132</v>
      </c>
      <c r="L3" s="19" t="s">
        <v>132</v>
      </c>
      <c r="M3" s="19" t="s">
        <v>132</v>
      </c>
      <c r="N3" s="19" t="s">
        <v>132</v>
      </c>
      <c r="O3" s="19" t="s">
        <v>132</v>
      </c>
      <c r="P3" s="19" t="s">
        <v>132</v>
      </c>
      <c r="Q3" s="19" t="s">
        <v>132</v>
      </c>
      <c r="R3" s="19" t="s">
        <v>132</v>
      </c>
      <c r="S3" s="19" t="s">
        <v>132</v>
      </c>
      <c r="T3" s="19" t="s">
        <v>132</v>
      </c>
      <c r="U3" s="19" t="s">
        <v>132</v>
      </c>
      <c r="V3" s="19" t="s">
        <v>132</v>
      </c>
      <c r="W3" s="20"/>
      <c r="X3" s="1"/>
    </row>
    <row r="4" spans="1:93" s="114" customFormat="1" ht="36.5" thickBot="1">
      <c r="A4" s="112"/>
      <c r="B4" s="30" t="s">
        <v>1</v>
      </c>
      <c r="C4" s="31" t="s">
        <v>2</v>
      </c>
      <c r="D4" s="27" t="s">
        <v>3</v>
      </c>
      <c r="E4" s="29" t="s">
        <v>4</v>
      </c>
      <c r="F4" s="27" t="s">
        <v>5</v>
      </c>
      <c r="G4" s="27" t="s">
        <v>6</v>
      </c>
      <c r="H4" s="122">
        <v>2021</v>
      </c>
      <c r="I4" s="122" t="s">
        <v>7</v>
      </c>
      <c r="J4" s="113" t="s">
        <v>8</v>
      </c>
      <c r="K4" s="28" t="s">
        <v>80</v>
      </c>
      <c r="L4" s="28" t="s">
        <v>81</v>
      </c>
      <c r="M4" s="28" t="s">
        <v>82</v>
      </c>
      <c r="N4" s="28" t="s">
        <v>83</v>
      </c>
      <c r="O4" s="28" t="s">
        <v>84</v>
      </c>
      <c r="P4" s="28" t="s">
        <v>85</v>
      </c>
      <c r="Q4" s="28" t="s">
        <v>86</v>
      </c>
      <c r="R4" s="28" t="s">
        <v>87</v>
      </c>
      <c r="S4" s="28" t="s">
        <v>88</v>
      </c>
      <c r="T4" s="28" t="s">
        <v>89</v>
      </c>
      <c r="U4" s="28" t="s">
        <v>90</v>
      </c>
      <c r="V4" s="28" t="s">
        <v>91</v>
      </c>
      <c r="W4" s="27" t="s">
        <v>133</v>
      </c>
      <c r="X4" s="112"/>
      <c r="Y4" s="112"/>
      <c r="Z4" s="112"/>
      <c r="AA4" s="112"/>
      <c r="AB4" s="112"/>
      <c r="AC4" s="112"/>
      <c r="AD4" s="112"/>
      <c r="AE4" s="112"/>
      <c r="AF4" s="112"/>
      <c r="AG4" s="112"/>
      <c r="AH4" s="112"/>
      <c r="AI4" s="112"/>
      <c r="AJ4" s="112"/>
      <c r="AK4" s="112"/>
      <c r="AL4" s="112"/>
      <c r="AM4" s="112"/>
      <c r="AN4" s="112"/>
      <c r="AO4" s="112"/>
      <c r="AP4" s="112"/>
      <c r="AQ4" s="112"/>
      <c r="AR4" s="112"/>
      <c r="AS4" s="112"/>
      <c r="AT4" s="112"/>
      <c r="AU4" s="112"/>
      <c r="AV4" s="112"/>
      <c r="AW4" s="112"/>
      <c r="AX4" s="112"/>
      <c r="AY4" s="112"/>
      <c r="AZ4" s="112"/>
      <c r="BA4" s="112"/>
      <c r="BB4" s="112"/>
      <c r="BC4" s="112"/>
      <c r="BD4" s="112"/>
      <c r="BE4" s="112"/>
      <c r="BF4" s="112"/>
      <c r="BG4" s="112"/>
      <c r="BH4" s="112"/>
      <c r="BI4" s="112"/>
      <c r="BJ4" s="112"/>
      <c r="BK4" s="112"/>
      <c r="BL4" s="112"/>
      <c r="BM4" s="112"/>
      <c r="BN4" s="112"/>
      <c r="BO4" s="112"/>
      <c r="BP4" s="112"/>
      <c r="BQ4" s="112"/>
      <c r="BR4" s="112"/>
      <c r="BS4" s="112"/>
      <c r="BT4" s="112"/>
      <c r="BU4" s="112"/>
      <c r="BV4" s="112"/>
      <c r="BW4" s="112"/>
      <c r="BX4" s="112"/>
      <c r="BY4" s="112"/>
      <c r="BZ4" s="112"/>
      <c r="CA4" s="112"/>
      <c r="CB4" s="112"/>
      <c r="CC4" s="112"/>
      <c r="CD4" s="112"/>
      <c r="CE4" s="112"/>
      <c r="CF4" s="112"/>
      <c r="CG4" s="112"/>
      <c r="CH4" s="112"/>
      <c r="CI4" s="112"/>
      <c r="CJ4" s="112"/>
      <c r="CK4" s="112"/>
      <c r="CL4" s="112"/>
      <c r="CM4" s="112"/>
      <c r="CN4" s="112"/>
      <c r="CO4" s="112"/>
    </row>
    <row r="5" spans="1:93" ht="15.65" customHeight="1">
      <c r="B5" s="352" t="s">
        <v>29</v>
      </c>
      <c r="C5" s="317" t="s">
        <v>30</v>
      </c>
      <c r="D5" s="320" t="s">
        <v>31</v>
      </c>
      <c r="E5" s="320"/>
      <c r="F5" s="320" t="s">
        <v>32</v>
      </c>
      <c r="G5" s="321" t="s">
        <v>33</v>
      </c>
      <c r="H5" s="395"/>
      <c r="I5" s="395">
        <f>0.6*I7+0.4*I9</f>
        <v>51</v>
      </c>
      <c r="J5" s="4" t="s">
        <v>47</v>
      </c>
      <c r="K5" s="417">
        <f t="shared" ref="K5:K6" si="0">0.6*K7+0.4*K9</f>
        <v>0.51</v>
      </c>
      <c r="L5" s="417"/>
      <c r="M5" s="417"/>
      <c r="N5" s="22">
        <f t="shared" ref="N5:V5" si="1">0.6*N7+0.4*N9</f>
        <v>51</v>
      </c>
      <c r="O5" s="22">
        <f t="shared" si="1"/>
        <v>51</v>
      </c>
      <c r="P5" s="22">
        <f t="shared" si="1"/>
        <v>51</v>
      </c>
      <c r="Q5" s="22">
        <f t="shared" si="1"/>
        <v>51</v>
      </c>
      <c r="R5" s="22">
        <f t="shared" si="1"/>
        <v>51</v>
      </c>
      <c r="S5" s="22">
        <f t="shared" si="1"/>
        <v>51</v>
      </c>
      <c r="T5" s="22">
        <f t="shared" si="1"/>
        <v>51</v>
      </c>
      <c r="U5" s="22">
        <f t="shared" si="1"/>
        <v>51</v>
      </c>
      <c r="V5" s="22">
        <f t="shared" si="1"/>
        <v>51</v>
      </c>
      <c r="W5" s="132">
        <f t="shared" ref="W5" si="2">0.6*W7+0.4*W9</f>
        <v>0.54</v>
      </c>
      <c r="X5" s="1"/>
    </row>
    <row r="6" spans="1:93" ht="15.65" customHeight="1">
      <c r="B6" s="353"/>
      <c r="C6" s="318"/>
      <c r="D6" s="302"/>
      <c r="E6" s="302"/>
      <c r="F6" s="302"/>
      <c r="G6" s="304"/>
      <c r="H6" s="394"/>
      <c r="I6" s="394"/>
      <c r="J6" s="5" t="s">
        <v>132</v>
      </c>
      <c r="K6" s="418">
        <f t="shared" si="0"/>
        <v>0.37</v>
      </c>
      <c r="L6" s="418"/>
      <c r="M6" s="418"/>
      <c r="N6" s="130"/>
      <c r="O6" s="130"/>
      <c r="P6" s="130"/>
      <c r="Q6" s="130"/>
      <c r="R6" s="130"/>
      <c r="S6" s="130"/>
      <c r="T6" s="130"/>
      <c r="U6" s="130"/>
      <c r="V6" s="130"/>
      <c r="W6" s="133">
        <f t="shared" ref="W6" si="3">0.6*W8+0.4*W10</f>
        <v>0.59000000000000008</v>
      </c>
      <c r="X6" s="1"/>
    </row>
    <row r="7" spans="1:93" ht="15.65" customHeight="1" outlineLevel="1">
      <c r="B7" s="353"/>
      <c r="C7" s="318"/>
      <c r="D7" s="302" t="s">
        <v>36</v>
      </c>
      <c r="E7" s="302" t="s">
        <v>37</v>
      </c>
      <c r="F7" s="304" t="s">
        <v>32</v>
      </c>
      <c r="G7" s="304"/>
      <c r="H7" s="394"/>
      <c r="I7" s="394">
        <f>'Market Dashboard'!Q6</f>
        <v>47</v>
      </c>
      <c r="J7" s="5" t="s">
        <v>47</v>
      </c>
      <c r="K7" s="419">
        <v>0.47</v>
      </c>
      <c r="L7" s="419">
        <f t="shared" ref="L7:M7" si="4">$I$7</f>
        <v>47</v>
      </c>
      <c r="M7" s="419">
        <f t="shared" si="4"/>
        <v>47</v>
      </c>
      <c r="N7" s="12">
        <f t="shared" ref="N7:V7" si="5">$I$7</f>
        <v>47</v>
      </c>
      <c r="O7" s="12">
        <f t="shared" si="5"/>
        <v>47</v>
      </c>
      <c r="P7" s="12">
        <f t="shared" si="5"/>
        <v>47</v>
      </c>
      <c r="Q7" s="12">
        <f t="shared" si="5"/>
        <v>47</v>
      </c>
      <c r="R7" s="12">
        <f t="shared" si="5"/>
        <v>47</v>
      </c>
      <c r="S7" s="12">
        <f t="shared" si="5"/>
        <v>47</v>
      </c>
      <c r="T7" s="12">
        <f t="shared" si="5"/>
        <v>47</v>
      </c>
      <c r="U7" s="12">
        <f t="shared" si="5"/>
        <v>47</v>
      </c>
      <c r="V7" s="12">
        <f t="shared" si="5"/>
        <v>47</v>
      </c>
      <c r="W7" s="128">
        <v>0.52</v>
      </c>
      <c r="X7" s="1"/>
    </row>
    <row r="8" spans="1:93" ht="15.65" customHeight="1" outlineLevel="1">
      <c r="B8" s="353"/>
      <c r="C8" s="318"/>
      <c r="D8" s="302"/>
      <c r="E8" s="302"/>
      <c r="F8" s="304"/>
      <c r="G8" s="304"/>
      <c r="H8" s="394"/>
      <c r="I8" s="394"/>
      <c r="J8" s="5" t="s">
        <v>132</v>
      </c>
      <c r="K8" s="418">
        <v>0.23</v>
      </c>
      <c r="L8" s="418"/>
      <c r="M8" s="418"/>
      <c r="N8" s="130"/>
      <c r="O8" s="130"/>
      <c r="P8" s="130"/>
      <c r="Q8" s="130"/>
      <c r="R8" s="130"/>
      <c r="S8" s="130"/>
      <c r="T8" s="130"/>
      <c r="U8" s="130"/>
      <c r="V8" s="130"/>
      <c r="W8" s="133">
        <v>0.55000000000000004</v>
      </c>
      <c r="X8" s="1"/>
    </row>
    <row r="9" spans="1:93" ht="15.65" customHeight="1" outlineLevel="1">
      <c r="B9" s="353"/>
      <c r="C9" s="318"/>
      <c r="D9" s="302" t="s">
        <v>38</v>
      </c>
      <c r="E9" s="302" t="s">
        <v>39</v>
      </c>
      <c r="F9" s="302" t="s">
        <v>32</v>
      </c>
      <c r="G9" s="304"/>
      <c r="H9" s="394"/>
      <c r="I9" s="394">
        <f>'Market Dashboard'!Q8</f>
        <v>57</v>
      </c>
      <c r="J9" s="106" t="s">
        <v>47</v>
      </c>
      <c r="K9" s="419">
        <v>0.56999999999999995</v>
      </c>
      <c r="L9" s="419">
        <f t="shared" ref="L9:M9" si="6">$I$9</f>
        <v>57</v>
      </c>
      <c r="M9" s="419">
        <f t="shared" si="6"/>
        <v>57</v>
      </c>
      <c r="N9" s="12">
        <f t="shared" ref="N9:V9" si="7">$I$9</f>
        <v>57</v>
      </c>
      <c r="O9" s="12">
        <f t="shared" si="7"/>
        <v>57</v>
      </c>
      <c r="P9" s="12">
        <f t="shared" si="7"/>
        <v>57</v>
      </c>
      <c r="Q9" s="12">
        <f t="shared" si="7"/>
        <v>57</v>
      </c>
      <c r="R9" s="12">
        <f t="shared" si="7"/>
        <v>57</v>
      </c>
      <c r="S9" s="12">
        <f t="shared" si="7"/>
        <v>57</v>
      </c>
      <c r="T9" s="12">
        <f t="shared" si="7"/>
        <v>57</v>
      </c>
      <c r="U9" s="12">
        <f t="shared" si="7"/>
        <v>57</v>
      </c>
      <c r="V9" s="12">
        <f t="shared" si="7"/>
        <v>57</v>
      </c>
      <c r="W9" s="128">
        <v>0.56999999999999995</v>
      </c>
      <c r="X9" s="1"/>
    </row>
    <row r="10" spans="1:93" ht="16.149999999999999" customHeight="1" outlineLevel="1" thickBot="1">
      <c r="B10" s="353"/>
      <c r="C10" s="318"/>
      <c r="D10" s="302"/>
      <c r="E10" s="302"/>
      <c r="F10" s="302"/>
      <c r="G10" s="304"/>
      <c r="H10" s="394"/>
      <c r="I10" s="394"/>
      <c r="J10" s="5" t="s">
        <v>132</v>
      </c>
      <c r="K10" s="420">
        <v>0.57999999999999996</v>
      </c>
      <c r="L10" s="420"/>
      <c r="M10" s="420"/>
      <c r="N10" s="130"/>
      <c r="O10" s="130"/>
      <c r="P10" s="130"/>
      <c r="Q10" s="130"/>
      <c r="R10" s="130"/>
      <c r="S10" s="130"/>
      <c r="T10" s="130"/>
      <c r="U10" s="130"/>
      <c r="V10" s="130"/>
      <c r="W10" s="133">
        <v>0.65</v>
      </c>
      <c r="X10" s="1"/>
    </row>
    <row r="11" spans="1:93" ht="15.65" customHeight="1">
      <c r="B11" s="341" t="s">
        <v>40</v>
      </c>
      <c r="C11" s="317" t="s">
        <v>41</v>
      </c>
      <c r="D11" s="320" t="s">
        <v>42</v>
      </c>
      <c r="E11" s="320" t="s">
        <v>37</v>
      </c>
      <c r="F11" s="321" t="s">
        <v>32</v>
      </c>
      <c r="G11" s="321" t="s">
        <v>43</v>
      </c>
      <c r="H11" s="396"/>
      <c r="I11" s="398">
        <f>'Market Dashboard'!Q10</f>
        <v>0.47</v>
      </c>
      <c r="J11" s="107" t="s">
        <v>47</v>
      </c>
      <c r="K11" s="115">
        <v>0.47</v>
      </c>
      <c r="L11" s="115">
        <v>0.47</v>
      </c>
      <c r="M11" s="115">
        <v>0.47</v>
      </c>
      <c r="N11" s="115">
        <v>0.47</v>
      </c>
      <c r="O11" s="115">
        <v>0.47</v>
      </c>
      <c r="P11" s="115">
        <v>0.47</v>
      </c>
      <c r="Q11" s="115">
        <v>0.47</v>
      </c>
      <c r="R11" s="115">
        <v>0.47</v>
      </c>
      <c r="S11" s="115">
        <v>0.47</v>
      </c>
      <c r="T11" s="115">
        <v>0.47</v>
      </c>
      <c r="U11" s="115">
        <v>0.47</v>
      </c>
      <c r="V11" s="115">
        <v>0.47</v>
      </c>
      <c r="W11" s="132">
        <v>0.47</v>
      </c>
      <c r="X11" s="1"/>
    </row>
    <row r="12" spans="1:93" s="1" customFormat="1" ht="15.65" customHeight="1">
      <c r="B12" s="342"/>
      <c r="C12" s="318"/>
      <c r="D12" s="302"/>
      <c r="E12" s="302"/>
      <c r="F12" s="304"/>
      <c r="G12" s="304"/>
      <c r="H12" s="397"/>
      <c r="I12" s="399"/>
      <c r="J12" s="5" t="s">
        <v>132</v>
      </c>
      <c r="K12" s="131">
        <v>0.39</v>
      </c>
      <c r="L12" s="131">
        <v>0.41</v>
      </c>
      <c r="M12" s="131">
        <v>0.41</v>
      </c>
      <c r="N12" s="131">
        <v>0.44</v>
      </c>
      <c r="O12" s="131">
        <v>0.44</v>
      </c>
      <c r="P12" s="131">
        <v>0.46</v>
      </c>
      <c r="Q12" s="131">
        <v>0.41</v>
      </c>
      <c r="R12" s="131"/>
      <c r="S12" s="131"/>
      <c r="T12" s="131"/>
      <c r="U12" s="131"/>
      <c r="V12" s="131"/>
      <c r="W12" s="133">
        <f>Q12</f>
        <v>0.41</v>
      </c>
    </row>
    <row r="13" spans="1:93" s="1" customFormat="1" ht="18" customHeight="1">
      <c r="B13" s="333" t="s">
        <v>44</v>
      </c>
      <c r="C13" s="318"/>
      <c r="D13" s="302" t="s">
        <v>45</v>
      </c>
      <c r="E13" s="302" t="s">
        <v>37</v>
      </c>
      <c r="F13" s="304" t="s">
        <v>32</v>
      </c>
      <c r="G13" s="304" t="s">
        <v>134</v>
      </c>
      <c r="H13" s="397"/>
      <c r="I13" s="402">
        <f>'Market Dashboard'!Q12</f>
        <v>85</v>
      </c>
      <c r="J13" s="106" t="s">
        <v>47</v>
      </c>
      <c r="K13" s="12">
        <v>3.430949428571429</v>
      </c>
      <c r="L13" s="12">
        <v>7</v>
      </c>
      <c r="M13" s="12">
        <v>15.73870093714285</v>
      </c>
      <c r="N13" s="12">
        <v>20.319694080000001</v>
      </c>
      <c r="O13" s="12">
        <v>25.024381577142869</v>
      </c>
      <c r="P13" s="12">
        <v>34.804839634285727</v>
      </c>
      <c r="Q13" s="12">
        <v>39.880610194285723</v>
      </c>
      <c r="R13" s="12">
        <v>45.080075108571428</v>
      </c>
      <c r="S13" s="12">
        <v>55.850088000000028</v>
      </c>
      <c r="T13" s="12">
        <v>62.361086480000019</v>
      </c>
      <c r="U13" s="12">
        <v>69.040446720000034</v>
      </c>
      <c r="V13" s="12">
        <v>84.939771428571447</v>
      </c>
      <c r="W13" s="21">
        <f>Q13</f>
        <v>39.880610194285723</v>
      </c>
      <c r="X13" s="6"/>
    </row>
    <row r="14" spans="1:93" s="1" customFormat="1" ht="18.649999999999999" customHeight="1" thickBot="1">
      <c r="B14" s="333"/>
      <c r="C14" s="319"/>
      <c r="D14" s="369"/>
      <c r="E14" s="369"/>
      <c r="F14" s="379"/>
      <c r="G14" s="379"/>
      <c r="H14" s="439"/>
      <c r="I14" s="422"/>
      <c r="J14" s="118" t="s">
        <v>132</v>
      </c>
      <c r="K14" s="135">
        <v>3</v>
      </c>
      <c r="L14" s="135">
        <v>4</v>
      </c>
      <c r="M14" s="135">
        <v>9</v>
      </c>
      <c r="N14" s="135">
        <v>11</v>
      </c>
      <c r="O14" s="135">
        <v>13</v>
      </c>
      <c r="P14" s="135">
        <v>25</v>
      </c>
      <c r="Q14" s="135">
        <v>27</v>
      </c>
      <c r="R14" s="135"/>
      <c r="S14" s="135"/>
      <c r="T14" s="135"/>
      <c r="U14" s="135"/>
      <c r="V14" s="135"/>
      <c r="W14" s="136">
        <f>Q14</f>
        <v>27</v>
      </c>
      <c r="X14" s="6"/>
    </row>
    <row r="15" spans="1:93" s="1" customFormat="1" ht="15.65" customHeight="1">
      <c r="B15" s="403" t="s">
        <v>48</v>
      </c>
      <c r="C15" s="317" t="s">
        <v>49</v>
      </c>
      <c r="D15" s="320" t="s">
        <v>50</v>
      </c>
      <c r="E15" s="320" t="s">
        <v>37</v>
      </c>
      <c r="F15" s="321" t="s">
        <v>51</v>
      </c>
      <c r="G15" s="321" t="s">
        <v>43</v>
      </c>
      <c r="H15" s="395">
        <v>588</v>
      </c>
      <c r="I15" s="395">
        <f>'Market Dashboard'!Q14</f>
        <v>1705.39897</v>
      </c>
      <c r="J15" s="107" t="s">
        <v>47</v>
      </c>
      <c r="K15" s="22">
        <f>$I$15*K1</f>
        <v>30.020131681647936</v>
      </c>
      <c r="L15" s="22">
        <f t="shared" ref="L15:V15" si="8">$I$15*L1</f>
        <v>99.002561928838958</v>
      </c>
      <c r="M15" s="22">
        <f t="shared" si="8"/>
        <v>300.20131681647939</v>
      </c>
      <c r="N15" s="22">
        <f t="shared" si="8"/>
        <v>171.17862320599249</v>
      </c>
      <c r="O15" s="22">
        <f t="shared" si="8"/>
        <v>144.99084876029963</v>
      </c>
      <c r="P15" s="22">
        <f t="shared" si="8"/>
        <v>199.28257626966294</v>
      </c>
      <c r="Q15" s="22">
        <f t="shared" si="8"/>
        <v>86.228037808988759</v>
      </c>
      <c r="R15" s="22">
        <f t="shared" si="8"/>
        <v>71.537335071161053</v>
      </c>
      <c r="S15" s="22">
        <f t="shared" si="8"/>
        <v>150.1006584082397</v>
      </c>
      <c r="T15" s="22">
        <f t="shared" si="8"/>
        <v>94.531478486891388</v>
      </c>
      <c r="U15" s="22">
        <f t="shared" si="8"/>
        <v>121.99670534456929</v>
      </c>
      <c r="V15" s="22">
        <f t="shared" si="8"/>
        <v>236.967422423221</v>
      </c>
      <c r="W15" s="23">
        <f t="shared" ref="W15:W22" si="9">SUMIF($K$3:$V$3,"ACT",K15:V15)</f>
        <v>1706.0376962059929</v>
      </c>
    </row>
    <row r="16" spans="1:93" s="1" customFormat="1" ht="15.65" customHeight="1">
      <c r="B16" s="283"/>
      <c r="C16" s="318"/>
      <c r="D16" s="302"/>
      <c r="E16" s="302"/>
      <c r="F16" s="304"/>
      <c r="G16" s="304"/>
      <c r="H16" s="394"/>
      <c r="I16" s="394"/>
      <c r="J16" s="5" t="s">
        <v>132</v>
      </c>
      <c r="K16" s="130"/>
      <c r="L16" s="130">
        <v>50.161990000000003</v>
      </c>
      <c r="M16" s="130">
        <v>75.309380000000004</v>
      </c>
      <c r="N16" s="130">
        <v>25.90456</v>
      </c>
      <c r="O16" s="130">
        <v>14.523239999999998</v>
      </c>
      <c r="P16" s="130">
        <v>33.785200000000003</v>
      </c>
      <c r="Q16" s="130">
        <v>30.558</v>
      </c>
      <c r="R16" s="130">
        <v>36.99926</v>
      </c>
      <c r="S16" s="130">
        <v>66.157960000000003</v>
      </c>
      <c r="T16" s="130">
        <v>30.096839999999997</v>
      </c>
      <c r="U16" s="130">
        <v>4.6859999999999999</v>
      </c>
      <c r="V16" s="130">
        <v>190.37849</v>
      </c>
      <c r="W16" s="134">
        <f>SUMIF($K$3:$V$3,"ACT",K16:V16)</f>
        <v>558.5609199999999</v>
      </c>
    </row>
    <row r="17" spans="2:24" s="1" customFormat="1" ht="15.65" customHeight="1">
      <c r="B17" s="283"/>
      <c r="C17" s="318"/>
      <c r="D17" s="302" t="s">
        <v>53</v>
      </c>
      <c r="E17" s="302" t="s">
        <v>39</v>
      </c>
      <c r="F17" s="304" t="s">
        <v>51</v>
      </c>
      <c r="G17" s="304" t="s">
        <v>43</v>
      </c>
      <c r="H17" s="394">
        <v>590</v>
      </c>
      <c r="I17" s="394">
        <f>'Market Dashboard'!Q17</f>
        <v>7.3877000122142658</v>
      </c>
      <c r="J17" s="106" t="s">
        <v>47</v>
      </c>
      <c r="K17" s="12">
        <f t="shared" ref="K17:V17" si="10">$I$17*K2</f>
        <v>0.40309371230196517</v>
      </c>
      <c r="L17" s="12">
        <f t="shared" si="10"/>
        <v>0.4172019922325339</v>
      </c>
      <c r="M17" s="12">
        <f t="shared" si="10"/>
        <v>0.81223383028845975</v>
      </c>
      <c r="N17" s="12">
        <f t="shared" si="10"/>
        <v>0.41417878939026914</v>
      </c>
      <c r="O17" s="12">
        <f t="shared" si="10"/>
        <v>0.69231345087862517</v>
      </c>
      <c r="P17" s="12">
        <f t="shared" si="10"/>
        <v>0.78502500470807701</v>
      </c>
      <c r="Q17" s="12">
        <f t="shared" si="10"/>
        <v>0.58650135139935922</v>
      </c>
      <c r="R17" s="12">
        <f t="shared" si="10"/>
        <v>0.41014785226724948</v>
      </c>
      <c r="S17" s="12">
        <f t="shared" si="10"/>
        <v>0.70339852796692914</v>
      </c>
      <c r="T17" s="12">
        <f t="shared" si="10"/>
        <v>0.67417423382503672</v>
      </c>
      <c r="U17" s="12">
        <f t="shared" si="10"/>
        <v>0.40611691514422987</v>
      </c>
      <c r="V17" s="12">
        <f t="shared" si="10"/>
        <v>1.0833143518115314</v>
      </c>
      <c r="W17" s="21">
        <f t="shared" si="9"/>
        <v>7.3877000122142649</v>
      </c>
      <c r="X17" s="25"/>
    </row>
    <row r="18" spans="2:24" s="1" customFormat="1" ht="15.65" customHeight="1">
      <c r="B18" s="283"/>
      <c r="C18" s="318"/>
      <c r="D18" s="302"/>
      <c r="E18" s="302"/>
      <c r="F18" s="304"/>
      <c r="G18" s="304"/>
      <c r="H18" s="394"/>
      <c r="I18" s="394"/>
      <c r="J18" s="5" t="s">
        <v>132</v>
      </c>
      <c r="K18" s="130">
        <v>66.81562000000001</v>
      </c>
      <c r="L18" s="130">
        <v>68.807449999999989</v>
      </c>
      <c r="M18" s="130">
        <v>26.165299999999998</v>
      </c>
      <c r="N18" s="130">
        <v>26.233389999999989</v>
      </c>
      <c r="O18" s="130">
        <v>37.67169999999998</v>
      </c>
      <c r="P18" s="130">
        <v>31.83878</v>
      </c>
      <c r="Q18" s="130">
        <v>48.141249999999992</v>
      </c>
      <c r="R18" s="130">
        <v>35.813730000000007</v>
      </c>
      <c r="S18" s="130">
        <v>33.252300000000005</v>
      </c>
      <c r="T18" s="130">
        <v>42.368949999999991</v>
      </c>
      <c r="U18" s="130">
        <v>51.358070000000005</v>
      </c>
      <c r="V18" s="130">
        <v>41.194929999999992</v>
      </c>
      <c r="W18" s="134">
        <f>SUMIF($K$3:$V$3,"ACT",K18:V18)</f>
        <v>509.66146999999995</v>
      </c>
    </row>
    <row r="19" spans="2:24" s="1" customFormat="1" ht="15.65" hidden="1" customHeight="1">
      <c r="B19" s="283"/>
      <c r="C19" s="318"/>
      <c r="D19" s="302" t="s">
        <v>59</v>
      </c>
      <c r="E19" s="302" t="s">
        <v>37</v>
      </c>
      <c r="F19" s="304" t="s">
        <v>51</v>
      </c>
      <c r="G19" s="304" t="s">
        <v>43</v>
      </c>
      <c r="H19" s="394">
        <v>0</v>
      </c>
      <c r="I19" s="394">
        <f>'Market Dashboard'!Q20</f>
        <v>0</v>
      </c>
      <c r="J19" s="106" t="s">
        <v>47</v>
      </c>
      <c r="K19" s="12">
        <f>$I$19*K1</f>
        <v>0</v>
      </c>
      <c r="L19" s="12">
        <f t="shared" ref="L19:U19" si="11">$I$19*L1</f>
        <v>0</v>
      </c>
      <c r="M19" s="12">
        <f t="shared" si="11"/>
        <v>0</v>
      </c>
      <c r="N19" s="12">
        <f t="shared" si="11"/>
        <v>0</v>
      </c>
      <c r="O19" s="12">
        <f t="shared" si="11"/>
        <v>0</v>
      </c>
      <c r="P19" s="12">
        <f t="shared" si="11"/>
        <v>0</v>
      </c>
      <c r="Q19" s="12">
        <f t="shared" si="11"/>
        <v>0</v>
      </c>
      <c r="R19" s="12">
        <f t="shared" si="11"/>
        <v>0</v>
      </c>
      <c r="S19" s="12">
        <f t="shared" si="11"/>
        <v>0</v>
      </c>
      <c r="T19" s="12">
        <f t="shared" si="11"/>
        <v>0</v>
      </c>
      <c r="U19" s="12">
        <f t="shared" si="11"/>
        <v>0</v>
      </c>
      <c r="V19" s="12">
        <f>$I$19*V1</f>
        <v>0</v>
      </c>
      <c r="W19" s="21">
        <f t="shared" si="9"/>
        <v>0</v>
      </c>
      <c r="X19" s="25"/>
    </row>
    <row r="20" spans="2:24" s="1" customFormat="1" ht="15.65" hidden="1" customHeight="1">
      <c r="B20" s="283"/>
      <c r="C20" s="318"/>
      <c r="D20" s="302"/>
      <c r="E20" s="302"/>
      <c r="F20" s="304"/>
      <c r="G20" s="304"/>
      <c r="H20" s="394"/>
      <c r="I20" s="394"/>
      <c r="J20" s="5" t="s">
        <v>132</v>
      </c>
      <c r="K20" s="130">
        <v>0</v>
      </c>
      <c r="L20" s="130"/>
      <c r="M20" s="130"/>
      <c r="N20" s="130"/>
      <c r="O20" s="130"/>
      <c r="P20" s="130"/>
      <c r="Q20" s="130"/>
      <c r="R20" s="130"/>
      <c r="S20" s="130"/>
      <c r="T20" s="130"/>
      <c r="U20" s="130"/>
      <c r="V20" s="130"/>
      <c r="W20" s="134">
        <f t="shared" si="9"/>
        <v>0</v>
      </c>
    </row>
    <row r="21" spans="2:24" s="1" customFormat="1" ht="15.65" hidden="1" customHeight="1">
      <c r="B21" s="283"/>
      <c r="C21" s="318"/>
      <c r="D21" s="302" t="s">
        <v>60</v>
      </c>
      <c r="E21" s="302" t="s">
        <v>39</v>
      </c>
      <c r="F21" s="304" t="s">
        <v>51</v>
      </c>
      <c r="G21" s="304" t="s">
        <v>43</v>
      </c>
      <c r="H21" s="394">
        <v>0</v>
      </c>
      <c r="I21" s="394">
        <f>'Market Dashboard'!Q23</f>
        <v>3.4287302058150022</v>
      </c>
      <c r="J21" s="106" t="s">
        <v>47</v>
      </c>
      <c r="K21" s="12">
        <f t="shared" ref="K21:V21" si="12">$I$21*K2</f>
        <v>0.18708117341781488</v>
      </c>
      <c r="L21" s="12">
        <f t="shared" si="12"/>
        <v>0.19362901448743841</v>
      </c>
      <c r="M21" s="12">
        <f t="shared" si="12"/>
        <v>0.37696856443689697</v>
      </c>
      <c r="N21" s="12">
        <f t="shared" si="12"/>
        <v>0.19222590568680478</v>
      </c>
      <c r="O21" s="12">
        <f t="shared" si="12"/>
        <v>0.32131191534509707</v>
      </c>
      <c r="P21" s="12">
        <f t="shared" si="12"/>
        <v>0.36434058523119445</v>
      </c>
      <c r="Q21" s="12">
        <f t="shared" si="12"/>
        <v>0.27220310732292063</v>
      </c>
      <c r="R21" s="12">
        <f t="shared" si="12"/>
        <v>0.19035509395262662</v>
      </c>
      <c r="S21" s="12">
        <f t="shared" si="12"/>
        <v>0.32645664761408694</v>
      </c>
      <c r="T21" s="12">
        <f t="shared" si="12"/>
        <v>0.3128932625412954</v>
      </c>
      <c r="U21" s="12">
        <f t="shared" si="12"/>
        <v>0.18848428221844848</v>
      </c>
      <c r="V21" s="12">
        <f t="shared" si="12"/>
        <v>0.50278065356037749</v>
      </c>
      <c r="W21" s="21">
        <f t="shared" si="9"/>
        <v>3.4287302058150018</v>
      </c>
    </row>
    <row r="22" spans="2:24" s="1" customFormat="1" ht="15.65" hidden="1" customHeight="1">
      <c r="B22" s="283"/>
      <c r="C22" s="318"/>
      <c r="D22" s="302"/>
      <c r="E22" s="302"/>
      <c r="F22" s="304"/>
      <c r="G22" s="304"/>
      <c r="H22" s="394"/>
      <c r="I22" s="394"/>
      <c r="J22" s="5" t="s">
        <v>132</v>
      </c>
      <c r="K22" s="130">
        <v>0</v>
      </c>
      <c r="L22" s="130"/>
      <c r="M22" s="130"/>
      <c r="N22" s="130"/>
      <c r="O22" s="130"/>
      <c r="P22" s="130"/>
      <c r="Q22" s="130"/>
      <c r="R22" s="130"/>
      <c r="S22" s="130"/>
      <c r="T22" s="130"/>
      <c r="U22" s="130"/>
      <c r="V22" s="130"/>
      <c r="W22" s="134">
        <f t="shared" si="9"/>
        <v>0</v>
      </c>
    </row>
    <row r="23" spans="2:24" s="1" customFormat="1" ht="15.65" customHeight="1">
      <c r="B23" s="283"/>
      <c r="C23" s="318"/>
      <c r="D23" s="314" t="s">
        <v>61</v>
      </c>
      <c r="E23" s="300" t="s">
        <v>62</v>
      </c>
      <c r="F23" s="276" t="s">
        <v>51</v>
      </c>
      <c r="G23" s="276" t="s">
        <v>43</v>
      </c>
      <c r="H23" s="407">
        <f>SUM(H15:H22)</f>
        <v>1178</v>
      </c>
      <c r="I23" s="407">
        <f>SUM(I15:I22)</f>
        <v>1716.2154002180293</v>
      </c>
      <c r="J23" s="109" t="s">
        <v>47</v>
      </c>
      <c r="K23" s="12">
        <f t="shared" ref="K23:W23" si="13">SUM(K21,K19,K17,K15)</f>
        <v>30.610306567367715</v>
      </c>
      <c r="L23" s="12">
        <f t="shared" si="13"/>
        <v>99.613392935558934</v>
      </c>
      <c r="M23" s="12">
        <f t="shared" si="13"/>
        <v>301.39051921120478</v>
      </c>
      <c r="N23" s="12">
        <f t="shared" si="13"/>
        <v>171.78502790106955</v>
      </c>
      <c r="O23" s="12">
        <f t="shared" si="13"/>
        <v>146.00447412652335</v>
      </c>
      <c r="P23" s="12">
        <f t="shared" si="13"/>
        <v>200.4319418596022</v>
      </c>
      <c r="Q23" s="12">
        <f t="shared" si="13"/>
        <v>87.086742267711045</v>
      </c>
      <c r="R23" s="12">
        <f t="shared" si="13"/>
        <v>72.137838017380929</v>
      </c>
      <c r="S23" s="12">
        <f t="shared" si="13"/>
        <v>151.13051358382071</v>
      </c>
      <c r="T23" s="12">
        <f t="shared" si="13"/>
        <v>95.518545983257724</v>
      </c>
      <c r="U23" s="12">
        <f t="shared" si="13"/>
        <v>122.59130654193197</v>
      </c>
      <c r="V23" s="12">
        <f t="shared" si="13"/>
        <v>238.5535174285929</v>
      </c>
      <c r="W23" s="21">
        <f t="shared" si="13"/>
        <v>1716.8541264240221</v>
      </c>
    </row>
    <row r="24" spans="2:24" s="1" customFormat="1" ht="15.65" customHeight="1" thickBot="1">
      <c r="B24" s="283"/>
      <c r="C24" s="319"/>
      <c r="D24" s="426"/>
      <c r="E24" s="301"/>
      <c r="F24" s="277"/>
      <c r="G24" s="277"/>
      <c r="H24" s="437"/>
      <c r="I24" s="437"/>
      <c r="J24" s="152" t="s">
        <v>132</v>
      </c>
      <c r="K24" s="135">
        <f>SUM(K22,K20,K18,K16)</f>
        <v>66.81562000000001</v>
      </c>
      <c r="L24" s="135">
        <f t="shared" ref="L24:V24" si="14">SUM(L22,L20,L18,L16)</f>
        <v>118.96943999999999</v>
      </c>
      <c r="M24" s="135">
        <f t="shared" si="14"/>
        <v>101.47468000000001</v>
      </c>
      <c r="N24" s="135">
        <f t="shared" si="14"/>
        <v>52.137949999999989</v>
      </c>
      <c r="O24" s="135">
        <f t="shared" si="14"/>
        <v>52.194939999999974</v>
      </c>
      <c r="P24" s="135">
        <f t="shared" si="14"/>
        <v>65.623980000000003</v>
      </c>
      <c r="Q24" s="135">
        <f t="shared" si="14"/>
        <v>78.699249999999992</v>
      </c>
      <c r="R24" s="135">
        <f t="shared" si="14"/>
        <v>72.812990000000013</v>
      </c>
      <c r="S24" s="135">
        <f t="shared" si="14"/>
        <v>99.410260000000008</v>
      </c>
      <c r="T24" s="135">
        <f t="shared" si="14"/>
        <v>72.465789999999984</v>
      </c>
      <c r="U24" s="135">
        <f t="shared" si="14"/>
        <v>56.044070000000005</v>
      </c>
      <c r="V24" s="135">
        <f t="shared" si="14"/>
        <v>231.57342</v>
      </c>
      <c r="W24" s="136">
        <f>SUM(W22,W20,W18,W16)</f>
        <v>1068.2223899999999</v>
      </c>
    </row>
    <row r="25" spans="2:24" s="1" customFormat="1" ht="15.65" customHeight="1">
      <c r="B25" s="283"/>
      <c r="C25" s="317" t="s">
        <v>63</v>
      </c>
      <c r="D25" s="320" t="s">
        <v>64</v>
      </c>
      <c r="E25" s="320" t="s">
        <v>39</v>
      </c>
      <c r="F25" s="321" t="s">
        <v>51</v>
      </c>
      <c r="G25" s="321" t="s">
        <v>43</v>
      </c>
      <c r="H25" s="395">
        <v>0</v>
      </c>
      <c r="I25" s="395">
        <f>'Market Dashboard'!Q29</f>
        <v>35</v>
      </c>
      <c r="J25" s="107" t="s">
        <v>47</v>
      </c>
      <c r="K25" s="22">
        <f t="shared" ref="K25:V25" si="15">$I$25*K2</f>
        <v>1.9096985404446871</v>
      </c>
      <c r="L25" s="22">
        <f t="shared" si="15"/>
        <v>1.976537989360251</v>
      </c>
      <c r="M25" s="22">
        <f t="shared" si="15"/>
        <v>3.8480425589960441</v>
      </c>
      <c r="N25" s="22">
        <f t="shared" si="15"/>
        <v>1.9622152503069157</v>
      </c>
      <c r="O25" s="22">
        <f t="shared" si="15"/>
        <v>3.2799072432137502</v>
      </c>
      <c r="P25" s="22">
        <f t="shared" si="15"/>
        <v>3.7191379075160276</v>
      </c>
      <c r="Q25" s="22">
        <f t="shared" si="15"/>
        <v>2.7786113763470195</v>
      </c>
      <c r="R25" s="22">
        <f t="shared" si="15"/>
        <v>1.943118264902469</v>
      </c>
      <c r="S25" s="22">
        <f t="shared" si="15"/>
        <v>3.3324239530759785</v>
      </c>
      <c r="T25" s="22">
        <f t="shared" si="15"/>
        <v>3.1939708088937389</v>
      </c>
      <c r="U25" s="22">
        <f t="shared" si="15"/>
        <v>1.924021279498022</v>
      </c>
      <c r="V25" s="22">
        <f t="shared" si="15"/>
        <v>5.1323148274450965</v>
      </c>
      <c r="W25" s="23">
        <f t="shared" ref="W25:W32" si="16">SUMIF($K$3:$V$3,"ACT",K25:V25)</f>
        <v>35</v>
      </c>
    </row>
    <row r="26" spans="2:24" s="1" customFormat="1" ht="18.649999999999999" customHeight="1">
      <c r="B26" s="283"/>
      <c r="C26" s="318"/>
      <c r="D26" s="302"/>
      <c r="E26" s="302"/>
      <c r="F26" s="304"/>
      <c r="G26" s="304"/>
      <c r="H26" s="394"/>
      <c r="I26" s="394"/>
      <c r="J26" s="5" t="s">
        <v>132</v>
      </c>
      <c r="K26" s="130"/>
      <c r="L26" s="130"/>
      <c r="M26" s="130"/>
      <c r="N26" s="130"/>
      <c r="O26" s="130"/>
      <c r="P26" s="130"/>
      <c r="Q26" s="130"/>
      <c r="R26" s="130"/>
      <c r="S26" s="130"/>
      <c r="T26" s="130"/>
      <c r="U26" s="130"/>
      <c r="V26" s="130"/>
      <c r="W26" s="134">
        <f t="shared" si="16"/>
        <v>0</v>
      </c>
    </row>
    <row r="27" spans="2:24" s="1" customFormat="1" ht="15.65" customHeight="1">
      <c r="B27" s="283"/>
      <c r="C27" s="318"/>
      <c r="D27" s="302" t="s">
        <v>65</v>
      </c>
      <c r="E27" s="302" t="s">
        <v>39</v>
      </c>
      <c r="F27" s="304" t="s">
        <v>51</v>
      </c>
      <c r="G27" s="304" t="s">
        <v>43</v>
      </c>
      <c r="H27" s="394">
        <v>0</v>
      </c>
      <c r="I27" s="394">
        <f>'Market Dashboard'!Q32</f>
        <v>0</v>
      </c>
      <c r="J27" s="106" t="s">
        <v>47</v>
      </c>
      <c r="K27" s="12">
        <f t="shared" ref="K27:V27" si="17">$I$27*K2</f>
        <v>0</v>
      </c>
      <c r="L27" s="12">
        <f t="shared" si="17"/>
        <v>0</v>
      </c>
      <c r="M27" s="12">
        <f t="shared" si="17"/>
        <v>0</v>
      </c>
      <c r="N27" s="12">
        <f t="shared" si="17"/>
        <v>0</v>
      </c>
      <c r="O27" s="12">
        <f t="shared" si="17"/>
        <v>0</v>
      </c>
      <c r="P27" s="12">
        <f t="shared" si="17"/>
        <v>0</v>
      </c>
      <c r="Q27" s="12">
        <f t="shared" si="17"/>
        <v>0</v>
      </c>
      <c r="R27" s="12">
        <f t="shared" si="17"/>
        <v>0</v>
      </c>
      <c r="S27" s="12">
        <f t="shared" si="17"/>
        <v>0</v>
      </c>
      <c r="T27" s="12">
        <f t="shared" si="17"/>
        <v>0</v>
      </c>
      <c r="U27" s="12">
        <f t="shared" si="17"/>
        <v>0</v>
      </c>
      <c r="V27" s="12">
        <f t="shared" si="17"/>
        <v>0</v>
      </c>
      <c r="W27" s="21">
        <f t="shared" si="16"/>
        <v>0</v>
      </c>
    </row>
    <row r="28" spans="2:24" s="1" customFormat="1" ht="15.65" customHeight="1">
      <c r="B28" s="283"/>
      <c r="C28" s="318"/>
      <c r="D28" s="302"/>
      <c r="E28" s="302"/>
      <c r="F28" s="304"/>
      <c r="G28" s="304"/>
      <c r="H28" s="394"/>
      <c r="I28" s="394"/>
      <c r="J28" s="5" t="s">
        <v>132</v>
      </c>
      <c r="K28" s="130"/>
      <c r="L28" s="130"/>
      <c r="M28" s="130"/>
      <c r="N28" s="130"/>
      <c r="O28" s="130"/>
      <c r="P28" s="130"/>
      <c r="Q28" s="130"/>
      <c r="R28" s="130"/>
      <c r="S28" s="130"/>
      <c r="T28" s="130"/>
      <c r="U28" s="130"/>
      <c r="V28" s="130"/>
      <c r="W28" s="134">
        <f t="shared" si="16"/>
        <v>0</v>
      </c>
    </row>
    <row r="29" spans="2:24" s="1" customFormat="1" ht="15.65" customHeight="1">
      <c r="B29" s="283"/>
      <c r="C29" s="318"/>
      <c r="D29" s="302" t="s">
        <v>66</v>
      </c>
      <c r="E29" s="302" t="s">
        <v>39</v>
      </c>
      <c r="F29" s="304" t="s">
        <v>51</v>
      </c>
      <c r="G29" s="304" t="s">
        <v>43</v>
      </c>
      <c r="H29" s="394">
        <v>0</v>
      </c>
      <c r="I29" s="394">
        <f>'Market Dashboard'!Q35</f>
        <v>0</v>
      </c>
      <c r="J29" s="106" t="s">
        <v>47</v>
      </c>
      <c r="K29" s="12">
        <f t="shared" ref="K29:V29" si="18">$I$29*K2</f>
        <v>0</v>
      </c>
      <c r="L29" s="12">
        <f t="shared" si="18"/>
        <v>0</v>
      </c>
      <c r="M29" s="12">
        <f t="shared" si="18"/>
        <v>0</v>
      </c>
      <c r="N29" s="12">
        <f t="shared" si="18"/>
        <v>0</v>
      </c>
      <c r="O29" s="12">
        <f t="shared" si="18"/>
        <v>0</v>
      </c>
      <c r="P29" s="12">
        <f t="shared" si="18"/>
        <v>0</v>
      </c>
      <c r="Q29" s="12">
        <f t="shared" si="18"/>
        <v>0</v>
      </c>
      <c r="R29" s="12">
        <f t="shared" si="18"/>
        <v>0</v>
      </c>
      <c r="S29" s="12">
        <f t="shared" si="18"/>
        <v>0</v>
      </c>
      <c r="T29" s="12">
        <f t="shared" si="18"/>
        <v>0</v>
      </c>
      <c r="U29" s="12">
        <f t="shared" si="18"/>
        <v>0</v>
      </c>
      <c r="V29" s="12">
        <f t="shared" si="18"/>
        <v>0</v>
      </c>
      <c r="W29" s="21">
        <f t="shared" si="16"/>
        <v>0</v>
      </c>
    </row>
    <row r="30" spans="2:24" s="1" customFormat="1" ht="15.65" customHeight="1">
      <c r="B30" s="283"/>
      <c r="C30" s="318"/>
      <c r="D30" s="302"/>
      <c r="E30" s="302"/>
      <c r="F30" s="304"/>
      <c r="G30" s="304"/>
      <c r="H30" s="394"/>
      <c r="I30" s="394"/>
      <c r="J30" s="5" t="s">
        <v>132</v>
      </c>
      <c r="K30" s="130"/>
      <c r="L30" s="130"/>
      <c r="M30" s="130"/>
      <c r="N30" s="130"/>
      <c r="O30" s="130"/>
      <c r="P30" s="130"/>
      <c r="Q30" s="130"/>
      <c r="R30" s="130"/>
      <c r="S30" s="130"/>
      <c r="T30" s="130"/>
      <c r="U30" s="130"/>
      <c r="V30" s="130"/>
      <c r="W30" s="134">
        <f t="shared" si="16"/>
        <v>0</v>
      </c>
    </row>
    <row r="31" spans="2:24" s="1" customFormat="1" ht="15.65" customHeight="1">
      <c r="B31" s="283"/>
      <c r="C31" s="318"/>
      <c r="D31" s="302" t="s">
        <v>67</v>
      </c>
      <c r="E31" s="302" t="s">
        <v>39</v>
      </c>
      <c r="F31" s="304" t="s">
        <v>51</v>
      </c>
      <c r="G31" s="304" t="s">
        <v>43</v>
      </c>
      <c r="H31" s="394">
        <v>0</v>
      </c>
      <c r="I31" s="394">
        <f>'Market Dashboard'!Q38</f>
        <v>0</v>
      </c>
      <c r="J31" s="106" t="s">
        <v>47</v>
      </c>
      <c r="K31" s="12">
        <f t="shared" ref="K31:V31" si="19">$I$31*K2</f>
        <v>0</v>
      </c>
      <c r="L31" s="12">
        <f t="shared" si="19"/>
        <v>0</v>
      </c>
      <c r="M31" s="12">
        <f t="shared" si="19"/>
        <v>0</v>
      </c>
      <c r="N31" s="12">
        <f t="shared" si="19"/>
        <v>0</v>
      </c>
      <c r="O31" s="12">
        <f t="shared" si="19"/>
        <v>0</v>
      </c>
      <c r="P31" s="12">
        <f t="shared" si="19"/>
        <v>0</v>
      </c>
      <c r="Q31" s="12">
        <f t="shared" si="19"/>
        <v>0</v>
      </c>
      <c r="R31" s="12">
        <f t="shared" si="19"/>
        <v>0</v>
      </c>
      <c r="S31" s="12">
        <f t="shared" si="19"/>
        <v>0</v>
      </c>
      <c r="T31" s="12">
        <f t="shared" si="19"/>
        <v>0</v>
      </c>
      <c r="U31" s="12">
        <f t="shared" si="19"/>
        <v>0</v>
      </c>
      <c r="V31" s="12">
        <f t="shared" si="19"/>
        <v>0</v>
      </c>
      <c r="W31" s="21">
        <f t="shared" si="16"/>
        <v>0</v>
      </c>
    </row>
    <row r="32" spans="2:24" s="1" customFormat="1" ht="15.65" customHeight="1">
      <c r="B32" s="283"/>
      <c r="C32" s="318"/>
      <c r="D32" s="302"/>
      <c r="E32" s="302"/>
      <c r="F32" s="304"/>
      <c r="G32" s="304"/>
      <c r="H32" s="394"/>
      <c r="I32" s="394"/>
      <c r="J32" s="5" t="s">
        <v>132</v>
      </c>
      <c r="K32" s="130"/>
      <c r="L32" s="130"/>
      <c r="M32" s="130"/>
      <c r="N32" s="130"/>
      <c r="O32" s="130"/>
      <c r="P32" s="130"/>
      <c r="Q32" s="130"/>
      <c r="R32" s="130"/>
      <c r="S32" s="130"/>
      <c r="T32" s="130"/>
      <c r="U32" s="130"/>
      <c r="V32" s="130"/>
      <c r="W32" s="134">
        <f t="shared" si="16"/>
        <v>0</v>
      </c>
    </row>
    <row r="33" spans="2:24" s="1" customFormat="1" ht="15.65" customHeight="1">
      <c r="B33" s="283"/>
      <c r="C33" s="318"/>
      <c r="D33" s="314" t="s">
        <v>68</v>
      </c>
      <c r="E33" s="300" t="s">
        <v>62</v>
      </c>
      <c r="F33" s="276" t="s">
        <v>51</v>
      </c>
      <c r="G33" s="276" t="s">
        <v>43</v>
      </c>
      <c r="H33" s="407">
        <f>SUM(H25:H32)</f>
        <v>0</v>
      </c>
      <c r="I33" s="407">
        <f>SUM(I25:I32)</f>
        <v>35</v>
      </c>
      <c r="J33" s="109" t="s">
        <v>47</v>
      </c>
      <c r="K33" s="12">
        <f t="shared" ref="K33:W34" si="20">SUM(K31,K29,K27,K25)</f>
        <v>1.9096985404446871</v>
      </c>
      <c r="L33" s="12">
        <f t="shared" si="20"/>
        <v>1.976537989360251</v>
      </c>
      <c r="M33" s="12">
        <f t="shared" si="20"/>
        <v>3.8480425589960441</v>
      </c>
      <c r="N33" s="12">
        <f t="shared" si="20"/>
        <v>1.9622152503069157</v>
      </c>
      <c r="O33" s="12">
        <f t="shared" si="20"/>
        <v>3.2799072432137502</v>
      </c>
      <c r="P33" s="12">
        <f t="shared" si="20"/>
        <v>3.7191379075160276</v>
      </c>
      <c r="Q33" s="12">
        <f t="shared" si="20"/>
        <v>2.7786113763470195</v>
      </c>
      <c r="R33" s="12">
        <f t="shared" si="20"/>
        <v>1.943118264902469</v>
      </c>
      <c r="S33" s="12">
        <f t="shared" si="20"/>
        <v>3.3324239530759785</v>
      </c>
      <c r="T33" s="12">
        <f t="shared" si="20"/>
        <v>3.1939708088937389</v>
      </c>
      <c r="U33" s="12">
        <f t="shared" si="20"/>
        <v>1.924021279498022</v>
      </c>
      <c r="V33" s="12">
        <f t="shared" si="20"/>
        <v>5.1323148274450965</v>
      </c>
      <c r="W33" s="21">
        <f t="shared" si="20"/>
        <v>35</v>
      </c>
    </row>
    <row r="34" spans="2:24" s="1" customFormat="1" ht="16.149999999999999" customHeight="1" thickBot="1">
      <c r="B34" s="440"/>
      <c r="C34" s="377"/>
      <c r="D34" s="404"/>
      <c r="E34" s="405"/>
      <c r="F34" s="406"/>
      <c r="G34" s="406"/>
      <c r="H34" s="408"/>
      <c r="I34" s="408"/>
      <c r="J34" s="127" t="s">
        <v>132</v>
      </c>
      <c r="K34" s="153">
        <f t="shared" si="20"/>
        <v>0</v>
      </c>
      <c r="L34" s="153">
        <f t="shared" si="20"/>
        <v>0</v>
      </c>
      <c r="M34" s="153">
        <f t="shared" si="20"/>
        <v>0</v>
      </c>
      <c r="N34" s="153">
        <f t="shared" si="20"/>
        <v>0</v>
      </c>
      <c r="O34" s="153">
        <f t="shared" si="20"/>
        <v>0</v>
      </c>
      <c r="P34" s="153">
        <f t="shared" si="20"/>
        <v>0</v>
      </c>
      <c r="Q34" s="153">
        <f t="shared" si="20"/>
        <v>0</v>
      </c>
      <c r="R34" s="153">
        <f t="shared" si="20"/>
        <v>0</v>
      </c>
      <c r="S34" s="153">
        <f t="shared" si="20"/>
        <v>0</v>
      </c>
      <c r="T34" s="153">
        <f t="shared" si="20"/>
        <v>0</v>
      </c>
      <c r="U34" s="153">
        <f t="shared" si="20"/>
        <v>0</v>
      </c>
      <c r="V34" s="153">
        <f t="shared" si="20"/>
        <v>0</v>
      </c>
      <c r="W34" s="154">
        <f t="shared" si="20"/>
        <v>0</v>
      </c>
    </row>
    <row r="35" spans="2:24" s="1" customFormat="1" ht="15.65" customHeight="1">
      <c r="B35" s="284" t="s">
        <v>69</v>
      </c>
      <c r="C35" s="412" t="s">
        <v>70</v>
      </c>
      <c r="D35" s="413" t="s">
        <v>71</v>
      </c>
      <c r="E35" s="414" t="s">
        <v>37</v>
      </c>
      <c r="F35" s="415" t="s">
        <v>51</v>
      </c>
      <c r="G35" s="415" t="s">
        <v>43</v>
      </c>
      <c r="H35" s="411">
        <v>588</v>
      </c>
      <c r="I35" s="411">
        <f>'Market Dashboard'!Q44</f>
        <v>1705.39897</v>
      </c>
      <c r="J35" s="110" t="s">
        <v>47</v>
      </c>
      <c r="K35" s="22">
        <f>SUM(K15,K19)</f>
        <v>30.020131681647936</v>
      </c>
      <c r="L35" s="22">
        <f t="shared" ref="L35:W36" si="21">SUM(L15,L19)</f>
        <v>99.002561928838958</v>
      </c>
      <c r="M35" s="22">
        <f t="shared" si="21"/>
        <v>300.20131681647939</v>
      </c>
      <c r="N35" s="22">
        <f t="shared" si="21"/>
        <v>171.17862320599249</v>
      </c>
      <c r="O35" s="22">
        <f t="shared" si="21"/>
        <v>144.99084876029963</v>
      </c>
      <c r="P35" s="22">
        <f t="shared" si="21"/>
        <v>199.28257626966294</v>
      </c>
      <c r="Q35" s="22">
        <f t="shared" si="21"/>
        <v>86.228037808988759</v>
      </c>
      <c r="R35" s="22">
        <f t="shared" si="21"/>
        <v>71.537335071161053</v>
      </c>
      <c r="S35" s="22">
        <f t="shared" si="21"/>
        <v>150.1006584082397</v>
      </c>
      <c r="T35" s="22">
        <f t="shared" si="21"/>
        <v>94.531478486891388</v>
      </c>
      <c r="U35" s="22">
        <f t="shared" si="21"/>
        <v>121.99670534456929</v>
      </c>
      <c r="V35" s="22">
        <f t="shared" si="21"/>
        <v>236.967422423221</v>
      </c>
      <c r="W35" s="23">
        <f t="shared" si="21"/>
        <v>1706.0376962059929</v>
      </c>
      <c r="X35" s="26"/>
    </row>
    <row r="36" spans="2:24" s="1" customFormat="1" ht="15.65" customHeight="1">
      <c r="B36" s="286"/>
      <c r="C36" s="288"/>
      <c r="D36" s="307"/>
      <c r="E36" s="293"/>
      <c r="F36" s="295"/>
      <c r="G36" s="295"/>
      <c r="H36" s="409"/>
      <c r="I36" s="409"/>
      <c r="J36" s="5" t="s">
        <v>132</v>
      </c>
      <c r="K36" s="12">
        <f>SUM(K16,K20)</f>
        <v>0</v>
      </c>
      <c r="L36" s="12">
        <f t="shared" ref="L36:V36" si="22">SUM(L16,L20)</f>
        <v>50.161990000000003</v>
      </c>
      <c r="M36" s="12">
        <f t="shared" si="22"/>
        <v>75.309380000000004</v>
      </c>
      <c r="N36" s="12">
        <f t="shared" si="22"/>
        <v>25.90456</v>
      </c>
      <c r="O36" s="12">
        <f t="shared" si="22"/>
        <v>14.523239999999998</v>
      </c>
      <c r="P36" s="12">
        <f t="shared" si="22"/>
        <v>33.785200000000003</v>
      </c>
      <c r="Q36" s="12">
        <f t="shared" si="22"/>
        <v>30.558</v>
      </c>
      <c r="R36" s="12">
        <f t="shared" si="22"/>
        <v>36.99926</v>
      </c>
      <c r="S36" s="12">
        <f t="shared" si="22"/>
        <v>66.157960000000003</v>
      </c>
      <c r="T36" s="12">
        <f t="shared" si="22"/>
        <v>30.096839999999997</v>
      </c>
      <c r="U36" s="12">
        <f t="shared" si="22"/>
        <v>4.6859999999999999</v>
      </c>
      <c r="V36" s="12">
        <f t="shared" si="22"/>
        <v>190.37849</v>
      </c>
      <c r="W36" s="21">
        <f t="shared" si="21"/>
        <v>558.5609199999999</v>
      </c>
      <c r="X36" s="26"/>
    </row>
    <row r="37" spans="2:24" s="1" customFormat="1" ht="15.65" customHeight="1">
      <c r="B37" s="286"/>
      <c r="C37" s="288"/>
      <c r="D37" s="307" t="s">
        <v>72</v>
      </c>
      <c r="E37" s="293" t="s">
        <v>39</v>
      </c>
      <c r="F37" s="295" t="s">
        <v>51</v>
      </c>
      <c r="G37" s="295" t="s">
        <v>43</v>
      </c>
      <c r="H37" s="409">
        <v>590</v>
      </c>
      <c r="I37" s="409">
        <f>'Market Dashboard'!Q47</f>
        <v>45.816430218029268</v>
      </c>
      <c r="J37" s="111" t="s">
        <v>47</v>
      </c>
      <c r="K37" s="12">
        <f>SUM(K17,K21,K25,K27,K29,K31)</f>
        <v>2.4998734261644673</v>
      </c>
      <c r="L37" s="12">
        <f t="shared" ref="L37:V37" si="23">SUM(L17,L21,L25,L27,L29,L31)</f>
        <v>2.5873689960802233</v>
      </c>
      <c r="M37" s="12">
        <f t="shared" si="23"/>
        <v>5.0372449537214008</v>
      </c>
      <c r="N37" s="12">
        <f t="shared" si="23"/>
        <v>2.5686199453839897</v>
      </c>
      <c r="O37" s="12">
        <f t="shared" si="23"/>
        <v>4.2935326094374719</v>
      </c>
      <c r="P37" s="12">
        <f t="shared" si="23"/>
        <v>4.8685034974552988</v>
      </c>
      <c r="Q37" s="12">
        <f t="shared" si="23"/>
        <v>3.6373158350692991</v>
      </c>
      <c r="R37" s="12">
        <f t="shared" si="23"/>
        <v>2.5436212111223453</v>
      </c>
      <c r="S37" s="12">
        <f t="shared" si="23"/>
        <v>4.3622791286569944</v>
      </c>
      <c r="T37" s="12">
        <f t="shared" si="23"/>
        <v>4.1810383052600706</v>
      </c>
      <c r="U37" s="12">
        <f t="shared" si="23"/>
        <v>2.5186224768607004</v>
      </c>
      <c r="V37" s="12">
        <f t="shared" si="23"/>
        <v>6.7184098328170059</v>
      </c>
      <c r="W37" s="21">
        <f>SUM(W17,W21,W25,W27,W29,W31)</f>
        <v>45.816430218029268</v>
      </c>
      <c r="X37" s="26"/>
    </row>
    <row r="38" spans="2:24" s="1" customFormat="1" ht="15.65" customHeight="1">
      <c r="B38" s="286"/>
      <c r="C38" s="288"/>
      <c r="D38" s="307"/>
      <c r="E38" s="293"/>
      <c r="F38" s="295"/>
      <c r="G38" s="295"/>
      <c r="H38" s="409"/>
      <c r="I38" s="409"/>
      <c r="J38" s="5" t="s">
        <v>132</v>
      </c>
      <c r="K38" s="12">
        <f>SUM(K18,K22,K26,K28,K30,K32)</f>
        <v>66.81562000000001</v>
      </c>
      <c r="L38" s="12">
        <f>SUM(L18,L22,L26,L28,L30,L32)</f>
        <v>68.807449999999989</v>
      </c>
      <c r="M38" s="12">
        <f>SUM(M18,M22,M26,M28,M30,M32)</f>
        <v>26.165299999999998</v>
      </c>
      <c r="N38" s="12">
        <f>SUM(N18,N22,N26,N28,N30,N32)</f>
        <v>26.233389999999989</v>
      </c>
      <c r="O38" s="12">
        <f>SUM(O18,O22,O26,O28,O30,O32)</f>
        <v>37.67169999999998</v>
      </c>
      <c r="P38" s="12">
        <f t="shared" ref="P38:S38" si="24">SUM(P18,P22,P26,P28,P30,P32)</f>
        <v>31.83878</v>
      </c>
      <c r="Q38" s="12">
        <f t="shared" si="24"/>
        <v>48.141249999999992</v>
      </c>
      <c r="R38" s="12">
        <f t="shared" si="24"/>
        <v>35.813730000000007</v>
      </c>
      <c r="S38" s="12">
        <f t="shared" si="24"/>
        <v>33.252300000000005</v>
      </c>
      <c r="T38" s="12">
        <f>SUM(T18,T22,T26,T28,T30,T32)</f>
        <v>42.368949999999991</v>
      </c>
      <c r="U38" s="12">
        <f t="shared" ref="U38:V38" si="25">SUM(U18,U22,U26,U28,U30,U32)</f>
        <v>51.358070000000005</v>
      </c>
      <c r="V38" s="12">
        <f t="shared" si="25"/>
        <v>41.194929999999992</v>
      </c>
      <c r="W38" s="21">
        <f>SUM(W18,W22,W26,W28,W30,W32)</f>
        <v>509.66146999999995</v>
      </c>
      <c r="X38" s="26"/>
    </row>
    <row r="39" spans="2:24" s="1" customFormat="1" ht="15.65" customHeight="1">
      <c r="B39" s="286"/>
      <c r="C39" s="288"/>
      <c r="D39" s="307" t="s">
        <v>73</v>
      </c>
      <c r="E39" s="293" t="s">
        <v>62</v>
      </c>
      <c r="F39" s="295" t="s">
        <v>51</v>
      </c>
      <c r="G39" s="295" t="s">
        <v>43</v>
      </c>
      <c r="H39" s="409">
        <f>H35+H37</f>
        <v>1178</v>
      </c>
      <c r="I39" s="409">
        <f>'Market Dashboard'!Q50</f>
        <v>1751.2154002180291</v>
      </c>
      <c r="J39" s="111" t="s">
        <v>47</v>
      </c>
      <c r="K39" s="12">
        <f t="shared" ref="K39:V40" si="26">SUM(K33,K23)</f>
        <v>32.520005107812402</v>
      </c>
      <c r="L39" s="12">
        <f t="shared" si="26"/>
        <v>101.58993092491919</v>
      </c>
      <c r="M39" s="12">
        <f t="shared" si="26"/>
        <v>305.23856177020082</v>
      </c>
      <c r="N39" s="12">
        <f t="shared" si="26"/>
        <v>173.74724315137647</v>
      </c>
      <c r="O39" s="12">
        <f t="shared" si="26"/>
        <v>149.2843813697371</v>
      </c>
      <c r="P39" s="12">
        <f t="shared" si="26"/>
        <v>204.15107976711823</v>
      </c>
      <c r="Q39" s="12">
        <f t="shared" si="26"/>
        <v>89.865353644058061</v>
      </c>
      <c r="R39" s="12">
        <f t="shared" si="26"/>
        <v>74.080956282283395</v>
      </c>
      <c r="S39" s="12">
        <f t="shared" si="26"/>
        <v>154.4629375368967</v>
      </c>
      <c r="T39" s="12">
        <f t="shared" si="26"/>
        <v>98.712516792151462</v>
      </c>
      <c r="U39" s="12">
        <f t="shared" si="26"/>
        <v>124.51532782142999</v>
      </c>
      <c r="V39" s="12">
        <f t="shared" si="26"/>
        <v>243.685832256038</v>
      </c>
      <c r="W39" s="21">
        <f>SUM(W33,W23)</f>
        <v>1751.8541264240221</v>
      </c>
      <c r="X39" s="26"/>
    </row>
    <row r="40" spans="2:24" s="1" customFormat="1" ht="15.65" customHeight="1" thickBot="1">
      <c r="B40" s="441"/>
      <c r="C40" s="289"/>
      <c r="D40" s="416"/>
      <c r="E40" s="309"/>
      <c r="F40" s="310"/>
      <c r="G40" s="310"/>
      <c r="H40" s="410"/>
      <c r="I40" s="410"/>
      <c r="J40" s="118" t="s">
        <v>132</v>
      </c>
      <c r="K40" s="155">
        <f t="shared" si="26"/>
        <v>66.81562000000001</v>
      </c>
      <c r="L40" s="155">
        <f t="shared" si="26"/>
        <v>118.96943999999999</v>
      </c>
      <c r="M40" s="155">
        <f t="shared" si="26"/>
        <v>101.47468000000001</v>
      </c>
      <c r="N40" s="155">
        <f t="shared" si="26"/>
        <v>52.137949999999989</v>
      </c>
      <c r="O40" s="155">
        <f t="shared" si="26"/>
        <v>52.194939999999974</v>
      </c>
      <c r="P40" s="155">
        <f t="shared" si="26"/>
        <v>65.623980000000003</v>
      </c>
      <c r="Q40" s="155">
        <f t="shared" si="26"/>
        <v>78.699249999999992</v>
      </c>
      <c r="R40" s="155">
        <f t="shared" si="26"/>
        <v>72.812990000000013</v>
      </c>
      <c r="S40" s="155">
        <f t="shared" si="26"/>
        <v>99.410260000000008</v>
      </c>
      <c r="T40" s="155">
        <f t="shared" si="26"/>
        <v>72.465789999999984</v>
      </c>
      <c r="U40" s="155">
        <f t="shared" si="26"/>
        <v>56.044070000000005</v>
      </c>
      <c r="V40" s="155">
        <f t="shared" si="26"/>
        <v>231.57342</v>
      </c>
      <c r="W40" s="156">
        <f>SUM(W34,W24)</f>
        <v>1068.2223899999999</v>
      </c>
      <c r="X40" s="26"/>
    </row>
    <row r="41" spans="2:24" s="1" customFormat="1">
      <c r="D41" s="7"/>
      <c r="E41" s="7"/>
      <c r="F41" s="7"/>
      <c r="G41" s="7"/>
      <c r="H41" s="123"/>
      <c r="I41" s="123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1"/>
      <c r="W41" s="32"/>
      <c r="X41" s="11"/>
    </row>
    <row r="42" spans="2:24" s="1" customFormat="1">
      <c r="D42" s="7"/>
      <c r="E42" s="7"/>
      <c r="F42" s="7"/>
      <c r="G42" s="7"/>
      <c r="H42" s="123"/>
      <c r="I42" s="123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1"/>
      <c r="W42" s="11"/>
      <c r="X42" s="11"/>
    </row>
    <row r="43" spans="2:24" s="1" customFormat="1">
      <c r="D43" s="7"/>
      <c r="E43" s="7"/>
      <c r="F43" s="7"/>
      <c r="G43" s="7"/>
      <c r="H43" s="123"/>
      <c r="I43" s="123"/>
      <c r="J43" s="96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1"/>
      <c r="W43" s="11"/>
      <c r="X43" s="11"/>
    </row>
    <row r="44" spans="2:24" s="1" customFormat="1">
      <c r="D44" s="7"/>
      <c r="E44" s="7"/>
      <c r="F44" s="7"/>
      <c r="G44" s="7"/>
      <c r="H44" s="123"/>
      <c r="I44" s="123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1"/>
      <c r="W44" s="11"/>
      <c r="X44" s="11"/>
    </row>
    <row r="45" spans="2:24" s="1" customFormat="1">
      <c r="D45" s="7"/>
      <c r="E45" s="7"/>
      <c r="F45" s="7"/>
      <c r="G45" s="7"/>
      <c r="H45" s="123"/>
      <c r="I45" s="123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1"/>
      <c r="W45" s="11"/>
      <c r="X45" s="11"/>
    </row>
    <row r="46" spans="2:24" s="1" customFormat="1">
      <c r="D46" s="7"/>
      <c r="E46" s="7"/>
      <c r="F46" s="7"/>
      <c r="G46" s="7"/>
      <c r="H46" s="123"/>
      <c r="I46" s="123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1"/>
      <c r="W46" s="11"/>
      <c r="X46" s="11"/>
    </row>
    <row r="47" spans="2:24" s="1" customFormat="1">
      <c r="D47" s="7"/>
      <c r="E47" s="7"/>
      <c r="F47" s="7"/>
      <c r="G47" s="7"/>
      <c r="H47" s="123"/>
      <c r="I47" s="123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1"/>
      <c r="W47" s="11"/>
      <c r="X47" s="11"/>
    </row>
    <row r="48" spans="2:24" s="1" customFormat="1">
      <c r="D48" s="7"/>
      <c r="E48" s="7"/>
      <c r="F48" s="7"/>
      <c r="G48" s="7"/>
      <c r="H48" s="123"/>
      <c r="I48" s="123"/>
      <c r="J48" s="10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1"/>
      <c r="W48" s="11"/>
      <c r="X48" s="11"/>
    </row>
    <row r="49" spans="4:24" s="1" customFormat="1">
      <c r="D49" s="7"/>
      <c r="E49" s="7"/>
      <c r="F49" s="7"/>
      <c r="G49" s="7"/>
      <c r="H49" s="123"/>
      <c r="I49" s="123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1"/>
      <c r="W49" s="11"/>
      <c r="X49" s="11"/>
    </row>
    <row r="50" spans="4:24" s="1" customFormat="1">
      <c r="D50" s="7"/>
      <c r="E50" s="7"/>
      <c r="F50" s="7"/>
      <c r="G50" s="7"/>
      <c r="H50" s="123"/>
      <c r="I50" s="123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1"/>
      <c r="W50" s="11"/>
      <c r="X50" s="11"/>
    </row>
    <row r="51" spans="4:24" s="1" customFormat="1">
      <c r="D51" s="7"/>
      <c r="E51" s="7"/>
      <c r="F51" s="7"/>
      <c r="G51" s="7"/>
      <c r="H51" s="123"/>
      <c r="I51" s="123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1"/>
      <c r="W51" s="11"/>
      <c r="X51" s="11"/>
    </row>
    <row r="52" spans="4:24" s="1" customFormat="1">
      <c r="D52" s="7"/>
      <c r="E52" s="7"/>
      <c r="F52" s="7"/>
      <c r="G52" s="7"/>
      <c r="H52" s="123"/>
      <c r="I52" s="123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1"/>
      <c r="W52" s="11"/>
      <c r="X52" s="11"/>
    </row>
    <row r="53" spans="4:24" s="1" customFormat="1">
      <c r="D53" s="7"/>
      <c r="E53" s="7"/>
      <c r="F53" s="7"/>
      <c r="G53" s="7"/>
      <c r="H53" s="123"/>
      <c r="I53" s="123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1"/>
      <c r="W53" s="11"/>
      <c r="X53" s="11"/>
    </row>
    <row r="54" spans="4:24" s="1" customFormat="1">
      <c r="D54" s="7"/>
      <c r="E54" s="7"/>
      <c r="F54" s="7"/>
      <c r="G54" s="7"/>
      <c r="H54" s="123"/>
      <c r="I54" s="123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1"/>
      <c r="W54" s="11"/>
      <c r="X54" s="11"/>
    </row>
    <row r="55" spans="4:24" s="1" customFormat="1">
      <c r="D55" s="7"/>
      <c r="E55" s="7"/>
      <c r="F55" s="7"/>
      <c r="G55" s="7"/>
      <c r="H55" s="123"/>
      <c r="I55" s="123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1"/>
      <c r="W55" s="11"/>
      <c r="X55" s="11"/>
    </row>
    <row r="56" spans="4:24" s="1" customFormat="1">
      <c r="D56" s="7"/>
      <c r="E56" s="7"/>
      <c r="F56" s="7"/>
      <c r="G56" s="7"/>
      <c r="H56" s="123"/>
      <c r="I56" s="123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1"/>
      <c r="W56" s="11"/>
      <c r="X56" s="11"/>
    </row>
    <row r="57" spans="4:24" s="1" customFormat="1">
      <c r="D57" s="7"/>
      <c r="E57" s="7"/>
      <c r="F57" s="7"/>
      <c r="G57" s="7"/>
      <c r="H57" s="123"/>
      <c r="I57" s="123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1"/>
      <c r="W57" s="11"/>
      <c r="X57" s="11"/>
    </row>
    <row r="58" spans="4:24" s="1" customFormat="1">
      <c r="D58" s="7"/>
      <c r="E58" s="7"/>
      <c r="F58" s="7"/>
      <c r="G58" s="7"/>
      <c r="H58" s="123"/>
      <c r="I58" s="123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1"/>
      <c r="W58" s="11"/>
      <c r="X58" s="11"/>
    </row>
    <row r="59" spans="4:24" s="1" customFormat="1">
      <c r="D59" s="7"/>
      <c r="E59" s="7"/>
      <c r="F59" s="7"/>
      <c r="G59" s="7"/>
      <c r="H59" s="123"/>
      <c r="I59" s="123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1"/>
      <c r="W59" s="11"/>
      <c r="X59" s="11"/>
    </row>
    <row r="60" spans="4:24" s="1" customFormat="1">
      <c r="D60" s="7"/>
      <c r="E60" s="7"/>
      <c r="F60" s="7"/>
      <c r="G60" s="7"/>
      <c r="H60" s="123"/>
      <c r="I60" s="123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1"/>
      <c r="W60" s="11"/>
      <c r="X60" s="11"/>
    </row>
    <row r="61" spans="4:24" s="1" customFormat="1">
      <c r="D61" s="7"/>
      <c r="E61" s="7"/>
      <c r="F61" s="7"/>
      <c r="G61" s="7"/>
      <c r="H61" s="123"/>
      <c r="I61" s="123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1"/>
      <c r="W61" s="11"/>
      <c r="X61" s="11"/>
    </row>
    <row r="62" spans="4:24" s="1" customFormat="1">
      <c r="D62" s="7"/>
      <c r="E62" s="7"/>
      <c r="F62" s="7"/>
      <c r="G62" s="7"/>
      <c r="H62" s="123"/>
      <c r="I62" s="123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1"/>
      <c r="W62" s="11"/>
      <c r="X62" s="11"/>
    </row>
    <row r="63" spans="4:24" s="1" customFormat="1">
      <c r="D63" s="7"/>
      <c r="E63" s="7"/>
      <c r="F63" s="7"/>
      <c r="G63" s="7"/>
      <c r="H63" s="123"/>
      <c r="I63" s="123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1"/>
      <c r="W63" s="11"/>
      <c r="X63" s="11"/>
    </row>
    <row r="64" spans="4:24" s="1" customFormat="1">
      <c r="D64" s="7"/>
      <c r="E64" s="7"/>
      <c r="F64" s="7"/>
      <c r="G64" s="7"/>
      <c r="H64" s="123"/>
      <c r="I64" s="123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1"/>
      <c r="W64" s="11"/>
      <c r="X64" s="11"/>
    </row>
    <row r="65" spans="4:24" s="1" customFormat="1">
      <c r="D65" s="7"/>
      <c r="E65" s="7"/>
      <c r="F65" s="7"/>
      <c r="G65" s="7"/>
      <c r="H65" s="123"/>
      <c r="I65" s="123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1"/>
      <c r="W65" s="11"/>
      <c r="X65" s="11"/>
    </row>
    <row r="66" spans="4:24" s="1" customFormat="1">
      <c r="D66" s="7"/>
      <c r="E66" s="7"/>
      <c r="F66" s="7"/>
      <c r="G66" s="7"/>
      <c r="H66" s="123"/>
      <c r="I66" s="123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1"/>
      <c r="W66" s="11"/>
      <c r="X66" s="11"/>
    </row>
    <row r="67" spans="4:24" s="1" customFormat="1">
      <c r="D67" s="7"/>
      <c r="E67" s="7"/>
      <c r="F67" s="7"/>
      <c r="G67" s="7"/>
      <c r="H67" s="123"/>
      <c r="I67" s="123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1"/>
      <c r="W67" s="11"/>
      <c r="X67" s="11"/>
    </row>
    <row r="68" spans="4:24" s="1" customFormat="1">
      <c r="D68" s="7"/>
      <c r="E68" s="7"/>
      <c r="F68" s="7"/>
      <c r="G68" s="7"/>
      <c r="H68" s="123"/>
      <c r="I68" s="123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1"/>
      <c r="W68" s="11"/>
      <c r="X68" s="11"/>
    </row>
    <row r="69" spans="4:24" s="1" customFormat="1">
      <c r="D69" s="7"/>
      <c r="E69" s="7"/>
      <c r="F69" s="7"/>
      <c r="G69" s="7"/>
      <c r="H69" s="123"/>
      <c r="I69" s="123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1"/>
      <c r="W69" s="11"/>
      <c r="X69" s="11"/>
    </row>
    <row r="70" spans="4:24" s="1" customFormat="1">
      <c r="D70" s="7"/>
      <c r="E70" s="7"/>
      <c r="F70" s="7"/>
      <c r="G70" s="7"/>
      <c r="H70" s="123"/>
      <c r="I70" s="123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1"/>
      <c r="W70" s="11"/>
      <c r="X70" s="11"/>
    </row>
    <row r="71" spans="4:24" s="1" customFormat="1">
      <c r="D71" s="7"/>
      <c r="E71" s="7"/>
      <c r="F71" s="7"/>
      <c r="G71" s="7"/>
      <c r="H71" s="123"/>
      <c r="I71" s="123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1"/>
      <c r="W71" s="11"/>
      <c r="X71" s="11"/>
    </row>
    <row r="72" spans="4:24" s="1" customFormat="1">
      <c r="D72" s="7"/>
      <c r="E72" s="7"/>
      <c r="F72" s="7"/>
      <c r="G72" s="7"/>
      <c r="H72" s="123"/>
      <c r="I72" s="123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1"/>
      <c r="W72" s="11"/>
      <c r="X72" s="11"/>
    </row>
    <row r="73" spans="4:24" s="1" customFormat="1">
      <c r="D73" s="7"/>
      <c r="E73" s="7"/>
      <c r="F73" s="7"/>
      <c r="G73" s="7"/>
      <c r="H73" s="123"/>
      <c r="I73" s="123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1"/>
      <c r="W73" s="11"/>
      <c r="X73" s="11"/>
    </row>
    <row r="74" spans="4:24" s="1" customFormat="1">
      <c r="D74" s="7"/>
      <c r="E74" s="7"/>
      <c r="F74" s="7"/>
      <c r="G74" s="7"/>
      <c r="H74" s="123"/>
      <c r="I74" s="123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1"/>
      <c r="W74" s="11"/>
      <c r="X74" s="11"/>
    </row>
    <row r="75" spans="4:24" s="1" customFormat="1">
      <c r="D75" s="7"/>
      <c r="E75" s="7"/>
      <c r="F75" s="7"/>
      <c r="G75" s="7"/>
      <c r="H75" s="123"/>
      <c r="I75" s="123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1"/>
      <c r="W75" s="11"/>
      <c r="X75" s="11"/>
    </row>
    <row r="76" spans="4:24" s="1" customFormat="1">
      <c r="D76" s="7"/>
      <c r="E76" s="7"/>
      <c r="F76" s="7"/>
      <c r="G76" s="7"/>
      <c r="H76" s="123"/>
      <c r="I76" s="123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1"/>
      <c r="W76" s="11"/>
      <c r="X76" s="11"/>
    </row>
    <row r="77" spans="4:24" s="1" customFormat="1">
      <c r="D77" s="7"/>
      <c r="E77" s="7"/>
      <c r="F77" s="7"/>
      <c r="G77" s="7"/>
      <c r="H77" s="123"/>
      <c r="I77" s="123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1"/>
      <c r="W77" s="11"/>
      <c r="X77" s="11"/>
    </row>
    <row r="78" spans="4:24" s="1" customFormat="1">
      <c r="D78" s="7"/>
      <c r="E78" s="7"/>
      <c r="F78" s="7"/>
      <c r="G78" s="7"/>
      <c r="H78" s="123"/>
      <c r="I78" s="123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1"/>
      <c r="W78" s="11"/>
      <c r="X78" s="11"/>
    </row>
    <row r="79" spans="4:24" s="1" customFormat="1">
      <c r="D79" s="7"/>
      <c r="E79" s="7"/>
      <c r="F79" s="7"/>
      <c r="G79" s="7"/>
      <c r="H79" s="123"/>
      <c r="I79" s="123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1"/>
      <c r="W79" s="11"/>
      <c r="X79" s="11"/>
    </row>
    <row r="80" spans="4:24" s="1" customFormat="1">
      <c r="D80" s="7"/>
      <c r="E80" s="7"/>
      <c r="F80" s="7"/>
      <c r="G80" s="7"/>
      <c r="H80" s="123"/>
      <c r="I80" s="123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1"/>
      <c r="W80" s="11"/>
      <c r="X80" s="11"/>
    </row>
    <row r="81" spans="4:24" s="1" customFormat="1">
      <c r="D81" s="7"/>
      <c r="E81" s="7"/>
      <c r="F81" s="7"/>
      <c r="G81" s="7"/>
      <c r="H81" s="123"/>
      <c r="I81" s="123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1"/>
      <c r="W81" s="11"/>
      <c r="X81" s="11"/>
    </row>
    <row r="82" spans="4:24" s="1" customFormat="1">
      <c r="D82" s="7"/>
      <c r="E82" s="7"/>
      <c r="F82" s="7"/>
      <c r="G82" s="7"/>
      <c r="H82" s="123"/>
      <c r="I82" s="123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1"/>
      <c r="W82" s="11"/>
      <c r="X82" s="11"/>
    </row>
    <row r="83" spans="4:24" s="1" customFormat="1">
      <c r="D83" s="7"/>
      <c r="E83" s="7"/>
      <c r="F83" s="7"/>
      <c r="G83" s="7"/>
      <c r="H83" s="123"/>
      <c r="I83" s="123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1"/>
      <c r="W83" s="11"/>
      <c r="X83" s="11"/>
    </row>
    <row r="84" spans="4:24" s="1" customFormat="1">
      <c r="D84" s="7"/>
      <c r="E84" s="7"/>
      <c r="F84" s="7"/>
      <c r="G84" s="7"/>
      <c r="H84" s="123"/>
      <c r="I84" s="123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1"/>
      <c r="W84" s="11"/>
      <c r="X84" s="11"/>
    </row>
    <row r="85" spans="4:24" s="1" customFormat="1">
      <c r="D85" s="7"/>
      <c r="E85" s="7"/>
      <c r="F85" s="7"/>
      <c r="G85" s="7"/>
      <c r="H85" s="123"/>
      <c r="I85" s="123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1"/>
      <c r="W85" s="11"/>
      <c r="X85" s="11"/>
    </row>
    <row r="86" spans="4:24" s="1" customFormat="1">
      <c r="D86" s="7"/>
      <c r="E86" s="7"/>
      <c r="F86" s="7"/>
      <c r="G86" s="7"/>
      <c r="H86" s="123"/>
      <c r="I86" s="123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1"/>
      <c r="W86" s="11"/>
      <c r="X86" s="11"/>
    </row>
    <row r="87" spans="4:24" s="1" customFormat="1">
      <c r="D87" s="7"/>
      <c r="E87" s="7"/>
      <c r="F87" s="7"/>
      <c r="G87" s="7"/>
      <c r="H87" s="123"/>
      <c r="I87" s="123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1"/>
      <c r="W87" s="11"/>
      <c r="X87" s="11"/>
    </row>
    <row r="88" spans="4:24" s="1" customFormat="1">
      <c r="D88" s="7"/>
      <c r="E88" s="7"/>
      <c r="F88" s="7"/>
      <c r="G88" s="7"/>
      <c r="H88" s="123"/>
      <c r="I88" s="123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1"/>
      <c r="W88" s="11"/>
      <c r="X88" s="11"/>
    </row>
    <row r="89" spans="4:24" s="1" customFormat="1">
      <c r="D89" s="7"/>
      <c r="E89" s="7"/>
      <c r="F89" s="7"/>
      <c r="G89" s="7"/>
      <c r="H89" s="123"/>
      <c r="I89" s="123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1"/>
      <c r="W89" s="11"/>
      <c r="X89" s="11"/>
    </row>
    <row r="90" spans="4:24" s="1" customFormat="1">
      <c r="D90" s="7"/>
      <c r="E90" s="7"/>
      <c r="F90" s="7"/>
      <c r="G90" s="7"/>
      <c r="H90" s="123"/>
      <c r="I90" s="123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1"/>
      <c r="W90" s="11"/>
      <c r="X90" s="11"/>
    </row>
    <row r="91" spans="4:24" s="1" customFormat="1">
      <c r="D91" s="7"/>
      <c r="E91" s="7"/>
      <c r="F91" s="7"/>
      <c r="G91" s="7"/>
      <c r="H91" s="123"/>
      <c r="I91" s="123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1"/>
      <c r="W91" s="11"/>
      <c r="X91" s="11"/>
    </row>
    <row r="92" spans="4:24" s="1" customFormat="1">
      <c r="D92" s="7"/>
      <c r="E92" s="7"/>
      <c r="F92" s="7"/>
      <c r="G92" s="7"/>
      <c r="H92" s="123"/>
      <c r="I92" s="123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1"/>
      <c r="W92" s="11"/>
      <c r="X92" s="11"/>
    </row>
    <row r="93" spans="4:24" s="1" customFormat="1">
      <c r="D93" s="7"/>
      <c r="E93" s="7"/>
      <c r="F93" s="7"/>
      <c r="G93" s="7"/>
      <c r="H93" s="123"/>
      <c r="I93" s="123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1"/>
      <c r="W93" s="11"/>
      <c r="X93" s="11"/>
    </row>
    <row r="94" spans="4:24" s="1" customFormat="1">
      <c r="D94" s="7"/>
      <c r="E94" s="7"/>
      <c r="F94" s="7"/>
      <c r="G94" s="7"/>
      <c r="H94" s="123"/>
      <c r="I94" s="123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1"/>
      <c r="W94" s="11"/>
      <c r="X94" s="11"/>
    </row>
    <row r="95" spans="4:24" s="1" customFormat="1">
      <c r="D95" s="7"/>
      <c r="E95" s="7"/>
      <c r="F95" s="7"/>
      <c r="G95" s="7"/>
      <c r="H95" s="123"/>
      <c r="I95" s="123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1"/>
      <c r="W95" s="11"/>
      <c r="X95" s="11"/>
    </row>
    <row r="96" spans="4:24" s="1" customFormat="1">
      <c r="D96" s="7"/>
      <c r="E96" s="7"/>
      <c r="F96" s="7"/>
      <c r="G96" s="7"/>
      <c r="H96" s="123"/>
      <c r="I96" s="123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1"/>
      <c r="W96" s="11"/>
      <c r="X96" s="11"/>
    </row>
    <row r="97" spans="4:24" s="1" customFormat="1">
      <c r="D97" s="7"/>
      <c r="E97" s="7"/>
      <c r="F97" s="7"/>
      <c r="G97" s="7"/>
      <c r="H97" s="123"/>
      <c r="I97" s="123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1"/>
      <c r="W97" s="11"/>
      <c r="X97" s="11"/>
    </row>
    <row r="98" spans="4:24" s="1" customFormat="1">
      <c r="D98" s="7"/>
      <c r="E98" s="7"/>
      <c r="F98" s="7"/>
      <c r="G98" s="7"/>
      <c r="H98" s="123"/>
      <c r="I98" s="123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1"/>
      <c r="W98" s="11"/>
      <c r="X98" s="11"/>
    </row>
    <row r="99" spans="4:24" s="1" customFormat="1">
      <c r="D99" s="7"/>
      <c r="E99" s="7"/>
      <c r="F99" s="7"/>
      <c r="G99" s="7"/>
      <c r="H99" s="123"/>
      <c r="I99" s="123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1"/>
      <c r="W99" s="11"/>
      <c r="X99" s="11"/>
    </row>
    <row r="100" spans="4:24" s="1" customFormat="1">
      <c r="D100" s="7"/>
      <c r="E100" s="7"/>
      <c r="F100" s="7"/>
      <c r="G100" s="7"/>
      <c r="H100" s="123"/>
      <c r="I100" s="123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1"/>
      <c r="W100" s="11"/>
      <c r="X100" s="11"/>
    </row>
    <row r="101" spans="4:24" s="1" customFormat="1">
      <c r="D101" s="7"/>
      <c r="E101" s="7"/>
      <c r="F101" s="7"/>
      <c r="G101" s="7"/>
      <c r="H101" s="123"/>
      <c r="I101" s="123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1"/>
      <c r="W101" s="11"/>
      <c r="X101" s="11"/>
    </row>
    <row r="102" spans="4:24" s="1" customFormat="1">
      <c r="D102" s="7"/>
      <c r="E102" s="7"/>
      <c r="F102" s="7"/>
      <c r="G102" s="7"/>
      <c r="H102" s="123"/>
      <c r="I102" s="123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1"/>
      <c r="W102" s="11"/>
      <c r="X102" s="11"/>
    </row>
    <row r="103" spans="4:24" s="1" customFormat="1">
      <c r="D103" s="7"/>
      <c r="E103" s="7"/>
      <c r="F103" s="7"/>
      <c r="G103" s="7"/>
      <c r="H103" s="123"/>
      <c r="I103" s="123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1"/>
      <c r="W103" s="11"/>
      <c r="X103" s="11"/>
    </row>
    <row r="104" spans="4:24" s="1" customFormat="1">
      <c r="D104" s="7"/>
      <c r="E104" s="7"/>
      <c r="F104" s="7"/>
      <c r="G104" s="7"/>
      <c r="H104" s="123"/>
      <c r="I104" s="123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1"/>
      <c r="W104" s="11"/>
      <c r="X104" s="11"/>
    </row>
    <row r="105" spans="4:24" s="1" customFormat="1">
      <c r="D105" s="7"/>
      <c r="E105" s="7"/>
      <c r="F105" s="7"/>
      <c r="G105" s="7"/>
      <c r="H105" s="123"/>
      <c r="I105" s="123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1"/>
      <c r="W105" s="11"/>
      <c r="X105" s="11"/>
    </row>
    <row r="106" spans="4:24" s="1" customFormat="1">
      <c r="D106" s="7"/>
      <c r="E106" s="7"/>
      <c r="F106" s="7"/>
      <c r="G106" s="7"/>
      <c r="H106" s="123"/>
      <c r="I106" s="123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1"/>
      <c r="W106" s="11"/>
      <c r="X106" s="11"/>
    </row>
    <row r="107" spans="4:24" s="1" customFormat="1">
      <c r="D107" s="7"/>
      <c r="E107" s="7"/>
      <c r="F107" s="7"/>
      <c r="G107" s="7"/>
      <c r="H107" s="123"/>
      <c r="I107" s="123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1"/>
      <c r="W107" s="11"/>
      <c r="X107" s="11"/>
    </row>
    <row r="108" spans="4:24" s="1" customFormat="1">
      <c r="D108" s="7"/>
      <c r="E108" s="7"/>
      <c r="F108" s="7"/>
      <c r="G108" s="7"/>
      <c r="H108" s="123"/>
      <c r="I108" s="123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1"/>
      <c r="W108" s="11"/>
      <c r="X108" s="11"/>
    </row>
    <row r="109" spans="4:24" s="1" customFormat="1">
      <c r="D109" s="7"/>
      <c r="E109" s="7"/>
      <c r="F109" s="7"/>
      <c r="G109" s="7"/>
      <c r="H109" s="123"/>
      <c r="I109" s="123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1"/>
      <c r="W109" s="11"/>
      <c r="X109" s="11"/>
    </row>
    <row r="110" spans="4:24" s="1" customFormat="1">
      <c r="D110" s="7"/>
      <c r="E110" s="7"/>
      <c r="F110" s="7"/>
      <c r="G110" s="7"/>
      <c r="H110" s="123"/>
      <c r="I110" s="123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1"/>
      <c r="W110" s="11"/>
      <c r="X110" s="11"/>
    </row>
    <row r="111" spans="4:24" s="1" customFormat="1">
      <c r="D111" s="7"/>
      <c r="E111" s="7"/>
      <c r="F111" s="7"/>
      <c r="G111" s="7"/>
      <c r="H111" s="123"/>
      <c r="I111" s="123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1"/>
      <c r="W111" s="11"/>
      <c r="X111" s="11"/>
    </row>
    <row r="112" spans="4:24" s="1" customFormat="1">
      <c r="D112" s="7"/>
      <c r="E112" s="7"/>
      <c r="F112" s="7"/>
      <c r="G112" s="7"/>
      <c r="H112" s="123"/>
      <c r="I112" s="123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1"/>
      <c r="W112" s="11"/>
      <c r="X112" s="11"/>
    </row>
    <row r="113" spans="4:24" s="1" customFormat="1">
      <c r="D113" s="7"/>
      <c r="E113" s="7"/>
      <c r="F113" s="7"/>
      <c r="G113" s="7"/>
      <c r="H113" s="123"/>
      <c r="I113" s="123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1"/>
      <c r="W113" s="11"/>
      <c r="X113" s="11"/>
    </row>
    <row r="114" spans="4:24" s="1" customFormat="1">
      <c r="D114" s="7"/>
      <c r="E114" s="7"/>
      <c r="F114" s="7"/>
      <c r="G114" s="7"/>
      <c r="H114" s="123"/>
      <c r="I114" s="123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1"/>
      <c r="W114" s="11"/>
      <c r="X114" s="11"/>
    </row>
    <row r="115" spans="4:24" s="1" customFormat="1">
      <c r="D115" s="7"/>
      <c r="E115" s="7"/>
      <c r="F115" s="7"/>
      <c r="G115" s="7"/>
      <c r="H115" s="123"/>
      <c r="I115" s="123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1"/>
      <c r="W115" s="11"/>
      <c r="X115" s="11"/>
    </row>
    <row r="116" spans="4:24" s="1" customFormat="1">
      <c r="D116" s="7"/>
      <c r="E116" s="7"/>
      <c r="F116" s="7"/>
      <c r="G116" s="7"/>
      <c r="H116" s="123"/>
      <c r="I116" s="123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1"/>
      <c r="W116" s="11"/>
      <c r="X116" s="11"/>
    </row>
    <row r="117" spans="4:24" s="1" customFormat="1">
      <c r="D117" s="7"/>
      <c r="E117" s="7"/>
      <c r="F117" s="7"/>
      <c r="G117" s="7"/>
      <c r="H117" s="123"/>
      <c r="I117" s="123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1"/>
      <c r="W117" s="11"/>
      <c r="X117" s="11"/>
    </row>
    <row r="118" spans="4:24" s="1" customFormat="1">
      <c r="D118" s="7"/>
      <c r="E118" s="7"/>
      <c r="F118" s="7"/>
      <c r="G118" s="7"/>
      <c r="H118" s="123"/>
      <c r="I118" s="123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1"/>
      <c r="W118" s="11"/>
      <c r="X118" s="11"/>
    </row>
    <row r="119" spans="4:24" s="1" customFormat="1">
      <c r="D119" s="7"/>
      <c r="E119" s="7"/>
      <c r="F119" s="7"/>
      <c r="G119" s="7"/>
      <c r="H119" s="123"/>
      <c r="I119" s="123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1"/>
      <c r="W119" s="11"/>
      <c r="X119" s="11"/>
    </row>
    <row r="120" spans="4:24" s="1" customFormat="1">
      <c r="D120" s="7"/>
      <c r="E120" s="7"/>
      <c r="F120" s="7"/>
      <c r="G120" s="7"/>
      <c r="H120" s="123"/>
      <c r="I120" s="123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1"/>
      <c r="W120" s="11"/>
      <c r="X120" s="11"/>
    </row>
    <row r="121" spans="4:24" s="1" customFormat="1">
      <c r="D121" s="7"/>
      <c r="E121" s="7"/>
      <c r="F121" s="7"/>
      <c r="G121" s="7"/>
      <c r="H121" s="123"/>
      <c r="I121" s="123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1"/>
      <c r="W121" s="11"/>
      <c r="X121" s="11"/>
    </row>
    <row r="122" spans="4:24" s="1" customFormat="1">
      <c r="D122" s="7"/>
      <c r="E122" s="7"/>
      <c r="F122" s="7"/>
      <c r="G122" s="7"/>
      <c r="H122" s="123"/>
      <c r="I122" s="123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1"/>
      <c r="W122" s="11"/>
      <c r="X122" s="11"/>
    </row>
    <row r="123" spans="4:24" s="1" customFormat="1">
      <c r="D123" s="7"/>
      <c r="E123" s="7"/>
      <c r="F123" s="7"/>
      <c r="G123" s="7"/>
      <c r="H123" s="123"/>
      <c r="I123" s="123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1"/>
      <c r="W123" s="11"/>
      <c r="X123" s="11"/>
    </row>
    <row r="124" spans="4:24" s="1" customFormat="1">
      <c r="D124" s="7"/>
      <c r="E124" s="7"/>
      <c r="F124" s="7"/>
      <c r="G124" s="7"/>
      <c r="H124" s="123"/>
      <c r="I124" s="123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1"/>
      <c r="W124" s="11"/>
      <c r="X124" s="11"/>
    </row>
    <row r="125" spans="4:24" s="1" customFormat="1">
      <c r="D125" s="7"/>
      <c r="E125" s="7"/>
      <c r="F125" s="7"/>
      <c r="G125" s="7"/>
      <c r="H125" s="123"/>
      <c r="I125" s="123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1"/>
      <c r="W125" s="11"/>
      <c r="X125" s="11"/>
    </row>
    <row r="126" spans="4:24" s="1" customFormat="1">
      <c r="D126" s="7"/>
      <c r="E126" s="7"/>
      <c r="F126" s="7"/>
      <c r="G126" s="7"/>
      <c r="H126" s="123"/>
      <c r="I126" s="123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1"/>
      <c r="W126" s="11"/>
      <c r="X126" s="11"/>
    </row>
    <row r="127" spans="4:24" s="1" customFormat="1">
      <c r="D127" s="7"/>
      <c r="E127" s="7"/>
      <c r="F127" s="7"/>
      <c r="G127" s="7"/>
      <c r="H127" s="123"/>
      <c r="I127" s="123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1"/>
      <c r="W127" s="11"/>
      <c r="X127" s="11"/>
    </row>
    <row r="128" spans="4:24" s="1" customFormat="1">
      <c r="D128" s="7"/>
      <c r="E128" s="7"/>
      <c r="F128" s="7"/>
      <c r="G128" s="7"/>
      <c r="H128" s="123"/>
      <c r="I128" s="123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1"/>
      <c r="W128" s="11"/>
      <c r="X128" s="11"/>
    </row>
    <row r="129" spans="4:24" s="1" customFormat="1">
      <c r="D129" s="7"/>
      <c r="E129" s="7"/>
      <c r="F129" s="7"/>
      <c r="G129" s="7"/>
      <c r="H129" s="123"/>
      <c r="I129" s="123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1"/>
      <c r="W129" s="11"/>
      <c r="X129" s="11"/>
    </row>
    <row r="130" spans="4:24" s="1" customFormat="1">
      <c r="D130" s="7"/>
      <c r="E130" s="7"/>
      <c r="F130" s="7"/>
      <c r="G130" s="7"/>
      <c r="H130" s="123"/>
      <c r="I130" s="123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1"/>
      <c r="W130" s="11"/>
      <c r="X130" s="11"/>
    </row>
    <row r="131" spans="4:24" s="1" customFormat="1">
      <c r="D131" s="7"/>
      <c r="E131" s="7"/>
      <c r="F131" s="7"/>
      <c r="G131" s="7"/>
      <c r="H131" s="123"/>
      <c r="I131" s="123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1"/>
      <c r="W131" s="11"/>
      <c r="X131" s="11"/>
    </row>
    <row r="132" spans="4:24" s="1" customFormat="1">
      <c r="D132" s="7"/>
      <c r="E132" s="7"/>
      <c r="F132" s="7"/>
      <c r="G132" s="7"/>
      <c r="H132" s="123"/>
      <c r="I132" s="123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1"/>
      <c r="W132" s="11"/>
      <c r="X132" s="11"/>
    </row>
    <row r="133" spans="4:24" s="1" customFormat="1">
      <c r="D133" s="7"/>
      <c r="E133" s="7"/>
      <c r="F133" s="7"/>
      <c r="G133" s="7"/>
      <c r="H133" s="123"/>
      <c r="I133" s="123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1"/>
      <c r="W133" s="11"/>
      <c r="X133" s="11"/>
    </row>
    <row r="134" spans="4:24" s="1" customFormat="1">
      <c r="D134" s="7"/>
      <c r="E134" s="7"/>
      <c r="F134" s="7"/>
      <c r="G134" s="7"/>
      <c r="H134" s="123"/>
      <c r="I134" s="123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1"/>
      <c r="W134" s="11"/>
      <c r="X134" s="11"/>
    </row>
    <row r="135" spans="4:24" s="1" customFormat="1">
      <c r="D135" s="7"/>
      <c r="E135" s="7"/>
      <c r="F135" s="7"/>
      <c r="G135" s="7"/>
      <c r="H135" s="123"/>
      <c r="I135" s="123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1"/>
      <c r="W135" s="11"/>
      <c r="X135" s="11"/>
    </row>
    <row r="136" spans="4:24" s="1" customFormat="1">
      <c r="D136" s="7"/>
      <c r="E136" s="7"/>
      <c r="F136" s="7"/>
      <c r="G136" s="7"/>
      <c r="H136" s="123"/>
      <c r="I136" s="123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1"/>
      <c r="W136" s="11"/>
      <c r="X136" s="11"/>
    </row>
    <row r="137" spans="4:24" s="1" customFormat="1">
      <c r="D137" s="7"/>
      <c r="E137" s="7"/>
      <c r="F137" s="7"/>
      <c r="G137" s="7"/>
      <c r="H137" s="123"/>
      <c r="I137" s="123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1"/>
      <c r="W137" s="11"/>
      <c r="X137" s="11"/>
    </row>
    <row r="138" spans="4:24" s="1" customFormat="1">
      <c r="D138" s="7"/>
      <c r="E138" s="7"/>
      <c r="F138" s="7"/>
      <c r="G138" s="7"/>
      <c r="H138" s="123"/>
      <c r="I138" s="123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1"/>
      <c r="W138" s="11"/>
      <c r="X138" s="11"/>
    </row>
    <row r="139" spans="4:24" s="1" customFormat="1">
      <c r="D139" s="7"/>
      <c r="E139" s="7"/>
      <c r="F139" s="7"/>
      <c r="G139" s="7"/>
      <c r="H139" s="123"/>
      <c r="I139" s="123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1"/>
      <c r="W139" s="11"/>
      <c r="X139" s="11"/>
    </row>
    <row r="140" spans="4:24" s="1" customFormat="1">
      <c r="D140" s="7"/>
      <c r="E140" s="7"/>
      <c r="F140" s="7"/>
      <c r="G140" s="7"/>
      <c r="H140" s="123"/>
      <c r="I140" s="123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1"/>
      <c r="W140" s="11"/>
      <c r="X140" s="11"/>
    </row>
    <row r="141" spans="4:24" s="1" customFormat="1">
      <c r="D141" s="7"/>
      <c r="E141" s="7"/>
      <c r="F141" s="7"/>
      <c r="G141" s="7"/>
      <c r="H141" s="123"/>
      <c r="I141" s="123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1"/>
      <c r="W141" s="11"/>
      <c r="X141" s="11"/>
    </row>
    <row r="142" spans="4:24" s="1" customFormat="1">
      <c r="D142" s="7"/>
      <c r="E142" s="7"/>
      <c r="F142" s="7"/>
      <c r="G142" s="7"/>
      <c r="H142" s="123"/>
      <c r="I142" s="123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1"/>
      <c r="W142" s="11"/>
      <c r="X142" s="11"/>
    </row>
    <row r="143" spans="4:24" s="1" customFormat="1">
      <c r="D143" s="7"/>
      <c r="E143" s="7"/>
      <c r="F143" s="7"/>
      <c r="G143" s="7"/>
      <c r="H143" s="123"/>
      <c r="I143" s="123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1"/>
      <c r="W143" s="11"/>
      <c r="X143" s="11"/>
    </row>
    <row r="144" spans="4:24" s="1" customFormat="1">
      <c r="D144" s="7"/>
      <c r="E144" s="7"/>
      <c r="F144" s="7"/>
      <c r="G144" s="7"/>
      <c r="H144" s="123"/>
      <c r="I144" s="123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1"/>
      <c r="W144" s="11"/>
      <c r="X144" s="11"/>
    </row>
    <row r="145" spans="4:24" s="1" customFormat="1">
      <c r="D145" s="7"/>
      <c r="E145" s="7"/>
      <c r="F145" s="7"/>
      <c r="G145" s="7"/>
      <c r="H145" s="123"/>
      <c r="I145" s="123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1"/>
      <c r="W145" s="11"/>
      <c r="X145" s="11"/>
    </row>
    <row r="146" spans="4:24" s="1" customFormat="1">
      <c r="D146" s="7"/>
      <c r="E146" s="7"/>
      <c r="F146" s="7"/>
      <c r="G146" s="7"/>
      <c r="H146" s="123"/>
      <c r="I146" s="123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1"/>
      <c r="W146" s="11"/>
      <c r="X146" s="11"/>
    </row>
    <row r="147" spans="4:24" s="1" customFormat="1">
      <c r="D147" s="7"/>
      <c r="E147" s="7"/>
      <c r="F147" s="7"/>
      <c r="G147" s="7"/>
      <c r="H147" s="123"/>
      <c r="I147" s="123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1"/>
      <c r="W147" s="11"/>
      <c r="X147" s="11"/>
    </row>
    <row r="148" spans="4:24" s="1" customFormat="1">
      <c r="D148" s="7"/>
      <c r="E148" s="7"/>
      <c r="F148" s="7"/>
      <c r="G148" s="7"/>
      <c r="H148" s="123"/>
      <c r="I148" s="123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1"/>
      <c r="W148" s="11"/>
      <c r="X148" s="11"/>
    </row>
    <row r="149" spans="4:24" s="1" customFormat="1">
      <c r="D149" s="7"/>
      <c r="E149" s="7"/>
      <c r="F149" s="7"/>
      <c r="G149" s="7"/>
      <c r="H149" s="123"/>
      <c r="I149" s="123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1"/>
      <c r="W149" s="11"/>
      <c r="X149" s="11"/>
    </row>
    <row r="150" spans="4:24" s="1" customFormat="1">
      <c r="D150" s="7"/>
      <c r="E150" s="7"/>
      <c r="F150" s="7"/>
      <c r="G150" s="7"/>
      <c r="H150" s="123"/>
      <c r="I150" s="123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1"/>
      <c r="W150" s="11"/>
      <c r="X150" s="11"/>
    </row>
    <row r="151" spans="4:24" s="1" customFormat="1">
      <c r="D151" s="7"/>
      <c r="E151" s="7"/>
      <c r="F151" s="7"/>
      <c r="G151" s="7"/>
      <c r="H151" s="123"/>
      <c r="I151" s="123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1"/>
      <c r="W151" s="11"/>
      <c r="X151" s="11"/>
    </row>
    <row r="152" spans="4:24" s="1" customFormat="1">
      <c r="D152" s="7"/>
      <c r="E152" s="7"/>
      <c r="F152" s="7"/>
      <c r="G152" s="7"/>
      <c r="H152" s="123"/>
      <c r="I152" s="123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1"/>
      <c r="W152" s="11"/>
      <c r="X152" s="11"/>
    </row>
    <row r="153" spans="4:24" s="1" customFormat="1">
      <c r="D153" s="7"/>
      <c r="E153" s="7"/>
      <c r="F153" s="7"/>
      <c r="G153" s="7"/>
      <c r="H153" s="123"/>
      <c r="I153" s="123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1"/>
      <c r="W153" s="11"/>
      <c r="X153" s="11"/>
    </row>
    <row r="154" spans="4:24" s="1" customFormat="1">
      <c r="D154" s="7"/>
      <c r="E154" s="7"/>
      <c r="F154" s="7"/>
      <c r="G154" s="7"/>
      <c r="H154" s="123"/>
      <c r="I154" s="123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1"/>
      <c r="W154" s="11"/>
      <c r="X154" s="11"/>
    </row>
    <row r="155" spans="4:24" s="1" customFormat="1">
      <c r="D155" s="7"/>
      <c r="E155" s="7"/>
      <c r="F155" s="7"/>
      <c r="G155" s="7"/>
      <c r="H155" s="123"/>
      <c r="I155" s="123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1"/>
      <c r="W155" s="11"/>
      <c r="X155" s="11"/>
    </row>
    <row r="156" spans="4:24" s="1" customFormat="1">
      <c r="D156" s="7"/>
      <c r="E156" s="7"/>
      <c r="F156" s="7"/>
      <c r="G156" s="7"/>
      <c r="H156" s="123"/>
      <c r="I156" s="123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1"/>
      <c r="W156" s="11"/>
      <c r="X156" s="11"/>
    </row>
    <row r="157" spans="4:24" s="1" customFormat="1">
      <c r="D157" s="7"/>
      <c r="E157" s="7"/>
      <c r="F157" s="7"/>
      <c r="G157" s="7"/>
      <c r="H157" s="123"/>
      <c r="I157" s="123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1"/>
      <c r="W157" s="11"/>
      <c r="X157" s="11"/>
    </row>
    <row r="158" spans="4:24" s="1" customFormat="1">
      <c r="D158" s="7"/>
      <c r="E158" s="7"/>
      <c r="F158" s="7"/>
      <c r="G158" s="7"/>
      <c r="H158" s="123"/>
      <c r="I158" s="123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1"/>
      <c r="W158" s="11"/>
      <c r="X158" s="11"/>
    </row>
    <row r="159" spans="4:24" s="1" customFormat="1">
      <c r="D159" s="7"/>
      <c r="E159" s="7"/>
      <c r="F159" s="7"/>
      <c r="G159" s="7"/>
      <c r="H159" s="123"/>
      <c r="I159" s="123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1"/>
      <c r="W159" s="11"/>
      <c r="X159" s="11"/>
    </row>
    <row r="160" spans="4:24" s="1" customFormat="1">
      <c r="D160" s="7"/>
      <c r="E160" s="7"/>
      <c r="F160" s="7"/>
      <c r="G160" s="7"/>
      <c r="H160" s="123"/>
      <c r="I160" s="123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1"/>
      <c r="W160" s="11"/>
      <c r="X160" s="11"/>
    </row>
    <row r="161" spans="4:24" s="1" customFormat="1">
      <c r="D161" s="7"/>
      <c r="E161" s="7"/>
      <c r="F161" s="7"/>
      <c r="G161" s="7"/>
      <c r="H161" s="123"/>
      <c r="I161" s="123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1"/>
      <c r="W161" s="11"/>
      <c r="X161" s="11"/>
    </row>
    <row r="162" spans="4:24" s="1" customFormat="1">
      <c r="D162" s="7"/>
      <c r="E162" s="7"/>
      <c r="F162" s="7"/>
      <c r="G162" s="7"/>
      <c r="H162" s="123"/>
      <c r="I162" s="123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1"/>
      <c r="W162" s="11"/>
      <c r="X162" s="11"/>
    </row>
    <row r="163" spans="4:24" s="1" customFormat="1">
      <c r="D163" s="7"/>
      <c r="E163" s="7"/>
      <c r="F163" s="7"/>
      <c r="G163" s="7"/>
      <c r="H163" s="123"/>
      <c r="I163" s="123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1"/>
      <c r="W163" s="11"/>
      <c r="X163" s="11"/>
    </row>
    <row r="164" spans="4:24" s="1" customFormat="1">
      <c r="D164" s="7"/>
      <c r="E164" s="7"/>
      <c r="F164" s="7"/>
      <c r="G164" s="7"/>
      <c r="H164" s="123"/>
      <c r="I164" s="123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1"/>
      <c r="W164" s="11"/>
      <c r="X164" s="11"/>
    </row>
    <row r="165" spans="4:24" s="1" customFormat="1">
      <c r="D165" s="7"/>
      <c r="E165" s="7"/>
      <c r="F165" s="7"/>
      <c r="G165" s="7"/>
      <c r="H165" s="123"/>
      <c r="I165" s="123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1"/>
      <c r="W165" s="11"/>
      <c r="X165" s="11"/>
    </row>
    <row r="166" spans="4:24" s="1" customFormat="1">
      <c r="D166" s="7"/>
      <c r="E166" s="7"/>
      <c r="F166" s="7"/>
      <c r="G166" s="7"/>
      <c r="H166" s="123"/>
      <c r="I166" s="123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1"/>
      <c r="W166" s="11"/>
      <c r="X166" s="11"/>
    </row>
    <row r="167" spans="4:24" s="1" customFormat="1">
      <c r="D167" s="7"/>
      <c r="E167" s="7"/>
      <c r="F167" s="7"/>
      <c r="G167" s="7"/>
      <c r="H167" s="123"/>
      <c r="I167" s="123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1"/>
      <c r="W167" s="11"/>
      <c r="X167" s="11"/>
    </row>
    <row r="168" spans="4:24" s="1" customFormat="1">
      <c r="D168" s="7"/>
      <c r="E168" s="7"/>
      <c r="F168" s="7"/>
      <c r="G168" s="7"/>
      <c r="H168" s="123"/>
      <c r="I168" s="123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1"/>
      <c r="W168" s="11"/>
      <c r="X168" s="11"/>
    </row>
    <row r="169" spans="4:24" s="1" customFormat="1">
      <c r="D169" s="7"/>
      <c r="E169" s="7"/>
      <c r="F169" s="7"/>
      <c r="G169" s="7"/>
      <c r="H169" s="123"/>
      <c r="I169" s="123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1"/>
      <c r="W169" s="11"/>
      <c r="X169" s="11"/>
    </row>
    <row r="170" spans="4:24" s="1" customFormat="1">
      <c r="D170" s="7"/>
      <c r="E170" s="7"/>
      <c r="F170" s="7"/>
      <c r="G170" s="7"/>
      <c r="H170" s="123"/>
      <c r="I170" s="123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1"/>
      <c r="W170" s="11"/>
      <c r="X170" s="11"/>
    </row>
    <row r="171" spans="4:24" s="1" customFormat="1">
      <c r="D171" s="7"/>
      <c r="E171" s="7"/>
      <c r="F171" s="7"/>
      <c r="G171" s="7"/>
      <c r="H171" s="123"/>
      <c r="I171" s="123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1"/>
      <c r="W171" s="11"/>
      <c r="X171" s="11"/>
    </row>
    <row r="172" spans="4:24" s="1" customFormat="1">
      <c r="D172" s="7"/>
      <c r="E172" s="7"/>
      <c r="F172" s="7"/>
      <c r="G172" s="7"/>
      <c r="H172" s="123"/>
      <c r="I172" s="123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1"/>
      <c r="W172" s="11"/>
      <c r="X172" s="11"/>
    </row>
    <row r="173" spans="4:24" s="1" customFormat="1">
      <c r="D173" s="7"/>
      <c r="E173" s="7"/>
      <c r="F173" s="7"/>
      <c r="G173" s="7"/>
      <c r="H173" s="123"/>
      <c r="I173" s="123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1"/>
      <c r="W173" s="11"/>
      <c r="X173" s="11"/>
    </row>
    <row r="174" spans="4:24" s="1" customFormat="1">
      <c r="D174" s="7"/>
      <c r="E174" s="7"/>
      <c r="F174" s="7"/>
      <c r="G174" s="7"/>
      <c r="H174" s="123"/>
      <c r="I174" s="123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1"/>
      <c r="W174" s="11"/>
      <c r="X174" s="11"/>
    </row>
    <row r="175" spans="4:24" s="1" customFormat="1">
      <c r="D175" s="7"/>
      <c r="E175" s="7"/>
      <c r="F175" s="7"/>
      <c r="G175" s="7"/>
      <c r="H175" s="123"/>
      <c r="I175" s="123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1"/>
      <c r="W175" s="11"/>
      <c r="X175" s="11"/>
    </row>
    <row r="176" spans="4:24" s="1" customFormat="1">
      <c r="D176" s="7"/>
      <c r="E176" s="7"/>
      <c r="F176" s="7"/>
      <c r="G176" s="7"/>
      <c r="H176" s="123"/>
      <c r="I176" s="123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1"/>
      <c r="W176" s="11"/>
      <c r="X176" s="11"/>
    </row>
    <row r="177" spans="4:24" s="1" customFormat="1">
      <c r="D177" s="7"/>
      <c r="E177" s="7"/>
      <c r="F177" s="7"/>
      <c r="G177" s="7"/>
      <c r="H177" s="123"/>
      <c r="I177" s="123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1"/>
      <c r="W177" s="11"/>
      <c r="X177" s="11"/>
    </row>
    <row r="178" spans="4:24" s="1" customFormat="1">
      <c r="D178" s="7"/>
      <c r="E178" s="7"/>
      <c r="F178" s="7"/>
      <c r="G178" s="7"/>
      <c r="H178" s="123"/>
      <c r="I178" s="123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1"/>
      <c r="W178" s="11"/>
      <c r="X178" s="11"/>
    </row>
    <row r="179" spans="4:24" s="1" customFormat="1">
      <c r="D179" s="7"/>
      <c r="E179" s="7"/>
      <c r="F179" s="7"/>
      <c r="G179" s="7"/>
      <c r="H179" s="123"/>
      <c r="I179" s="123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1"/>
      <c r="W179" s="11"/>
      <c r="X179" s="11"/>
    </row>
    <row r="180" spans="4:24" s="1" customFormat="1">
      <c r="D180" s="7"/>
      <c r="E180" s="7"/>
      <c r="F180" s="7"/>
      <c r="G180" s="7"/>
      <c r="H180" s="123"/>
      <c r="I180" s="123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1"/>
      <c r="W180" s="11"/>
      <c r="X180" s="11"/>
    </row>
    <row r="181" spans="4:24" s="1" customFormat="1">
      <c r="D181" s="7"/>
      <c r="E181" s="7"/>
      <c r="F181" s="7"/>
      <c r="G181" s="7"/>
      <c r="H181" s="123"/>
      <c r="I181" s="123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1"/>
      <c r="W181" s="11"/>
      <c r="X181" s="11"/>
    </row>
    <row r="182" spans="4:24" s="1" customFormat="1">
      <c r="D182" s="7"/>
      <c r="E182" s="7"/>
      <c r="F182" s="7"/>
      <c r="G182" s="7"/>
      <c r="H182" s="123"/>
      <c r="I182" s="123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1"/>
      <c r="W182" s="11"/>
      <c r="X182" s="11"/>
    </row>
    <row r="183" spans="4:24" s="1" customFormat="1">
      <c r="D183" s="7"/>
      <c r="E183" s="7"/>
      <c r="F183" s="7"/>
      <c r="G183" s="7"/>
      <c r="H183" s="123"/>
      <c r="I183" s="123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1"/>
      <c r="W183" s="11"/>
      <c r="X183" s="11"/>
    </row>
    <row r="184" spans="4:24" s="1" customFormat="1">
      <c r="D184" s="7"/>
      <c r="E184" s="7"/>
      <c r="F184" s="7"/>
      <c r="G184" s="7"/>
      <c r="H184" s="123"/>
      <c r="I184" s="123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1"/>
      <c r="W184" s="11"/>
      <c r="X184" s="11"/>
    </row>
    <row r="185" spans="4:24" s="1" customFormat="1">
      <c r="D185" s="7"/>
      <c r="E185" s="7"/>
      <c r="F185" s="7"/>
      <c r="G185" s="7"/>
      <c r="H185" s="123"/>
      <c r="I185" s="123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1"/>
      <c r="W185" s="11"/>
      <c r="X185" s="11"/>
    </row>
    <row r="186" spans="4:24" s="1" customFormat="1">
      <c r="D186" s="7"/>
      <c r="E186" s="7"/>
      <c r="F186" s="7"/>
      <c r="G186" s="7"/>
      <c r="H186" s="123"/>
      <c r="I186" s="123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1"/>
      <c r="W186" s="11"/>
      <c r="X186" s="11"/>
    </row>
    <row r="187" spans="4:24" s="1" customFormat="1">
      <c r="D187" s="7"/>
      <c r="E187" s="7"/>
      <c r="F187" s="7"/>
      <c r="G187" s="7"/>
      <c r="H187" s="123"/>
      <c r="I187" s="123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1"/>
      <c r="W187" s="11"/>
      <c r="X187" s="11"/>
    </row>
    <row r="188" spans="4:24" s="1" customFormat="1">
      <c r="D188" s="7"/>
      <c r="E188" s="7"/>
      <c r="F188" s="7"/>
      <c r="G188" s="7"/>
      <c r="H188" s="123"/>
      <c r="I188" s="123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1"/>
      <c r="W188" s="11"/>
      <c r="X188" s="11"/>
    </row>
    <row r="189" spans="4:24" s="1" customFormat="1">
      <c r="D189" s="7"/>
      <c r="E189" s="7"/>
      <c r="F189" s="7"/>
      <c r="G189" s="7"/>
      <c r="H189" s="123"/>
      <c r="I189" s="123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1"/>
      <c r="W189" s="11"/>
      <c r="X189" s="11"/>
    </row>
  </sheetData>
  <mergeCells count="122">
    <mergeCell ref="I31:I32"/>
    <mergeCell ref="I29:I30"/>
    <mergeCell ref="I33:I34"/>
    <mergeCell ref="I37:I38"/>
    <mergeCell ref="I35:I36"/>
    <mergeCell ref="I7:I8"/>
    <mergeCell ref="I5:I6"/>
    <mergeCell ref="I11:I12"/>
    <mergeCell ref="I9:I10"/>
    <mergeCell ref="I17:I18"/>
    <mergeCell ref="I23:I24"/>
    <mergeCell ref="I25:I26"/>
    <mergeCell ref="I13:I14"/>
    <mergeCell ref="H39:H40"/>
    <mergeCell ref="I39:I40"/>
    <mergeCell ref="H35:H36"/>
    <mergeCell ref="D37:D38"/>
    <mergeCell ref="E37:E38"/>
    <mergeCell ref="F37:F38"/>
    <mergeCell ref="G37:G38"/>
    <mergeCell ref="H37:H38"/>
    <mergeCell ref="B35:B40"/>
    <mergeCell ref="C35:C40"/>
    <mergeCell ref="D35:D36"/>
    <mergeCell ref="E35:E36"/>
    <mergeCell ref="F35:F36"/>
    <mergeCell ref="G35:G36"/>
    <mergeCell ref="D39:D40"/>
    <mergeCell ref="E39:E40"/>
    <mergeCell ref="F39:F40"/>
    <mergeCell ref="G39:G40"/>
    <mergeCell ref="C25:C34"/>
    <mergeCell ref="D25:D26"/>
    <mergeCell ref="E25:E26"/>
    <mergeCell ref="F25:F26"/>
    <mergeCell ref="G25:G26"/>
    <mergeCell ref="H25:H26"/>
    <mergeCell ref="D29:D30"/>
    <mergeCell ref="E29:E30"/>
    <mergeCell ref="F29:F30"/>
    <mergeCell ref="G29:G30"/>
    <mergeCell ref="D33:D34"/>
    <mergeCell ref="E33:E34"/>
    <mergeCell ref="F33:F34"/>
    <mergeCell ref="G33:G34"/>
    <mergeCell ref="H33:H34"/>
    <mergeCell ref="H29:H30"/>
    <mergeCell ref="D31:D32"/>
    <mergeCell ref="E31:E32"/>
    <mergeCell ref="F31:F32"/>
    <mergeCell ref="G31:G32"/>
    <mergeCell ref="H31:H32"/>
    <mergeCell ref="D21:D22"/>
    <mergeCell ref="E21:E22"/>
    <mergeCell ref="F21:F22"/>
    <mergeCell ref="G21:G22"/>
    <mergeCell ref="H21:H22"/>
    <mergeCell ref="I21:I22"/>
    <mergeCell ref="D27:D28"/>
    <mergeCell ref="E27:E28"/>
    <mergeCell ref="F27:F28"/>
    <mergeCell ref="G27:G28"/>
    <mergeCell ref="H27:H28"/>
    <mergeCell ref="I27:I28"/>
    <mergeCell ref="B15:B34"/>
    <mergeCell ref="C15:C24"/>
    <mergeCell ref="D15:D16"/>
    <mergeCell ref="E15:E16"/>
    <mergeCell ref="F15:F16"/>
    <mergeCell ref="G15:G16"/>
    <mergeCell ref="H15:H16"/>
    <mergeCell ref="I15:I16"/>
    <mergeCell ref="D17:D18"/>
    <mergeCell ref="E17:E18"/>
    <mergeCell ref="F17:F18"/>
    <mergeCell ref="G17:G18"/>
    <mergeCell ref="H17:H18"/>
    <mergeCell ref="D19:D20"/>
    <mergeCell ref="E19:E20"/>
    <mergeCell ref="F19:F20"/>
    <mergeCell ref="G19:G20"/>
    <mergeCell ref="H19:H20"/>
    <mergeCell ref="D23:D24"/>
    <mergeCell ref="E23:E24"/>
    <mergeCell ref="F23:F24"/>
    <mergeCell ref="G23:G24"/>
    <mergeCell ref="H23:H24"/>
    <mergeCell ref="I19:I20"/>
    <mergeCell ref="B13:B14"/>
    <mergeCell ref="D13:D14"/>
    <mergeCell ref="E13:E14"/>
    <mergeCell ref="F13:F14"/>
    <mergeCell ref="G13:G14"/>
    <mergeCell ref="H13:H14"/>
    <mergeCell ref="H9:H10"/>
    <mergeCell ref="B11:B12"/>
    <mergeCell ref="C11:C14"/>
    <mergeCell ref="D11:D12"/>
    <mergeCell ref="E11:E12"/>
    <mergeCell ref="F11:F12"/>
    <mergeCell ref="G11:G12"/>
    <mergeCell ref="H11:H12"/>
    <mergeCell ref="B5:B10"/>
    <mergeCell ref="C5:C10"/>
    <mergeCell ref="D5:D6"/>
    <mergeCell ref="E5:E6"/>
    <mergeCell ref="F5:F6"/>
    <mergeCell ref="G5:G10"/>
    <mergeCell ref="D9:D10"/>
    <mergeCell ref="E9:E10"/>
    <mergeCell ref="F9:F10"/>
    <mergeCell ref="K5:M5"/>
    <mergeCell ref="K6:M6"/>
    <mergeCell ref="K7:M7"/>
    <mergeCell ref="K8:M8"/>
    <mergeCell ref="K9:M9"/>
    <mergeCell ref="K10:M10"/>
    <mergeCell ref="H5:H6"/>
    <mergeCell ref="D7:D8"/>
    <mergeCell ref="E7:E8"/>
    <mergeCell ref="F7:F8"/>
    <mergeCell ref="H7:H8"/>
  </mergeCells>
  <phoneticPr fontId="11" type="noConversion"/>
  <conditionalFormatting sqref="K6">
    <cfRule type="containsBlanks" dxfId="272" priority="7">
      <formula>LEN(TRIM(K6))=0</formula>
    </cfRule>
    <cfRule type="expression" dxfId="271" priority="8">
      <formula>K6&lt;K5</formula>
    </cfRule>
    <cfRule type="expression" dxfId="270" priority="9">
      <formula>K6&gt;K5</formula>
    </cfRule>
  </conditionalFormatting>
  <conditionalFormatting sqref="K8 K10">
    <cfRule type="containsBlanks" dxfId="269" priority="4">
      <formula>LEN(TRIM(K8))=0</formula>
    </cfRule>
    <cfRule type="expression" dxfId="268" priority="5">
      <formula>K8&lt;K7</formula>
    </cfRule>
    <cfRule type="expression" dxfId="267" priority="6">
      <formula>K8&gt;K7</formula>
    </cfRule>
  </conditionalFormatting>
  <conditionalFormatting sqref="K12:W12">
    <cfRule type="containsBlanks" dxfId="266" priority="37">
      <formula>LEN(TRIM(K12))=0</formula>
    </cfRule>
    <cfRule type="expression" dxfId="265" priority="38">
      <formula>K12&lt;K11</formula>
    </cfRule>
    <cfRule type="expression" dxfId="264" priority="39">
      <formula>K12&gt;K11</formula>
    </cfRule>
  </conditionalFormatting>
  <conditionalFormatting sqref="K14:W14">
    <cfRule type="containsBlanks" dxfId="263" priority="10">
      <formula>LEN(TRIM(K14))=0</formula>
    </cfRule>
    <cfRule type="expression" dxfId="262" priority="11">
      <formula>K14&lt;K13</formula>
    </cfRule>
    <cfRule type="expression" dxfId="261" priority="12">
      <formula>K14&gt;K13</formula>
    </cfRule>
  </conditionalFormatting>
  <conditionalFormatting sqref="K16:W16">
    <cfRule type="expression" dxfId="260" priority="2">
      <formula>K16&lt;K15</formula>
    </cfRule>
    <cfRule type="expression" dxfId="259" priority="3">
      <formula>K16&gt;K15</formula>
    </cfRule>
    <cfRule type="containsBlanks" dxfId="258" priority="1">
      <formula>LEN(TRIM(K16))=0</formula>
    </cfRule>
  </conditionalFormatting>
  <conditionalFormatting sqref="K18:W18">
    <cfRule type="expression" dxfId="257" priority="71">
      <formula>K18&lt;K17</formula>
    </cfRule>
    <cfRule type="containsBlanks" dxfId="256" priority="70">
      <formula>LEN(TRIM(K18))=0</formula>
    </cfRule>
    <cfRule type="expression" dxfId="255" priority="72">
      <formula>K18&gt;K17</formula>
    </cfRule>
  </conditionalFormatting>
  <conditionalFormatting sqref="K20:W20 K22:W22">
    <cfRule type="expression" dxfId="254" priority="69">
      <formula>K20&gt;K19</formula>
    </cfRule>
    <cfRule type="expression" dxfId="253" priority="68">
      <formula>K20&lt;K19</formula>
    </cfRule>
    <cfRule type="containsBlanks" dxfId="252" priority="67">
      <formula>LEN(TRIM(K20))=0</formula>
    </cfRule>
  </conditionalFormatting>
  <conditionalFormatting sqref="K24:W24">
    <cfRule type="containsBlanks" dxfId="251" priority="43">
      <formula>LEN(TRIM(K24))=0</formula>
    </cfRule>
    <cfRule type="expression" dxfId="250" priority="44">
      <formula>K24&lt;K23</formula>
    </cfRule>
    <cfRule type="expression" dxfId="249" priority="45">
      <formula>K24&gt;K23</formula>
    </cfRule>
  </conditionalFormatting>
  <conditionalFormatting sqref="K26:W26">
    <cfRule type="expression" dxfId="248" priority="66">
      <formula>K26&gt;K25</formula>
    </cfRule>
    <cfRule type="containsBlanks" dxfId="247" priority="64">
      <formula>LEN(TRIM(K26))=0</formula>
    </cfRule>
    <cfRule type="expression" dxfId="246" priority="65">
      <formula>K26&lt;K25</formula>
    </cfRule>
  </conditionalFormatting>
  <conditionalFormatting sqref="K28:W28">
    <cfRule type="containsBlanks" dxfId="245" priority="61">
      <formula>LEN(TRIM(K28))=0</formula>
    </cfRule>
    <cfRule type="expression" dxfId="244" priority="62">
      <formula>K28&lt;K27</formula>
    </cfRule>
    <cfRule type="expression" dxfId="243" priority="63">
      <formula>K28&gt;K27</formula>
    </cfRule>
  </conditionalFormatting>
  <conditionalFormatting sqref="K30:W30 K32:W32">
    <cfRule type="containsBlanks" dxfId="242" priority="58">
      <formula>LEN(TRIM(K30))=0</formula>
    </cfRule>
    <cfRule type="expression" dxfId="241" priority="59">
      <formula>K30&lt;K29</formula>
    </cfRule>
    <cfRule type="expression" dxfId="240" priority="60">
      <formula>K30&gt;K29</formula>
    </cfRule>
  </conditionalFormatting>
  <conditionalFormatting sqref="K34:W34">
    <cfRule type="containsBlanks" dxfId="239" priority="55">
      <formula>LEN(TRIM(K34))=0</formula>
    </cfRule>
    <cfRule type="expression" dxfId="238" priority="56">
      <formula>K34&lt;K33</formula>
    </cfRule>
    <cfRule type="expression" dxfId="237" priority="57">
      <formula>K34&gt;K33</formula>
    </cfRule>
  </conditionalFormatting>
  <conditionalFormatting sqref="K36:W36">
    <cfRule type="expression" dxfId="236" priority="53">
      <formula>K36&lt;K35</formula>
    </cfRule>
    <cfRule type="expression" dxfId="235" priority="54">
      <formula>K36&gt;K35</formula>
    </cfRule>
    <cfRule type="containsBlanks" dxfId="234" priority="52">
      <formula>LEN(TRIM(K36))=0</formula>
    </cfRule>
  </conditionalFormatting>
  <conditionalFormatting sqref="K38:W38">
    <cfRule type="containsBlanks" dxfId="233" priority="49">
      <formula>LEN(TRIM(K38))=0</formula>
    </cfRule>
    <cfRule type="expression" dxfId="232" priority="50">
      <formula>K38&lt;K37</formula>
    </cfRule>
    <cfRule type="expression" dxfId="231" priority="51">
      <formula>K38&gt;K37</formula>
    </cfRule>
  </conditionalFormatting>
  <conditionalFormatting sqref="K40:W40">
    <cfRule type="containsBlanks" dxfId="230" priority="46">
      <formula>LEN(TRIM(K40))=0</formula>
    </cfRule>
    <cfRule type="expression" dxfId="229" priority="47">
      <formula>K40&lt;K39</formula>
    </cfRule>
    <cfRule type="expression" dxfId="228" priority="48">
      <formula>K40&gt;K39</formula>
    </cfRule>
  </conditionalFormatting>
  <conditionalFormatting sqref="N6:W6">
    <cfRule type="containsBlanks" dxfId="227" priority="16">
      <formula>LEN(TRIM(N6))=0</formula>
    </cfRule>
    <cfRule type="expression" dxfId="226" priority="17">
      <formula>N6&lt;N5</formula>
    </cfRule>
    <cfRule type="expression" dxfId="225" priority="18">
      <formula>N6&gt;N5</formula>
    </cfRule>
  </conditionalFormatting>
  <conditionalFormatting sqref="N8:W8">
    <cfRule type="expression" dxfId="224" priority="21">
      <formula>N8&gt;N7</formula>
    </cfRule>
    <cfRule type="expression" dxfId="223" priority="20">
      <formula>N8&lt;N7</formula>
    </cfRule>
    <cfRule type="containsBlanks" dxfId="222" priority="19">
      <formula>LEN(TRIM(N8))=0</formula>
    </cfRule>
  </conditionalFormatting>
  <conditionalFormatting sqref="N10:W10">
    <cfRule type="expression" dxfId="221" priority="27">
      <formula>N10&gt;N9</formula>
    </cfRule>
    <cfRule type="expression" dxfId="220" priority="26">
      <formula>N10&lt;N9</formula>
    </cfRule>
    <cfRule type="containsBlanks" dxfId="219" priority="25">
      <formula>LEN(TRIM(N10))=0</formula>
    </cfRule>
  </conditionalFormatting>
  <pageMargins left="0.23622047244094491" right="0.23622047244094491" top="0.74803149606299213" bottom="0.74803149606299213" header="0.31496062992125984" footer="0.31496062992125984"/>
  <pageSetup paperSize="9" scale="59" orientation="landscape" r:id="rId1"/>
  <headerFooter alignWithMargins="0">
    <oddFooter>&amp;L&amp;F&amp;C&amp;P of &amp;N&amp;R&amp;D</oddFooter>
  </headerFooter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462A3-849B-4C2A-91FB-BDFF69064146}">
  <sheetPr>
    <tabColor rgb="FFC00000"/>
    <pageSetUpPr fitToPage="1"/>
  </sheetPr>
  <dimension ref="A1:CO189"/>
  <sheetViews>
    <sheetView showGridLines="0" zoomScale="60" zoomScaleNormal="60" workbookViewId="0">
      <pane xSplit="4" ySplit="4" topLeftCell="E5" activePane="bottomRight" state="frozen"/>
      <selection pane="topRight" activeCell="D1" sqref="D1"/>
      <selection pane="bottomLeft" activeCell="A5" sqref="A5"/>
      <selection pane="bottomRight" activeCell="K40" sqref="K40:W40"/>
    </sheetView>
  </sheetViews>
  <sheetFormatPr defaultColWidth="9.1796875" defaultRowHeight="15.5" outlineLevelRow="1" outlineLevelCol="1"/>
  <cols>
    <col min="1" max="1" width="3.54296875" style="1" customWidth="1"/>
    <col min="2" max="2" width="27.54296875" style="2" customWidth="1"/>
    <col min="3" max="3" width="21.54296875" style="2" bestFit="1" customWidth="1"/>
    <col min="4" max="4" width="57.54296875" style="3" customWidth="1"/>
    <col min="5" max="5" width="14.453125" style="3" bestFit="1" customWidth="1"/>
    <col min="6" max="6" width="13.26953125" style="3" bestFit="1" customWidth="1"/>
    <col min="7" max="7" width="27.26953125" style="3" hidden="1" customWidth="1" outlineLevel="1"/>
    <col min="8" max="8" width="9.54296875" style="120" customWidth="1" collapsed="1"/>
    <col min="9" max="9" width="12" style="120" bestFit="1" customWidth="1"/>
    <col min="10" max="10" width="10.54296875" style="2" customWidth="1"/>
    <col min="11" max="21" width="10.54296875" style="8" customWidth="1" outlineLevel="1"/>
    <col min="22" max="22" width="10.54296875" style="9" customWidth="1" outlineLevel="1"/>
    <col min="23" max="23" width="10.54296875" style="9" customWidth="1"/>
    <col min="24" max="24" width="6.26953125" style="9" customWidth="1"/>
    <col min="25" max="93" width="9.1796875" style="1"/>
    <col min="94" max="16384" width="9.1796875" style="2"/>
  </cols>
  <sheetData>
    <row r="1" spans="1:93">
      <c r="J1" s="123" t="s">
        <v>56</v>
      </c>
      <c r="K1" s="149">
        <v>1.7602996254681647E-2</v>
      </c>
      <c r="L1" s="149">
        <v>5.8052434456928842E-2</v>
      </c>
      <c r="M1" s="149">
        <v>0.17602996254681649</v>
      </c>
      <c r="N1" s="149">
        <v>0.10037453183520599</v>
      </c>
      <c r="O1" s="149">
        <v>8.5018726591760296E-2</v>
      </c>
      <c r="P1" s="149">
        <v>0.11685393258426967</v>
      </c>
      <c r="Q1" s="149">
        <v>5.0561797752808987E-2</v>
      </c>
      <c r="R1" s="149">
        <v>4.1947565543071164E-2</v>
      </c>
      <c r="S1" s="149">
        <v>8.8014981273408247E-2</v>
      </c>
      <c r="T1" s="149">
        <v>5.5430711610486891E-2</v>
      </c>
      <c r="U1" s="149">
        <v>7.1535580524344569E-2</v>
      </c>
      <c r="V1" s="149">
        <v>0.13895131086142323</v>
      </c>
    </row>
    <row r="2" spans="1:93" ht="16" thickBot="1">
      <c r="J2" s="96" t="s">
        <v>39</v>
      </c>
      <c r="K2" s="149">
        <v>5.4562815441276773E-2</v>
      </c>
      <c r="L2" s="149">
        <v>5.6472513981721456E-2</v>
      </c>
      <c r="M2" s="149">
        <v>0.10994407311417269</v>
      </c>
      <c r="N2" s="149">
        <v>5.6063292865911878E-2</v>
      </c>
      <c r="O2" s="149">
        <v>9.3711635520392855E-2</v>
      </c>
      <c r="P2" s="149">
        <v>0.1062610830718865</v>
      </c>
      <c r="Q2" s="149">
        <v>7.9388896467057699E-2</v>
      </c>
      <c r="R2" s="149">
        <v>5.5517664711499111E-2</v>
      </c>
      <c r="S2" s="149">
        <v>9.521211294502796E-2</v>
      </c>
      <c r="T2" s="149">
        <v>9.1256308825535398E-2</v>
      </c>
      <c r="U2" s="149">
        <v>5.4972036557086344E-2</v>
      </c>
      <c r="V2" s="149">
        <v>0.14663756649843132</v>
      </c>
      <c r="X2" s="1"/>
    </row>
    <row r="3" spans="1:93" ht="30">
      <c r="B3" s="14" t="s">
        <v>0</v>
      </c>
      <c r="C3" s="15"/>
      <c r="D3" s="16"/>
      <c r="E3" s="17"/>
      <c r="F3" s="17"/>
      <c r="G3" s="18"/>
      <c r="H3" s="121"/>
      <c r="I3" s="121"/>
      <c r="J3" s="18"/>
      <c r="K3" s="19" t="s">
        <v>132</v>
      </c>
      <c r="L3" s="19" t="s">
        <v>132</v>
      </c>
      <c r="M3" s="19" t="s">
        <v>132</v>
      </c>
      <c r="N3" s="19" t="s">
        <v>132</v>
      </c>
      <c r="O3" s="19" t="s">
        <v>132</v>
      </c>
      <c r="P3" s="19" t="s">
        <v>132</v>
      </c>
      <c r="Q3" s="19" t="s">
        <v>132</v>
      </c>
      <c r="R3" s="19" t="s">
        <v>132</v>
      </c>
      <c r="S3" s="19" t="s">
        <v>132</v>
      </c>
      <c r="T3" s="19" t="s">
        <v>132</v>
      </c>
      <c r="U3" s="19" t="s">
        <v>132</v>
      </c>
      <c r="V3" s="19" t="s">
        <v>132</v>
      </c>
      <c r="W3" s="20"/>
      <c r="X3" s="1"/>
    </row>
    <row r="4" spans="1:93" s="114" customFormat="1" ht="36.5" thickBot="1">
      <c r="A4" s="112"/>
      <c r="B4" s="30" t="s">
        <v>1</v>
      </c>
      <c r="C4" s="31" t="s">
        <v>2</v>
      </c>
      <c r="D4" s="27" t="s">
        <v>3</v>
      </c>
      <c r="E4" s="29" t="s">
        <v>4</v>
      </c>
      <c r="F4" s="27" t="s">
        <v>5</v>
      </c>
      <c r="G4" s="27" t="s">
        <v>6</v>
      </c>
      <c r="H4" s="122">
        <v>2021</v>
      </c>
      <c r="I4" s="122" t="s">
        <v>7</v>
      </c>
      <c r="J4" s="113" t="s">
        <v>8</v>
      </c>
      <c r="K4" s="28" t="s">
        <v>80</v>
      </c>
      <c r="L4" s="28" t="s">
        <v>81</v>
      </c>
      <c r="M4" s="28" t="s">
        <v>82</v>
      </c>
      <c r="N4" s="28" t="s">
        <v>83</v>
      </c>
      <c r="O4" s="28" t="s">
        <v>84</v>
      </c>
      <c r="P4" s="28" t="s">
        <v>85</v>
      </c>
      <c r="Q4" s="28" t="s">
        <v>86</v>
      </c>
      <c r="R4" s="28" t="s">
        <v>87</v>
      </c>
      <c r="S4" s="28" t="s">
        <v>88</v>
      </c>
      <c r="T4" s="28" t="s">
        <v>89</v>
      </c>
      <c r="U4" s="28" t="s">
        <v>90</v>
      </c>
      <c r="V4" s="28" t="s">
        <v>91</v>
      </c>
      <c r="W4" s="27" t="s">
        <v>133</v>
      </c>
      <c r="X4" s="112"/>
      <c r="Y4" s="112"/>
      <c r="Z4" s="112"/>
      <c r="AA4" s="112"/>
      <c r="AB4" s="112"/>
      <c r="AC4" s="112"/>
      <c r="AD4" s="112"/>
      <c r="AE4" s="112"/>
      <c r="AF4" s="112"/>
      <c r="AG4" s="112"/>
      <c r="AH4" s="112"/>
      <c r="AI4" s="112"/>
      <c r="AJ4" s="112"/>
      <c r="AK4" s="112"/>
      <c r="AL4" s="112"/>
      <c r="AM4" s="112"/>
      <c r="AN4" s="112"/>
      <c r="AO4" s="112"/>
      <c r="AP4" s="112"/>
      <c r="AQ4" s="112"/>
      <c r="AR4" s="112"/>
      <c r="AS4" s="112"/>
      <c r="AT4" s="112"/>
      <c r="AU4" s="112"/>
      <c r="AV4" s="112"/>
      <c r="AW4" s="112"/>
      <c r="AX4" s="112"/>
      <c r="AY4" s="112"/>
      <c r="AZ4" s="112"/>
      <c r="BA4" s="112"/>
      <c r="BB4" s="112"/>
      <c r="BC4" s="112"/>
      <c r="BD4" s="112"/>
      <c r="BE4" s="112"/>
      <c r="BF4" s="112"/>
      <c r="BG4" s="112"/>
      <c r="BH4" s="112"/>
      <c r="BI4" s="112"/>
      <c r="BJ4" s="112"/>
      <c r="BK4" s="112"/>
      <c r="BL4" s="112"/>
      <c r="BM4" s="112"/>
      <c r="BN4" s="112"/>
      <c r="BO4" s="112"/>
      <c r="BP4" s="112"/>
      <c r="BQ4" s="112"/>
      <c r="BR4" s="112"/>
      <c r="BS4" s="112"/>
      <c r="BT4" s="112"/>
      <c r="BU4" s="112"/>
      <c r="BV4" s="112"/>
      <c r="BW4" s="112"/>
      <c r="BX4" s="112"/>
      <c r="BY4" s="112"/>
      <c r="BZ4" s="112"/>
      <c r="CA4" s="112"/>
      <c r="CB4" s="112"/>
      <c r="CC4" s="112"/>
      <c r="CD4" s="112"/>
      <c r="CE4" s="112"/>
      <c r="CF4" s="112"/>
      <c r="CG4" s="112"/>
      <c r="CH4" s="112"/>
      <c r="CI4" s="112"/>
      <c r="CJ4" s="112"/>
      <c r="CK4" s="112"/>
      <c r="CL4" s="112"/>
      <c r="CM4" s="112"/>
      <c r="CN4" s="112"/>
      <c r="CO4" s="112"/>
    </row>
    <row r="5" spans="1:93" ht="15.65" customHeight="1">
      <c r="B5" s="428" t="s">
        <v>29</v>
      </c>
      <c r="C5" s="430" t="s">
        <v>30</v>
      </c>
      <c r="D5" s="320" t="s">
        <v>31</v>
      </c>
      <c r="E5" s="320"/>
      <c r="F5" s="320" t="s">
        <v>32</v>
      </c>
      <c r="G5" s="321" t="s">
        <v>33</v>
      </c>
      <c r="H5" s="395"/>
      <c r="I5" s="395">
        <f>0.6*I7+0.4*I9</f>
        <v>47.400000000000006</v>
      </c>
      <c r="J5" s="4" t="s">
        <v>47</v>
      </c>
      <c r="K5" s="417">
        <f t="shared" ref="K5:K6" si="0">0.6*K7+0.4*K9</f>
        <v>0.47399999999999998</v>
      </c>
      <c r="L5" s="417"/>
      <c r="M5" s="417"/>
      <c r="N5" s="22">
        <f t="shared" ref="N5:V5" si="1">0.6*N7+0.4*N9</f>
        <v>47.400000000000006</v>
      </c>
      <c r="O5" s="22">
        <f t="shared" si="1"/>
        <v>47.400000000000006</v>
      </c>
      <c r="P5" s="22">
        <f t="shared" si="1"/>
        <v>47.400000000000006</v>
      </c>
      <c r="Q5" s="22">
        <f t="shared" si="1"/>
        <v>47.400000000000006</v>
      </c>
      <c r="R5" s="22">
        <f t="shared" si="1"/>
        <v>47.400000000000006</v>
      </c>
      <c r="S5" s="22">
        <f t="shared" si="1"/>
        <v>47.400000000000006</v>
      </c>
      <c r="T5" s="22">
        <f t="shared" si="1"/>
        <v>47.400000000000006</v>
      </c>
      <c r="U5" s="22">
        <f t="shared" si="1"/>
        <v>47.400000000000006</v>
      </c>
      <c r="V5" s="22">
        <f t="shared" si="1"/>
        <v>47.400000000000006</v>
      </c>
      <c r="W5" s="132">
        <f t="shared" ref="W5" si="2">0.6*W7+0.4*W9</f>
        <v>0.504</v>
      </c>
      <c r="X5" s="1"/>
    </row>
    <row r="6" spans="1:93" ht="15.65" customHeight="1">
      <c r="B6" s="429"/>
      <c r="C6" s="314"/>
      <c r="D6" s="302"/>
      <c r="E6" s="302"/>
      <c r="F6" s="302"/>
      <c r="G6" s="304"/>
      <c r="H6" s="394"/>
      <c r="I6" s="394"/>
      <c r="J6" s="5" t="s">
        <v>132</v>
      </c>
      <c r="K6" s="418">
        <f t="shared" si="0"/>
        <v>0.25800000000000001</v>
      </c>
      <c r="L6" s="418"/>
      <c r="M6" s="418"/>
      <c r="N6" s="130"/>
      <c r="O6" s="130"/>
      <c r="P6" s="130"/>
      <c r="Q6" s="130"/>
      <c r="R6" s="130"/>
      <c r="S6" s="130"/>
      <c r="T6" s="130"/>
      <c r="U6" s="130"/>
      <c r="V6" s="130"/>
      <c r="W6" s="133">
        <f t="shared" ref="W6" si="3">0.6*W8+0.4*W10</f>
        <v>0.46200000000000002</v>
      </c>
      <c r="X6" s="1"/>
    </row>
    <row r="7" spans="1:93" ht="15.65" customHeight="1" outlineLevel="1">
      <c r="B7" s="429"/>
      <c r="C7" s="314"/>
      <c r="D7" s="302" t="s">
        <v>36</v>
      </c>
      <c r="E7" s="302" t="s">
        <v>37</v>
      </c>
      <c r="F7" s="304" t="s">
        <v>32</v>
      </c>
      <c r="G7" s="304"/>
      <c r="H7" s="394"/>
      <c r="I7" s="394">
        <f>'Market Dashboard'!U6</f>
        <v>47</v>
      </c>
      <c r="J7" s="5" t="s">
        <v>47</v>
      </c>
      <c r="K7" s="419">
        <v>0.47</v>
      </c>
      <c r="L7" s="419">
        <f t="shared" ref="L7:M7" si="4">$I$7</f>
        <v>47</v>
      </c>
      <c r="M7" s="419">
        <f t="shared" si="4"/>
        <v>47</v>
      </c>
      <c r="N7" s="12">
        <f t="shared" ref="N7:V7" si="5">$I$7</f>
        <v>47</v>
      </c>
      <c r="O7" s="12">
        <f t="shared" si="5"/>
        <v>47</v>
      </c>
      <c r="P7" s="12">
        <f t="shared" si="5"/>
        <v>47</v>
      </c>
      <c r="Q7" s="12">
        <f t="shared" si="5"/>
        <v>47</v>
      </c>
      <c r="R7" s="12">
        <f t="shared" si="5"/>
        <v>47</v>
      </c>
      <c r="S7" s="12">
        <f t="shared" si="5"/>
        <v>47</v>
      </c>
      <c r="T7" s="12">
        <f t="shared" si="5"/>
        <v>47</v>
      </c>
      <c r="U7" s="12">
        <f t="shared" si="5"/>
        <v>47</v>
      </c>
      <c r="V7" s="12">
        <f t="shared" si="5"/>
        <v>47</v>
      </c>
      <c r="W7" s="128">
        <v>0.52</v>
      </c>
      <c r="X7" s="1"/>
    </row>
    <row r="8" spans="1:93" ht="15.65" customHeight="1" outlineLevel="1">
      <c r="B8" s="429"/>
      <c r="C8" s="314"/>
      <c r="D8" s="302"/>
      <c r="E8" s="302"/>
      <c r="F8" s="304"/>
      <c r="G8" s="304"/>
      <c r="H8" s="394"/>
      <c r="I8" s="394"/>
      <c r="J8" s="5" t="s">
        <v>132</v>
      </c>
      <c r="K8" s="418">
        <v>0.05</v>
      </c>
      <c r="L8" s="418"/>
      <c r="M8" s="418"/>
      <c r="N8" s="130"/>
      <c r="O8" s="130"/>
      <c r="P8" s="130"/>
      <c r="Q8" s="130"/>
      <c r="R8" s="130"/>
      <c r="S8" s="130"/>
      <c r="T8" s="130"/>
      <c r="U8" s="130"/>
      <c r="V8" s="130"/>
      <c r="W8" s="133">
        <v>0.55000000000000004</v>
      </c>
      <c r="X8" s="1"/>
    </row>
    <row r="9" spans="1:93" ht="15.65" customHeight="1" outlineLevel="1">
      <c r="B9" s="429"/>
      <c r="C9" s="314"/>
      <c r="D9" s="302" t="s">
        <v>38</v>
      </c>
      <c r="E9" s="302" t="s">
        <v>39</v>
      </c>
      <c r="F9" s="302" t="s">
        <v>32</v>
      </c>
      <c r="G9" s="304"/>
      <c r="H9" s="394"/>
      <c r="I9" s="394">
        <f>'Market Dashboard'!U8</f>
        <v>48</v>
      </c>
      <c r="J9" s="106" t="s">
        <v>47</v>
      </c>
      <c r="K9" s="419">
        <v>0.48</v>
      </c>
      <c r="L9" s="419">
        <f t="shared" ref="L9:M9" si="6">$I$9</f>
        <v>48</v>
      </c>
      <c r="M9" s="419">
        <f t="shared" si="6"/>
        <v>48</v>
      </c>
      <c r="N9" s="12">
        <f t="shared" ref="N9:V9" si="7">$I$9</f>
        <v>48</v>
      </c>
      <c r="O9" s="12">
        <f t="shared" si="7"/>
        <v>48</v>
      </c>
      <c r="P9" s="12">
        <f t="shared" si="7"/>
        <v>48</v>
      </c>
      <c r="Q9" s="12">
        <f t="shared" si="7"/>
        <v>48</v>
      </c>
      <c r="R9" s="12">
        <f t="shared" si="7"/>
        <v>48</v>
      </c>
      <c r="S9" s="12">
        <f t="shared" si="7"/>
        <v>48</v>
      </c>
      <c r="T9" s="12">
        <f t="shared" si="7"/>
        <v>48</v>
      </c>
      <c r="U9" s="12">
        <f t="shared" si="7"/>
        <v>48</v>
      </c>
      <c r="V9" s="12">
        <f t="shared" si="7"/>
        <v>48</v>
      </c>
      <c r="W9" s="128">
        <v>0.48</v>
      </c>
      <c r="X9" s="1"/>
    </row>
    <row r="10" spans="1:93" ht="16.149999999999999" customHeight="1" outlineLevel="1" thickBot="1">
      <c r="B10" s="429"/>
      <c r="C10" s="314"/>
      <c r="D10" s="302"/>
      <c r="E10" s="302"/>
      <c r="F10" s="302"/>
      <c r="G10" s="304"/>
      <c r="H10" s="394"/>
      <c r="I10" s="394"/>
      <c r="J10" s="5" t="s">
        <v>132</v>
      </c>
      <c r="K10" s="420">
        <v>0.56999999999999995</v>
      </c>
      <c r="L10" s="420"/>
      <c r="M10" s="420"/>
      <c r="N10" s="130"/>
      <c r="O10" s="130"/>
      <c r="P10" s="130"/>
      <c r="Q10" s="130"/>
      <c r="R10" s="130"/>
      <c r="S10" s="130"/>
      <c r="T10" s="130"/>
      <c r="U10" s="130"/>
      <c r="V10" s="130"/>
      <c r="W10" s="133">
        <v>0.33</v>
      </c>
      <c r="X10" s="1"/>
    </row>
    <row r="11" spans="1:93" ht="15.65" customHeight="1">
      <c r="B11" s="431" t="s">
        <v>40</v>
      </c>
      <c r="C11" s="430" t="s">
        <v>41</v>
      </c>
      <c r="D11" s="320" t="s">
        <v>42</v>
      </c>
      <c r="E11" s="320" t="s">
        <v>37</v>
      </c>
      <c r="F11" s="321" t="s">
        <v>32</v>
      </c>
      <c r="G11" s="321" t="s">
        <v>43</v>
      </c>
      <c r="H11" s="396"/>
      <c r="I11" s="398">
        <f>'Market Dashboard'!U10</f>
        <v>0.4</v>
      </c>
      <c r="J11" s="107" t="s">
        <v>47</v>
      </c>
      <c r="K11" s="115">
        <v>0.4</v>
      </c>
      <c r="L11" s="115">
        <v>0.4</v>
      </c>
      <c r="M11" s="115">
        <v>0.4</v>
      </c>
      <c r="N11" s="115">
        <v>0.4</v>
      </c>
      <c r="O11" s="115">
        <v>0.4</v>
      </c>
      <c r="P11" s="115">
        <v>0.4</v>
      </c>
      <c r="Q11" s="115">
        <v>0.4</v>
      </c>
      <c r="R11" s="115">
        <v>0.4</v>
      </c>
      <c r="S11" s="115">
        <v>0.4</v>
      </c>
      <c r="T11" s="115">
        <v>0.4</v>
      </c>
      <c r="U11" s="115">
        <v>0.4</v>
      </c>
      <c r="V11" s="115">
        <v>0.4</v>
      </c>
      <c r="W11" s="132">
        <v>0.4</v>
      </c>
      <c r="X11" s="1"/>
    </row>
    <row r="12" spans="1:93" s="1" customFormat="1" ht="15.65" customHeight="1">
      <c r="B12" s="432"/>
      <c r="C12" s="314"/>
      <c r="D12" s="302"/>
      <c r="E12" s="302"/>
      <c r="F12" s="304"/>
      <c r="G12" s="304"/>
      <c r="H12" s="397"/>
      <c r="I12" s="399"/>
      <c r="J12" s="5" t="s">
        <v>132</v>
      </c>
      <c r="K12" s="131">
        <v>0.46</v>
      </c>
      <c r="L12" s="131">
        <v>0.42</v>
      </c>
      <c r="M12" s="131">
        <v>0.35</v>
      </c>
      <c r="N12" s="131">
        <v>0.35</v>
      </c>
      <c r="O12" s="131">
        <v>0.32</v>
      </c>
      <c r="P12" s="131">
        <v>0.28000000000000003</v>
      </c>
      <c r="Q12" s="131">
        <v>0.21</v>
      </c>
      <c r="R12" s="131"/>
      <c r="S12" s="131"/>
      <c r="T12" s="131"/>
      <c r="U12" s="131"/>
      <c r="V12" s="131"/>
      <c r="W12" s="133">
        <f>Q12</f>
        <v>0.21</v>
      </c>
    </row>
    <row r="13" spans="1:93" s="1" customFormat="1" ht="18" customHeight="1">
      <c r="B13" s="436" t="s">
        <v>44</v>
      </c>
      <c r="C13" s="314"/>
      <c r="D13" s="302" t="s">
        <v>45</v>
      </c>
      <c r="E13" s="302" t="s">
        <v>37</v>
      </c>
      <c r="F13" s="304" t="s">
        <v>32</v>
      </c>
      <c r="G13" s="304" t="s">
        <v>134</v>
      </c>
      <c r="H13" s="397"/>
      <c r="I13" s="402">
        <f>'Market Dashboard'!U12</f>
        <v>12</v>
      </c>
      <c r="J13" s="106" t="s">
        <v>47</v>
      </c>
      <c r="K13" s="12">
        <v>0.73866233834586437</v>
      </c>
      <c r="L13" s="12">
        <v>1.4636493533834589</v>
      </c>
      <c r="M13" s="12">
        <v>3.147822870375939</v>
      </c>
      <c r="N13" s="12">
        <v>3.9603709305263139</v>
      </c>
      <c r="O13" s="12">
        <v>4.7532265251127814</v>
      </c>
      <c r="P13" s="12">
        <v>6.2798603175939851</v>
      </c>
      <c r="Q13" s="12">
        <v>7.0136385154887222</v>
      </c>
      <c r="R13" s="12">
        <v>7.72772424781955</v>
      </c>
      <c r="S13" s="12">
        <v>9.0968183157894771</v>
      </c>
      <c r="T13" s="12">
        <v>9.8590801621052684</v>
      </c>
      <c r="U13" s="12">
        <v>10.59453837473685</v>
      </c>
      <c r="V13" s="12">
        <v>12.174935338345881</v>
      </c>
      <c r="W13" s="21">
        <f>Q13</f>
        <v>7.0136385154887222</v>
      </c>
      <c r="X13" s="6"/>
    </row>
    <row r="14" spans="1:93" s="1" customFormat="1" ht="18.649999999999999" customHeight="1" thickBot="1">
      <c r="B14" s="436"/>
      <c r="C14" s="314"/>
      <c r="D14" s="302"/>
      <c r="E14" s="302"/>
      <c r="F14" s="304"/>
      <c r="G14" s="400"/>
      <c r="H14" s="397"/>
      <c r="I14" s="402"/>
      <c r="J14" s="5" t="s">
        <v>132</v>
      </c>
      <c r="K14" s="130">
        <v>0</v>
      </c>
      <c r="L14" s="130">
        <v>0</v>
      </c>
      <c r="M14" s="130">
        <v>0</v>
      </c>
      <c r="N14" s="130">
        <v>0</v>
      </c>
      <c r="O14" s="130">
        <v>0</v>
      </c>
      <c r="P14" s="130">
        <v>0</v>
      </c>
      <c r="Q14" s="130">
        <v>0</v>
      </c>
      <c r="R14" s="130"/>
      <c r="S14" s="130"/>
      <c r="T14" s="130"/>
      <c r="U14" s="130"/>
      <c r="V14" s="130"/>
      <c r="W14" s="134">
        <f>Q14</f>
        <v>0</v>
      </c>
      <c r="X14" s="6"/>
    </row>
    <row r="15" spans="1:93" s="1" customFormat="1" ht="15.65" customHeight="1">
      <c r="B15" s="403" t="s">
        <v>48</v>
      </c>
      <c r="C15" s="317" t="s">
        <v>49</v>
      </c>
      <c r="D15" s="320" t="s">
        <v>50</v>
      </c>
      <c r="E15" s="320" t="s">
        <v>37</v>
      </c>
      <c r="F15" s="321" t="s">
        <v>51</v>
      </c>
      <c r="G15" s="321" t="s">
        <v>43</v>
      </c>
      <c r="H15" s="395">
        <v>245</v>
      </c>
      <c r="I15" s="395">
        <f>'Market Dashboard'!U14</f>
        <v>400</v>
      </c>
      <c r="J15" s="107" t="s">
        <v>47</v>
      </c>
      <c r="K15" s="22">
        <f>$I$15*K1</f>
        <v>7.0411985018726586</v>
      </c>
      <c r="L15" s="22">
        <f t="shared" ref="L15:V15" si="8">$I$15*L1</f>
        <v>23.220973782771537</v>
      </c>
      <c r="M15" s="22">
        <f t="shared" si="8"/>
        <v>70.411985018726597</v>
      </c>
      <c r="N15" s="22">
        <f t="shared" si="8"/>
        <v>40.149812734082396</v>
      </c>
      <c r="O15" s="22">
        <f t="shared" si="8"/>
        <v>34.007490636704119</v>
      </c>
      <c r="P15" s="22">
        <f t="shared" si="8"/>
        <v>46.741573033707866</v>
      </c>
      <c r="Q15" s="22">
        <f t="shared" si="8"/>
        <v>20.224719101123593</v>
      </c>
      <c r="R15" s="22">
        <f t="shared" si="8"/>
        <v>16.779026217228466</v>
      </c>
      <c r="S15" s="22">
        <f t="shared" si="8"/>
        <v>35.205992509363298</v>
      </c>
      <c r="T15" s="22">
        <f t="shared" si="8"/>
        <v>22.172284644194757</v>
      </c>
      <c r="U15" s="22">
        <f t="shared" si="8"/>
        <v>28.614232209737828</v>
      </c>
      <c r="V15" s="22">
        <f t="shared" si="8"/>
        <v>55.580524344569291</v>
      </c>
      <c r="W15" s="23">
        <f t="shared" ref="W15:W22" si="9">SUMIF($K$3:$V$3,"ACT",K15:V15)</f>
        <v>400.14981273408245</v>
      </c>
    </row>
    <row r="16" spans="1:93" s="1" customFormat="1" ht="15.65" customHeight="1">
      <c r="B16" s="283"/>
      <c r="C16" s="318"/>
      <c r="D16" s="302"/>
      <c r="E16" s="302"/>
      <c r="F16" s="304"/>
      <c r="G16" s="304"/>
      <c r="H16" s="394"/>
      <c r="I16" s="394"/>
      <c r="J16" s="5" t="s">
        <v>132</v>
      </c>
      <c r="K16" s="130">
        <v>1.371</v>
      </c>
      <c r="L16" s="130">
        <v>40.139799999999994</v>
      </c>
      <c r="M16" s="130">
        <v>43.229550000000003</v>
      </c>
      <c r="N16" s="130"/>
      <c r="O16" s="130">
        <v>79.271060000000006</v>
      </c>
      <c r="P16" s="130">
        <v>54.505859999999998</v>
      </c>
      <c r="Q16" s="130"/>
      <c r="R16" s="130"/>
      <c r="S16" s="130">
        <v>35.851199999999999</v>
      </c>
      <c r="T16" s="130">
        <v>9.4130200000000013</v>
      </c>
      <c r="U16" s="130"/>
      <c r="V16" s="130"/>
      <c r="W16" s="134">
        <f t="shared" si="9"/>
        <v>263.78149000000002</v>
      </c>
    </row>
    <row r="17" spans="2:24" s="1" customFormat="1" ht="15.65" customHeight="1">
      <c r="B17" s="283"/>
      <c r="C17" s="318"/>
      <c r="D17" s="302" t="s">
        <v>53</v>
      </c>
      <c r="E17" s="302" t="s">
        <v>39</v>
      </c>
      <c r="F17" s="304" t="s">
        <v>51</v>
      </c>
      <c r="G17" s="304" t="s">
        <v>43</v>
      </c>
      <c r="H17" s="394">
        <v>0</v>
      </c>
      <c r="I17" s="394">
        <f>'Market Dashboard'!U17</f>
        <v>3.5805884365834149</v>
      </c>
      <c r="J17" s="106" t="s">
        <v>47</v>
      </c>
      <c r="K17" s="12">
        <f t="shared" ref="K17:V17" si="10">$I$17*K2</f>
        <v>0.1953669860364706</v>
      </c>
      <c r="L17" s="12">
        <f t="shared" si="10"/>
        <v>0.20220483054774707</v>
      </c>
      <c r="M17" s="12">
        <f t="shared" si="10"/>
        <v>0.39366447686348827</v>
      </c>
      <c r="N17" s="12">
        <f t="shared" si="10"/>
        <v>0.20073957815247354</v>
      </c>
      <c r="O17" s="12">
        <f t="shared" si="10"/>
        <v>0.33554279851763824</v>
      </c>
      <c r="P17" s="12">
        <f t="shared" si="10"/>
        <v>0.38047720530602647</v>
      </c>
      <c r="Q17" s="12">
        <f t="shared" si="10"/>
        <v>0.28425896468306472</v>
      </c>
      <c r="R17" s="12">
        <f t="shared" si="10"/>
        <v>0.19878590829210882</v>
      </c>
      <c r="S17" s="12">
        <f t="shared" si="10"/>
        <v>0.34091539063364118</v>
      </c>
      <c r="T17" s="12">
        <f t="shared" si="10"/>
        <v>0.32675128414599708</v>
      </c>
      <c r="U17" s="12">
        <f t="shared" si="10"/>
        <v>0.19683223843174413</v>
      </c>
      <c r="V17" s="12">
        <f t="shared" si="10"/>
        <v>0.52504877497301472</v>
      </c>
      <c r="W17" s="21">
        <f t="shared" si="9"/>
        <v>3.5805884365834149</v>
      </c>
      <c r="X17" s="25"/>
    </row>
    <row r="18" spans="2:24" s="1" customFormat="1" ht="15.65" customHeight="1">
      <c r="B18" s="283"/>
      <c r="C18" s="318"/>
      <c r="D18" s="302"/>
      <c r="E18" s="302"/>
      <c r="F18" s="304"/>
      <c r="G18" s="304"/>
      <c r="H18" s="394"/>
      <c r="I18" s="394"/>
      <c r="J18" s="5" t="s">
        <v>132</v>
      </c>
      <c r="K18" s="130">
        <v>0</v>
      </c>
      <c r="L18" s="130">
        <v>0</v>
      </c>
      <c r="M18" s="130">
        <v>0</v>
      </c>
      <c r="N18" s="130">
        <v>0</v>
      </c>
      <c r="O18" s="130">
        <v>0</v>
      </c>
      <c r="P18" s="130">
        <v>0</v>
      </c>
      <c r="Q18" s="130">
        <v>0</v>
      </c>
      <c r="R18" s="130">
        <v>0</v>
      </c>
      <c r="S18" s="130">
        <v>0</v>
      </c>
      <c r="T18" s="130">
        <v>0</v>
      </c>
      <c r="U18" s="130">
        <v>0</v>
      </c>
      <c r="V18" s="130">
        <v>0</v>
      </c>
      <c r="W18" s="134">
        <f t="shared" si="9"/>
        <v>0</v>
      </c>
    </row>
    <row r="19" spans="2:24" s="1" customFormat="1" ht="15.65" hidden="1" customHeight="1">
      <c r="B19" s="283"/>
      <c r="C19" s="318"/>
      <c r="D19" s="302" t="s">
        <v>59</v>
      </c>
      <c r="E19" s="302" t="s">
        <v>37</v>
      </c>
      <c r="F19" s="304" t="s">
        <v>51</v>
      </c>
      <c r="G19" s="304" t="s">
        <v>43</v>
      </c>
      <c r="H19" s="394">
        <v>0</v>
      </c>
      <c r="I19" s="394">
        <f>'Market Dashboard'!U20</f>
        <v>0</v>
      </c>
      <c r="J19" s="106" t="s">
        <v>47</v>
      </c>
      <c r="K19" s="12">
        <f>$I$19*K1</f>
        <v>0</v>
      </c>
      <c r="L19" s="12">
        <f t="shared" ref="L19:V19" si="11">$I$19*L1</f>
        <v>0</v>
      </c>
      <c r="M19" s="12">
        <f t="shared" si="11"/>
        <v>0</v>
      </c>
      <c r="N19" s="12">
        <f t="shared" si="11"/>
        <v>0</v>
      </c>
      <c r="O19" s="12">
        <f t="shared" si="11"/>
        <v>0</v>
      </c>
      <c r="P19" s="12">
        <f t="shared" si="11"/>
        <v>0</v>
      </c>
      <c r="Q19" s="12">
        <f t="shared" si="11"/>
        <v>0</v>
      </c>
      <c r="R19" s="12">
        <f t="shared" si="11"/>
        <v>0</v>
      </c>
      <c r="S19" s="12">
        <f t="shared" si="11"/>
        <v>0</v>
      </c>
      <c r="T19" s="12">
        <f t="shared" si="11"/>
        <v>0</v>
      </c>
      <c r="U19" s="12">
        <f t="shared" si="11"/>
        <v>0</v>
      </c>
      <c r="V19" s="12">
        <f t="shared" si="11"/>
        <v>0</v>
      </c>
      <c r="W19" s="21">
        <f t="shared" si="9"/>
        <v>0</v>
      </c>
      <c r="X19" s="25"/>
    </row>
    <row r="20" spans="2:24" s="1" customFormat="1" ht="15.65" hidden="1" customHeight="1">
      <c r="B20" s="283"/>
      <c r="C20" s="318"/>
      <c r="D20" s="302"/>
      <c r="E20" s="302"/>
      <c r="F20" s="304"/>
      <c r="G20" s="304"/>
      <c r="H20" s="394"/>
      <c r="I20" s="394"/>
      <c r="J20" s="5" t="s">
        <v>132</v>
      </c>
      <c r="K20" s="130">
        <v>0</v>
      </c>
      <c r="L20" s="130"/>
      <c r="M20" s="130"/>
      <c r="N20" s="130"/>
      <c r="O20" s="130"/>
      <c r="P20" s="130"/>
      <c r="Q20" s="130"/>
      <c r="R20" s="130"/>
      <c r="S20" s="130"/>
      <c r="T20" s="130"/>
      <c r="U20" s="130"/>
      <c r="V20" s="130"/>
      <c r="W20" s="134">
        <f t="shared" si="9"/>
        <v>0</v>
      </c>
    </row>
    <row r="21" spans="2:24" s="1" customFormat="1" ht="15.65" hidden="1" customHeight="1">
      <c r="B21" s="283"/>
      <c r="C21" s="318"/>
      <c r="D21" s="302" t="s">
        <v>60</v>
      </c>
      <c r="E21" s="302" t="s">
        <v>39</v>
      </c>
      <c r="F21" s="304" t="s">
        <v>51</v>
      </c>
      <c r="G21" s="304" t="s">
        <v>43</v>
      </c>
      <c r="H21" s="394">
        <v>0</v>
      </c>
      <c r="I21" s="394">
        <f>'Market Dashboard'!U23</f>
        <v>2.5881602598797264</v>
      </c>
      <c r="J21" s="106" t="s">
        <v>47</v>
      </c>
      <c r="K21" s="12">
        <f t="shared" ref="K21:V21" si="12">$I$21*K2</f>
        <v>0.14121731059226444</v>
      </c>
      <c r="L21" s="12">
        <f t="shared" si="12"/>
        <v>0.1461599164629937</v>
      </c>
      <c r="M21" s="12">
        <f t="shared" si="12"/>
        <v>0.28455288084341285</v>
      </c>
      <c r="N21" s="12">
        <f t="shared" si="12"/>
        <v>0.14510078663355169</v>
      </c>
      <c r="O21" s="12">
        <f t="shared" si="12"/>
        <v>0.24254073094221418</v>
      </c>
      <c r="P21" s="12">
        <f t="shared" si="12"/>
        <v>0.27502071237843495</v>
      </c>
      <c r="Q21" s="12">
        <f t="shared" si="12"/>
        <v>0.20547118691174474</v>
      </c>
      <c r="R21" s="12">
        <f t="shared" si="12"/>
        <v>0.14368861352762904</v>
      </c>
      <c r="S21" s="12">
        <f t="shared" si="12"/>
        <v>0.24642420698350143</v>
      </c>
      <c r="T21" s="12">
        <f t="shared" si="12"/>
        <v>0.23618595196556227</v>
      </c>
      <c r="U21" s="12">
        <f t="shared" si="12"/>
        <v>0.14227644042170642</v>
      </c>
      <c r="V21" s="12">
        <f t="shared" si="12"/>
        <v>0.37952152221671065</v>
      </c>
      <c r="W21" s="21">
        <f t="shared" si="9"/>
        <v>2.5881602598797264</v>
      </c>
    </row>
    <row r="22" spans="2:24" s="1" customFormat="1" ht="15.65" hidden="1" customHeight="1">
      <c r="B22" s="283"/>
      <c r="C22" s="318"/>
      <c r="D22" s="302"/>
      <c r="E22" s="302"/>
      <c r="F22" s="304"/>
      <c r="G22" s="304"/>
      <c r="H22" s="394"/>
      <c r="I22" s="394"/>
      <c r="J22" s="5" t="s">
        <v>132</v>
      </c>
      <c r="K22" s="130">
        <v>0</v>
      </c>
      <c r="L22" s="130"/>
      <c r="M22" s="130"/>
      <c r="N22" s="130"/>
      <c r="O22" s="130"/>
      <c r="P22" s="130"/>
      <c r="Q22" s="130"/>
      <c r="R22" s="130"/>
      <c r="S22" s="130"/>
      <c r="T22" s="130"/>
      <c r="U22" s="130"/>
      <c r="V22" s="130"/>
      <c r="W22" s="134">
        <f t="shared" si="9"/>
        <v>0</v>
      </c>
    </row>
    <row r="23" spans="2:24" s="1" customFormat="1" ht="15.65" customHeight="1">
      <c r="B23" s="283"/>
      <c r="C23" s="318"/>
      <c r="D23" s="314" t="s">
        <v>61</v>
      </c>
      <c r="E23" s="300" t="s">
        <v>62</v>
      </c>
      <c r="F23" s="276" t="s">
        <v>51</v>
      </c>
      <c r="G23" s="276" t="s">
        <v>43</v>
      </c>
      <c r="H23" s="407">
        <f>SUM(H15:H22)</f>
        <v>245</v>
      </c>
      <c r="I23" s="407">
        <f>SUM(I15:I22)</f>
        <v>406.16874869646313</v>
      </c>
      <c r="J23" s="109" t="s">
        <v>47</v>
      </c>
      <c r="K23" s="12">
        <f t="shared" ref="K23:W23" si="13">SUM(K21,K19,K17,K15)</f>
        <v>7.3777827985013937</v>
      </c>
      <c r="L23" s="12">
        <f t="shared" si="13"/>
        <v>23.569338529782279</v>
      </c>
      <c r="M23" s="12">
        <f t="shared" si="13"/>
        <v>71.090202376433496</v>
      </c>
      <c r="N23" s="12">
        <f t="shared" si="13"/>
        <v>40.495653098868424</v>
      </c>
      <c r="O23" s="12">
        <f t="shared" si="13"/>
        <v>34.585574166163973</v>
      </c>
      <c r="P23" s="12">
        <f t="shared" si="13"/>
        <v>47.39707095139233</v>
      </c>
      <c r="Q23" s="12">
        <f t="shared" si="13"/>
        <v>20.714449252718403</v>
      </c>
      <c r="R23" s="12">
        <f t="shared" si="13"/>
        <v>17.121500739048205</v>
      </c>
      <c r="S23" s="12">
        <f t="shared" si="13"/>
        <v>35.793332106980444</v>
      </c>
      <c r="T23" s="12">
        <f t="shared" si="13"/>
        <v>22.735221880306316</v>
      </c>
      <c r="U23" s="12">
        <f t="shared" si="13"/>
        <v>28.953340888591278</v>
      </c>
      <c r="V23" s="12">
        <f t="shared" si="13"/>
        <v>56.485094641759019</v>
      </c>
      <c r="W23" s="21">
        <f t="shared" si="13"/>
        <v>406.31856143054557</v>
      </c>
    </row>
    <row r="24" spans="2:24" s="1" customFormat="1" ht="15.65" customHeight="1" thickBot="1">
      <c r="B24" s="283"/>
      <c r="C24" s="319"/>
      <c r="D24" s="426"/>
      <c r="E24" s="301"/>
      <c r="F24" s="277"/>
      <c r="G24" s="277"/>
      <c r="H24" s="437"/>
      <c r="I24" s="437"/>
      <c r="J24" s="152" t="s">
        <v>132</v>
      </c>
      <c r="K24" s="135">
        <f>SUM(K22,K20,K18,K16)</f>
        <v>1.371</v>
      </c>
      <c r="L24" s="135">
        <f t="shared" ref="L24:V24" si="14">SUM(L22,L20,L18,L16)</f>
        <v>40.139799999999994</v>
      </c>
      <c r="M24" s="135">
        <f t="shared" si="14"/>
        <v>43.229550000000003</v>
      </c>
      <c r="N24" s="135">
        <f t="shared" si="14"/>
        <v>0</v>
      </c>
      <c r="O24" s="135">
        <f t="shared" si="14"/>
        <v>79.271060000000006</v>
      </c>
      <c r="P24" s="135">
        <f t="shared" si="14"/>
        <v>54.505859999999998</v>
      </c>
      <c r="Q24" s="135">
        <f t="shared" si="14"/>
        <v>0</v>
      </c>
      <c r="R24" s="135">
        <f t="shared" si="14"/>
        <v>0</v>
      </c>
      <c r="S24" s="135">
        <f t="shared" si="14"/>
        <v>35.851199999999999</v>
      </c>
      <c r="T24" s="135">
        <f t="shared" si="14"/>
        <v>9.4130200000000013</v>
      </c>
      <c r="U24" s="135">
        <f t="shared" si="14"/>
        <v>0</v>
      </c>
      <c r="V24" s="135">
        <f t="shared" si="14"/>
        <v>0</v>
      </c>
      <c r="W24" s="136">
        <f>SUM(W22,W20,W18,W16)</f>
        <v>263.78149000000002</v>
      </c>
    </row>
    <row r="25" spans="2:24" s="1" customFormat="1" ht="15.65" customHeight="1">
      <c r="B25" s="283"/>
      <c r="C25" s="317" t="s">
        <v>63</v>
      </c>
      <c r="D25" s="320" t="s">
        <v>64</v>
      </c>
      <c r="E25" s="320" t="s">
        <v>39</v>
      </c>
      <c r="F25" s="321" t="s">
        <v>51</v>
      </c>
      <c r="G25" s="321" t="s">
        <v>43</v>
      </c>
      <c r="H25" s="395">
        <v>0</v>
      </c>
      <c r="I25" s="395">
        <f>'Market Dashboard'!U29</f>
        <v>0</v>
      </c>
      <c r="J25" s="107" t="s">
        <v>47</v>
      </c>
      <c r="K25" s="22">
        <f t="shared" ref="K25:V25" si="15">$I$25*K2</f>
        <v>0</v>
      </c>
      <c r="L25" s="22">
        <f t="shared" si="15"/>
        <v>0</v>
      </c>
      <c r="M25" s="22">
        <f t="shared" si="15"/>
        <v>0</v>
      </c>
      <c r="N25" s="22">
        <f t="shared" si="15"/>
        <v>0</v>
      </c>
      <c r="O25" s="22">
        <f t="shared" si="15"/>
        <v>0</v>
      </c>
      <c r="P25" s="22">
        <f t="shared" si="15"/>
        <v>0</v>
      </c>
      <c r="Q25" s="22">
        <f t="shared" si="15"/>
        <v>0</v>
      </c>
      <c r="R25" s="22">
        <f t="shared" si="15"/>
        <v>0</v>
      </c>
      <c r="S25" s="22">
        <f t="shared" si="15"/>
        <v>0</v>
      </c>
      <c r="T25" s="22">
        <f t="shared" si="15"/>
        <v>0</v>
      </c>
      <c r="U25" s="22">
        <f t="shared" si="15"/>
        <v>0</v>
      </c>
      <c r="V25" s="22">
        <f t="shared" si="15"/>
        <v>0</v>
      </c>
      <c r="W25" s="23">
        <f t="shared" ref="W25:W32" si="16">SUMIF($K$3:$V$3,"ACT",K25:V25)</f>
        <v>0</v>
      </c>
    </row>
    <row r="26" spans="2:24" s="1" customFormat="1" ht="18.649999999999999" customHeight="1">
      <c r="B26" s="283"/>
      <c r="C26" s="318"/>
      <c r="D26" s="302"/>
      <c r="E26" s="302"/>
      <c r="F26" s="304"/>
      <c r="G26" s="304"/>
      <c r="H26" s="394"/>
      <c r="I26" s="394"/>
      <c r="J26" s="5" t="s">
        <v>132</v>
      </c>
      <c r="K26" s="130"/>
      <c r="L26" s="130"/>
      <c r="M26" s="130"/>
      <c r="N26" s="130"/>
      <c r="O26" s="130"/>
      <c r="P26" s="130"/>
      <c r="Q26" s="130"/>
      <c r="R26" s="130"/>
      <c r="S26" s="130"/>
      <c r="T26" s="130"/>
      <c r="U26" s="130"/>
      <c r="V26" s="130"/>
      <c r="W26" s="134">
        <f t="shared" si="16"/>
        <v>0</v>
      </c>
    </row>
    <row r="27" spans="2:24" s="1" customFormat="1" ht="15.65" customHeight="1">
      <c r="B27" s="283"/>
      <c r="C27" s="318"/>
      <c r="D27" s="302" t="s">
        <v>65</v>
      </c>
      <c r="E27" s="302" t="s">
        <v>39</v>
      </c>
      <c r="F27" s="304" t="s">
        <v>51</v>
      </c>
      <c r="G27" s="304" t="s">
        <v>43</v>
      </c>
      <c r="H27" s="394">
        <v>0</v>
      </c>
      <c r="I27" s="394">
        <f>'Market Dashboard'!U32</f>
        <v>0</v>
      </c>
      <c r="J27" s="106" t="s">
        <v>47</v>
      </c>
      <c r="K27" s="12">
        <f t="shared" ref="K27:V27" si="17">$I$27*K2</f>
        <v>0</v>
      </c>
      <c r="L27" s="12">
        <f t="shared" si="17"/>
        <v>0</v>
      </c>
      <c r="M27" s="12">
        <f t="shared" si="17"/>
        <v>0</v>
      </c>
      <c r="N27" s="12">
        <f t="shared" si="17"/>
        <v>0</v>
      </c>
      <c r="O27" s="12">
        <f t="shared" si="17"/>
        <v>0</v>
      </c>
      <c r="P27" s="12">
        <f t="shared" si="17"/>
        <v>0</v>
      </c>
      <c r="Q27" s="12">
        <f t="shared" si="17"/>
        <v>0</v>
      </c>
      <c r="R27" s="12">
        <f t="shared" si="17"/>
        <v>0</v>
      </c>
      <c r="S27" s="12">
        <f t="shared" si="17"/>
        <v>0</v>
      </c>
      <c r="T27" s="12">
        <f t="shared" si="17"/>
        <v>0</v>
      </c>
      <c r="U27" s="12">
        <f t="shared" si="17"/>
        <v>0</v>
      </c>
      <c r="V27" s="12">
        <f t="shared" si="17"/>
        <v>0</v>
      </c>
      <c r="W27" s="21">
        <f t="shared" si="16"/>
        <v>0</v>
      </c>
    </row>
    <row r="28" spans="2:24" s="1" customFormat="1" ht="15.65" customHeight="1">
      <c r="B28" s="283"/>
      <c r="C28" s="318"/>
      <c r="D28" s="302"/>
      <c r="E28" s="302"/>
      <c r="F28" s="304"/>
      <c r="G28" s="304"/>
      <c r="H28" s="394"/>
      <c r="I28" s="394"/>
      <c r="J28" s="5" t="s">
        <v>132</v>
      </c>
      <c r="K28" s="130"/>
      <c r="L28" s="130"/>
      <c r="M28" s="130"/>
      <c r="N28" s="130"/>
      <c r="O28" s="130"/>
      <c r="P28" s="130"/>
      <c r="Q28" s="130"/>
      <c r="R28" s="130"/>
      <c r="S28" s="130"/>
      <c r="T28" s="130"/>
      <c r="U28" s="130"/>
      <c r="V28" s="130"/>
      <c r="W28" s="134">
        <f t="shared" si="16"/>
        <v>0</v>
      </c>
    </row>
    <row r="29" spans="2:24" s="1" customFormat="1" ht="15.65" customHeight="1">
      <c r="B29" s="283"/>
      <c r="C29" s="318"/>
      <c r="D29" s="302" t="s">
        <v>66</v>
      </c>
      <c r="E29" s="302" t="s">
        <v>39</v>
      </c>
      <c r="F29" s="304" t="s">
        <v>51</v>
      </c>
      <c r="G29" s="304" t="s">
        <v>43</v>
      </c>
      <c r="H29" s="394">
        <v>0</v>
      </c>
      <c r="I29" s="394">
        <f>'Market Dashboard'!U35</f>
        <v>0</v>
      </c>
      <c r="J29" s="106" t="s">
        <v>47</v>
      </c>
      <c r="K29" s="12">
        <f t="shared" ref="K29:V29" si="18">$I$29*K2</f>
        <v>0</v>
      </c>
      <c r="L29" s="12">
        <f t="shared" si="18"/>
        <v>0</v>
      </c>
      <c r="M29" s="12">
        <f t="shared" si="18"/>
        <v>0</v>
      </c>
      <c r="N29" s="12">
        <f t="shared" si="18"/>
        <v>0</v>
      </c>
      <c r="O29" s="12">
        <f t="shared" si="18"/>
        <v>0</v>
      </c>
      <c r="P29" s="12">
        <f t="shared" si="18"/>
        <v>0</v>
      </c>
      <c r="Q29" s="12">
        <f t="shared" si="18"/>
        <v>0</v>
      </c>
      <c r="R29" s="12">
        <f t="shared" si="18"/>
        <v>0</v>
      </c>
      <c r="S29" s="12">
        <f t="shared" si="18"/>
        <v>0</v>
      </c>
      <c r="T29" s="12">
        <f t="shared" si="18"/>
        <v>0</v>
      </c>
      <c r="U29" s="12">
        <f t="shared" si="18"/>
        <v>0</v>
      </c>
      <c r="V29" s="12">
        <f t="shared" si="18"/>
        <v>0</v>
      </c>
      <c r="W29" s="21">
        <f t="shared" si="16"/>
        <v>0</v>
      </c>
    </row>
    <row r="30" spans="2:24" s="1" customFormat="1" ht="15.65" customHeight="1">
      <c r="B30" s="283"/>
      <c r="C30" s="318"/>
      <c r="D30" s="302"/>
      <c r="E30" s="302"/>
      <c r="F30" s="304"/>
      <c r="G30" s="304"/>
      <c r="H30" s="394"/>
      <c r="I30" s="394"/>
      <c r="J30" s="5" t="s">
        <v>132</v>
      </c>
      <c r="K30" s="130"/>
      <c r="L30" s="130"/>
      <c r="M30" s="130"/>
      <c r="N30" s="130"/>
      <c r="O30" s="130"/>
      <c r="P30" s="130"/>
      <c r="Q30" s="130"/>
      <c r="R30" s="130"/>
      <c r="S30" s="130"/>
      <c r="T30" s="130"/>
      <c r="U30" s="130"/>
      <c r="V30" s="130"/>
      <c r="W30" s="134">
        <f t="shared" si="16"/>
        <v>0</v>
      </c>
    </row>
    <row r="31" spans="2:24" s="1" customFormat="1" ht="15.65" customHeight="1">
      <c r="B31" s="283"/>
      <c r="C31" s="318"/>
      <c r="D31" s="302" t="s">
        <v>67</v>
      </c>
      <c r="E31" s="302" t="s">
        <v>39</v>
      </c>
      <c r="F31" s="304" t="s">
        <v>51</v>
      </c>
      <c r="G31" s="304" t="s">
        <v>43</v>
      </c>
      <c r="H31" s="394">
        <v>0</v>
      </c>
      <c r="I31" s="394">
        <f>'Market Dashboard'!U38</f>
        <v>0</v>
      </c>
      <c r="J31" s="106" t="s">
        <v>47</v>
      </c>
      <c r="K31" s="12">
        <f t="shared" ref="K31:V31" si="19">$I$31*K2</f>
        <v>0</v>
      </c>
      <c r="L31" s="12">
        <f t="shared" si="19"/>
        <v>0</v>
      </c>
      <c r="M31" s="12">
        <f t="shared" si="19"/>
        <v>0</v>
      </c>
      <c r="N31" s="12">
        <f t="shared" si="19"/>
        <v>0</v>
      </c>
      <c r="O31" s="12">
        <f t="shared" si="19"/>
        <v>0</v>
      </c>
      <c r="P31" s="12">
        <f t="shared" si="19"/>
        <v>0</v>
      </c>
      <c r="Q31" s="12">
        <f t="shared" si="19"/>
        <v>0</v>
      </c>
      <c r="R31" s="12">
        <f t="shared" si="19"/>
        <v>0</v>
      </c>
      <c r="S31" s="12">
        <f t="shared" si="19"/>
        <v>0</v>
      </c>
      <c r="T31" s="12">
        <f t="shared" si="19"/>
        <v>0</v>
      </c>
      <c r="U31" s="12">
        <f t="shared" si="19"/>
        <v>0</v>
      </c>
      <c r="V31" s="12">
        <f t="shared" si="19"/>
        <v>0</v>
      </c>
      <c r="W31" s="21">
        <f t="shared" si="16"/>
        <v>0</v>
      </c>
    </row>
    <row r="32" spans="2:24" s="1" customFormat="1" ht="15.65" customHeight="1">
      <c r="B32" s="283"/>
      <c r="C32" s="318"/>
      <c r="D32" s="302"/>
      <c r="E32" s="302"/>
      <c r="F32" s="304"/>
      <c r="G32" s="304"/>
      <c r="H32" s="394"/>
      <c r="I32" s="394"/>
      <c r="J32" s="5" t="s">
        <v>132</v>
      </c>
      <c r="K32" s="130"/>
      <c r="L32" s="130"/>
      <c r="M32" s="130"/>
      <c r="N32" s="130"/>
      <c r="O32" s="130"/>
      <c r="P32" s="130"/>
      <c r="Q32" s="130"/>
      <c r="R32" s="130"/>
      <c r="S32" s="130"/>
      <c r="T32" s="130"/>
      <c r="U32" s="130"/>
      <c r="V32" s="130"/>
      <c r="W32" s="134">
        <f t="shared" si="16"/>
        <v>0</v>
      </c>
    </row>
    <row r="33" spans="2:24" s="1" customFormat="1" ht="15.65" customHeight="1">
      <c r="B33" s="283"/>
      <c r="C33" s="318"/>
      <c r="D33" s="314" t="s">
        <v>68</v>
      </c>
      <c r="E33" s="300" t="s">
        <v>62</v>
      </c>
      <c r="F33" s="276" t="s">
        <v>51</v>
      </c>
      <c r="G33" s="276" t="s">
        <v>43</v>
      </c>
      <c r="H33" s="407">
        <f>SUM(H25:H32)</f>
        <v>0</v>
      </c>
      <c r="I33" s="407">
        <f>SUM(I25:I32)</f>
        <v>0</v>
      </c>
      <c r="J33" s="109" t="s">
        <v>47</v>
      </c>
      <c r="K33" s="12">
        <f t="shared" ref="K33:W34" si="20">SUM(K31,K29,K27,K25)</f>
        <v>0</v>
      </c>
      <c r="L33" s="12">
        <f t="shared" si="20"/>
        <v>0</v>
      </c>
      <c r="M33" s="12">
        <f t="shared" si="20"/>
        <v>0</v>
      </c>
      <c r="N33" s="12">
        <f t="shared" si="20"/>
        <v>0</v>
      </c>
      <c r="O33" s="12">
        <f t="shared" si="20"/>
        <v>0</v>
      </c>
      <c r="P33" s="12">
        <f t="shared" si="20"/>
        <v>0</v>
      </c>
      <c r="Q33" s="12">
        <f t="shared" si="20"/>
        <v>0</v>
      </c>
      <c r="R33" s="12">
        <f t="shared" si="20"/>
        <v>0</v>
      </c>
      <c r="S33" s="12">
        <f t="shared" si="20"/>
        <v>0</v>
      </c>
      <c r="T33" s="12">
        <f t="shared" si="20"/>
        <v>0</v>
      </c>
      <c r="U33" s="12">
        <f t="shared" si="20"/>
        <v>0</v>
      </c>
      <c r="V33" s="12">
        <f t="shared" si="20"/>
        <v>0</v>
      </c>
      <c r="W33" s="21">
        <f t="shared" si="20"/>
        <v>0</v>
      </c>
    </row>
    <row r="34" spans="2:24" s="1" customFormat="1" ht="16.149999999999999" customHeight="1" thickBot="1">
      <c r="B34" s="283"/>
      <c r="C34" s="319"/>
      <c r="D34" s="426"/>
      <c r="E34" s="301"/>
      <c r="F34" s="277"/>
      <c r="G34" s="277"/>
      <c r="H34" s="437"/>
      <c r="I34" s="437"/>
      <c r="J34" s="152" t="s">
        <v>132</v>
      </c>
      <c r="K34" s="135">
        <f t="shared" si="20"/>
        <v>0</v>
      </c>
      <c r="L34" s="135">
        <f t="shared" si="20"/>
        <v>0</v>
      </c>
      <c r="M34" s="135">
        <f t="shared" si="20"/>
        <v>0</v>
      </c>
      <c r="N34" s="135">
        <f t="shared" si="20"/>
        <v>0</v>
      </c>
      <c r="O34" s="135">
        <f t="shared" si="20"/>
        <v>0</v>
      </c>
      <c r="P34" s="135">
        <f t="shared" si="20"/>
        <v>0</v>
      </c>
      <c r="Q34" s="135">
        <f t="shared" si="20"/>
        <v>0</v>
      </c>
      <c r="R34" s="135">
        <f t="shared" si="20"/>
        <v>0</v>
      </c>
      <c r="S34" s="135">
        <f t="shared" si="20"/>
        <v>0</v>
      </c>
      <c r="T34" s="135">
        <f t="shared" si="20"/>
        <v>0</v>
      </c>
      <c r="U34" s="161"/>
      <c r="V34" s="161"/>
      <c r="W34" s="136">
        <f t="shared" si="20"/>
        <v>0</v>
      </c>
    </row>
    <row r="35" spans="2:24" s="1" customFormat="1" ht="15.65" customHeight="1">
      <c r="B35" s="284" t="s">
        <v>69</v>
      </c>
      <c r="C35" s="412" t="s">
        <v>70</v>
      </c>
      <c r="D35" s="413" t="s">
        <v>71</v>
      </c>
      <c r="E35" s="414" t="s">
        <v>37</v>
      </c>
      <c r="F35" s="415" t="s">
        <v>51</v>
      </c>
      <c r="G35" s="415" t="s">
        <v>43</v>
      </c>
      <c r="H35" s="411">
        <v>245</v>
      </c>
      <c r="I35" s="411">
        <f>'Market Dashboard'!U44</f>
        <v>400</v>
      </c>
      <c r="J35" s="110" t="s">
        <v>47</v>
      </c>
      <c r="K35" s="22">
        <f>SUM(K15,K19)</f>
        <v>7.0411985018726586</v>
      </c>
      <c r="L35" s="22">
        <f t="shared" ref="L35:W36" si="21">SUM(L15,L19)</f>
        <v>23.220973782771537</v>
      </c>
      <c r="M35" s="22">
        <f t="shared" si="21"/>
        <v>70.411985018726597</v>
      </c>
      <c r="N35" s="22">
        <f t="shared" si="21"/>
        <v>40.149812734082396</v>
      </c>
      <c r="O35" s="22">
        <f t="shared" si="21"/>
        <v>34.007490636704119</v>
      </c>
      <c r="P35" s="22">
        <f t="shared" si="21"/>
        <v>46.741573033707866</v>
      </c>
      <c r="Q35" s="22">
        <f t="shared" si="21"/>
        <v>20.224719101123593</v>
      </c>
      <c r="R35" s="22">
        <f t="shared" si="21"/>
        <v>16.779026217228466</v>
      </c>
      <c r="S35" s="22">
        <f t="shared" si="21"/>
        <v>35.205992509363298</v>
      </c>
      <c r="T35" s="22">
        <f t="shared" si="21"/>
        <v>22.172284644194757</v>
      </c>
      <c r="U35" s="22">
        <f t="shared" si="21"/>
        <v>28.614232209737828</v>
      </c>
      <c r="V35" s="22">
        <f t="shared" si="21"/>
        <v>55.580524344569291</v>
      </c>
      <c r="W35" s="23">
        <f t="shared" si="21"/>
        <v>400.14981273408245</v>
      </c>
      <c r="X35" s="26"/>
    </row>
    <row r="36" spans="2:24" s="1" customFormat="1" ht="15.65" customHeight="1">
      <c r="B36" s="286"/>
      <c r="C36" s="288"/>
      <c r="D36" s="307"/>
      <c r="E36" s="293"/>
      <c r="F36" s="295"/>
      <c r="G36" s="295"/>
      <c r="H36" s="409"/>
      <c r="I36" s="409"/>
      <c r="J36" s="5" t="s">
        <v>132</v>
      </c>
      <c r="K36" s="130">
        <f>SUM(K16,K20)</f>
        <v>1.371</v>
      </c>
      <c r="L36" s="130">
        <f t="shared" ref="L36:V36" si="22">SUM(L16,L20)</f>
        <v>40.139799999999994</v>
      </c>
      <c r="M36" s="130">
        <f t="shared" si="22"/>
        <v>43.229550000000003</v>
      </c>
      <c r="N36" s="130">
        <f t="shared" si="22"/>
        <v>0</v>
      </c>
      <c r="O36" s="130">
        <f t="shared" si="22"/>
        <v>79.271060000000006</v>
      </c>
      <c r="P36" s="130">
        <f t="shared" si="22"/>
        <v>54.505859999999998</v>
      </c>
      <c r="Q36" s="130">
        <f t="shared" si="22"/>
        <v>0</v>
      </c>
      <c r="R36" s="130">
        <f t="shared" si="22"/>
        <v>0</v>
      </c>
      <c r="S36" s="130">
        <f t="shared" si="22"/>
        <v>35.851199999999999</v>
      </c>
      <c r="T36" s="130">
        <f t="shared" si="22"/>
        <v>9.4130200000000013</v>
      </c>
      <c r="U36" s="130">
        <f t="shared" si="22"/>
        <v>0</v>
      </c>
      <c r="V36" s="130">
        <f t="shared" si="22"/>
        <v>0</v>
      </c>
      <c r="W36" s="134">
        <f t="shared" si="21"/>
        <v>263.78149000000002</v>
      </c>
      <c r="X36" s="26"/>
    </row>
    <row r="37" spans="2:24" s="1" customFormat="1" ht="15.65" customHeight="1">
      <c r="B37" s="286"/>
      <c r="C37" s="288"/>
      <c r="D37" s="307" t="s">
        <v>72</v>
      </c>
      <c r="E37" s="293" t="s">
        <v>39</v>
      </c>
      <c r="F37" s="295" t="s">
        <v>51</v>
      </c>
      <c r="G37" s="295" t="s">
        <v>43</v>
      </c>
      <c r="H37" s="409">
        <v>0</v>
      </c>
      <c r="I37" s="409">
        <f>'Market Dashboard'!U47</f>
        <v>6.1687486964631413</v>
      </c>
      <c r="J37" s="111" t="s">
        <v>47</v>
      </c>
      <c r="K37" s="12">
        <f>SUM(K17,K21,K25,K27,K29,K31)</f>
        <v>0.33658429662873501</v>
      </c>
      <c r="L37" s="12">
        <f t="shared" ref="L37:V37" si="23">SUM(L17,L21,L25,L27,L29,L31)</f>
        <v>0.34836474701074077</v>
      </c>
      <c r="M37" s="12">
        <f t="shared" si="23"/>
        <v>0.67821735770690106</v>
      </c>
      <c r="N37" s="12">
        <f t="shared" si="23"/>
        <v>0.3458403647860252</v>
      </c>
      <c r="O37" s="12">
        <f t="shared" si="23"/>
        <v>0.57808352945985242</v>
      </c>
      <c r="P37" s="12">
        <f t="shared" si="23"/>
        <v>0.65549791768446142</v>
      </c>
      <c r="Q37" s="12">
        <f t="shared" si="23"/>
        <v>0.48973015159480948</v>
      </c>
      <c r="R37" s="12">
        <f t="shared" si="23"/>
        <v>0.34247452181973786</v>
      </c>
      <c r="S37" s="12">
        <f t="shared" si="23"/>
        <v>0.58733959761714261</v>
      </c>
      <c r="T37" s="12">
        <f t="shared" si="23"/>
        <v>0.56293723611155932</v>
      </c>
      <c r="U37" s="12">
        <f t="shared" si="23"/>
        <v>0.33910867885345053</v>
      </c>
      <c r="V37" s="12">
        <f t="shared" si="23"/>
        <v>0.90457029718972537</v>
      </c>
      <c r="W37" s="21">
        <f>SUM(W17,W21,W25,W27,W29,W31)</f>
        <v>6.1687486964631413</v>
      </c>
      <c r="X37" s="26"/>
    </row>
    <row r="38" spans="2:24" s="1" customFormat="1" ht="15.65" customHeight="1">
      <c r="B38" s="286"/>
      <c r="C38" s="288"/>
      <c r="D38" s="307"/>
      <c r="E38" s="293"/>
      <c r="F38" s="295"/>
      <c r="G38" s="295"/>
      <c r="H38" s="409"/>
      <c r="I38" s="409"/>
      <c r="J38" s="5" t="s">
        <v>132</v>
      </c>
      <c r="K38" s="130">
        <f>SUM(K18,K22,K26,K28,K30,K32)</f>
        <v>0</v>
      </c>
      <c r="L38" s="130">
        <f t="shared" ref="L38:V38" si="24">SUM(L18,L22,L26,L28,L30,L32)</f>
        <v>0</v>
      </c>
      <c r="M38" s="130">
        <f t="shared" si="24"/>
        <v>0</v>
      </c>
      <c r="N38" s="130">
        <f t="shared" si="24"/>
        <v>0</v>
      </c>
      <c r="O38" s="130">
        <f t="shared" si="24"/>
        <v>0</v>
      </c>
      <c r="P38" s="130">
        <f t="shared" si="24"/>
        <v>0</v>
      </c>
      <c r="Q38" s="130">
        <f t="shared" si="24"/>
        <v>0</v>
      </c>
      <c r="R38" s="130">
        <f t="shared" si="24"/>
        <v>0</v>
      </c>
      <c r="S38" s="130">
        <f t="shared" si="24"/>
        <v>0</v>
      </c>
      <c r="T38" s="130">
        <f t="shared" si="24"/>
        <v>0</v>
      </c>
      <c r="U38" s="130">
        <f t="shared" si="24"/>
        <v>0</v>
      </c>
      <c r="V38" s="130">
        <f t="shared" si="24"/>
        <v>0</v>
      </c>
      <c r="W38" s="134">
        <f>SUM(W18,W22,W26,W28,W30,W32)</f>
        <v>0</v>
      </c>
      <c r="X38" s="26"/>
    </row>
    <row r="39" spans="2:24" s="1" customFormat="1" ht="15.65" customHeight="1">
      <c r="B39" s="286"/>
      <c r="C39" s="288"/>
      <c r="D39" s="307" t="s">
        <v>73</v>
      </c>
      <c r="E39" s="293" t="s">
        <v>62</v>
      </c>
      <c r="F39" s="295" t="s">
        <v>51</v>
      </c>
      <c r="G39" s="295" t="s">
        <v>43</v>
      </c>
      <c r="H39" s="409">
        <f>H35+H37</f>
        <v>245</v>
      </c>
      <c r="I39" s="409">
        <f>'Market Dashboard'!U50</f>
        <v>406.16874869646313</v>
      </c>
      <c r="J39" s="111" t="s">
        <v>47</v>
      </c>
      <c r="K39" s="12">
        <f t="shared" ref="K39:V40" si="25">SUM(K33,K23)</f>
        <v>7.3777827985013937</v>
      </c>
      <c r="L39" s="12">
        <f t="shared" si="25"/>
        <v>23.569338529782279</v>
      </c>
      <c r="M39" s="12">
        <f t="shared" si="25"/>
        <v>71.090202376433496</v>
      </c>
      <c r="N39" s="12">
        <f t="shared" si="25"/>
        <v>40.495653098868424</v>
      </c>
      <c r="O39" s="12">
        <f t="shared" si="25"/>
        <v>34.585574166163973</v>
      </c>
      <c r="P39" s="12">
        <f t="shared" si="25"/>
        <v>47.39707095139233</v>
      </c>
      <c r="Q39" s="12">
        <f t="shared" si="25"/>
        <v>20.714449252718403</v>
      </c>
      <c r="R39" s="12">
        <f t="shared" si="25"/>
        <v>17.121500739048205</v>
      </c>
      <c r="S39" s="12">
        <f t="shared" si="25"/>
        <v>35.793332106980444</v>
      </c>
      <c r="T39" s="12">
        <f t="shared" si="25"/>
        <v>22.735221880306316</v>
      </c>
      <c r="U39" s="12">
        <f t="shared" si="25"/>
        <v>28.953340888591278</v>
      </c>
      <c r="V39" s="12">
        <f t="shared" si="25"/>
        <v>56.485094641759019</v>
      </c>
      <c r="W39" s="21">
        <f>SUM(W33,W23)</f>
        <v>406.31856143054557</v>
      </c>
      <c r="X39" s="26"/>
    </row>
    <row r="40" spans="2:24" s="1" customFormat="1" ht="15.65" customHeight="1" thickBot="1">
      <c r="B40" s="286"/>
      <c r="C40" s="289"/>
      <c r="D40" s="416"/>
      <c r="E40" s="309"/>
      <c r="F40" s="310"/>
      <c r="G40" s="310"/>
      <c r="H40" s="410"/>
      <c r="I40" s="410"/>
      <c r="J40" s="118" t="s">
        <v>132</v>
      </c>
      <c r="K40" s="135">
        <f t="shared" si="25"/>
        <v>1.371</v>
      </c>
      <c r="L40" s="135">
        <f t="shared" si="25"/>
        <v>40.139799999999994</v>
      </c>
      <c r="M40" s="135">
        <f t="shared" si="25"/>
        <v>43.229550000000003</v>
      </c>
      <c r="N40" s="135">
        <f t="shared" si="25"/>
        <v>0</v>
      </c>
      <c r="O40" s="135">
        <f t="shared" si="25"/>
        <v>79.271060000000006</v>
      </c>
      <c r="P40" s="135">
        <f t="shared" si="25"/>
        <v>54.505859999999998</v>
      </c>
      <c r="Q40" s="135">
        <f t="shared" si="25"/>
        <v>0</v>
      </c>
      <c r="R40" s="135">
        <f t="shared" si="25"/>
        <v>0</v>
      </c>
      <c r="S40" s="135">
        <f t="shared" si="25"/>
        <v>35.851199999999999</v>
      </c>
      <c r="T40" s="135">
        <f t="shared" si="25"/>
        <v>9.4130200000000013</v>
      </c>
      <c r="U40" s="135">
        <f t="shared" si="25"/>
        <v>0</v>
      </c>
      <c r="V40" s="135">
        <f t="shared" si="25"/>
        <v>0</v>
      </c>
      <c r="W40" s="136">
        <f>SUM(W34,W24)</f>
        <v>263.78149000000002</v>
      </c>
      <c r="X40" s="26"/>
    </row>
    <row r="41" spans="2:24" s="1" customFormat="1">
      <c r="D41" s="7"/>
      <c r="E41" s="7"/>
      <c r="F41" s="7"/>
      <c r="G41" s="7"/>
      <c r="H41" s="123"/>
      <c r="I41" s="123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1"/>
      <c r="W41" s="32"/>
      <c r="X41" s="11"/>
    </row>
    <row r="42" spans="2:24" s="1" customFormat="1">
      <c r="D42" s="7"/>
      <c r="E42" s="7"/>
      <c r="F42" s="7"/>
      <c r="G42" s="7"/>
      <c r="H42" s="123"/>
      <c r="I42" s="123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1"/>
      <c r="W42" s="11"/>
      <c r="X42" s="11"/>
    </row>
    <row r="43" spans="2:24" s="1" customFormat="1">
      <c r="D43" s="7"/>
      <c r="E43" s="7"/>
      <c r="F43" s="7"/>
      <c r="G43" s="7"/>
      <c r="H43" s="123"/>
      <c r="I43" s="123"/>
      <c r="J43" s="96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1"/>
      <c r="W43" s="11"/>
      <c r="X43" s="11"/>
    </row>
    <row r="44" spans="2:24" s="1" customFormat="1">
      <c r="D44" s="7"/>
      <c r="E44" s="7"/>
      <c r="F44" s="7"/>
      <c r="G44" s="7"/>
      <c r="H44" s="123"/>
      <c r="I44" s="123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1"/>
      <c r="W44" s="11"/>
      <c r="X44" s="11"/>
    </row>
    <row r="45" spans="2:24" s="1" customFormat="1">
      <c r="D45" s="7"/>
      <c r="E45" s="7"/>
      <c r="F45" s="7"/>
      <c r="G45" s="7"/>
      <c r="H45" s="123"/>
      <c r="I45" s="123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1"/>
      <c r="W45" s="11"/>
      <c r="X45" s="11"/>
    </row>
    <row r="46" spans="2:24" s="1" customFormat="1">
      <c r="D46" s="7"/>
      <c r="E46" s="7"/>
      <c r="F46" s="7"/>
      <c r="G46" s="7"/>
      <c r="H46" s="123"/>
      <c r="I46" s="123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1"/>
      <c r="W46" s="11"/>
      <c r="X46" s="11"/>
    </row>
    <row r="47" spans="2:24" s="1" customFormat="1">
      <c r="D47" s="7"/>
      <c r="E47" s="7"/>
      <c r="F47" s="7"/>
      <c r="G47" s="7"/>
      <c r="H47" s="123"/>
      <c r="I47" s="123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1"/>
      <c r="W47" s="11"/>
      <c r="X47" s="11"/>
    </row>
    <row r="48" spans="2:24" s="1" customFormat="1">
      <c r="D48" s="7"/>
      <c r="E48" s="7"/>
      <c r="F48" s="7"/>
      <c r="G48" s="7"/>
      <c r="H48" s="123"/>
      <c r="I48" s="123"/>
      <c r="J48" s="10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1"/>
      <c r="W48" s="11"/>
      <c r="X48" s="11"/>
    </row>
    <row r="49" spans="4:24" s="1" customFormat="1">
      <c r="D49" s="7"/>
      <c r="E49" s="7"/>
      <c r="F49" s="7"/>
      <c r="G49" s="7"/>
      <c r="H49" s="123"/>
      <c r="I49" s="123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1"/>
      <c r="W49" s="11"/>
      <c r="X49" s="11"/>
    </row>
    <row r="50" spans="4:24" s="1" customFormat="1">
      <c r="D50" s="7"/>
      <c r="E50" s="7"/>
      <c r="F50" s="7"/>
      <c r="G50" s="7"/>
      <c r="H50" s="123"/>
      <c r="I50" s="123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1"/>
      <c r="W50" s="11"/>
      <c r="X50" s="11"/>
    </row>
    <row r="51" spans="4:24" s="1" customFormat="1">
      <c r="D51" s="7"/>
      <c r="E51" s="7"/>
      <c r="F51" s="7"/>
      <c r="G51" s="7"/>
      <c r="H51" s="123"/>
      <c r="I51" s="123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1"/>
      <c r="W51" s="11"/>
      <c r="X51" s="11"/>
    </row>
    <row r="52" spans="4:24" s="1" customFormat="1">
      <c r="D52" s="7"/>
      <c r="E52" s="7"/>
      <c r="F52" s="7"/>
      <c r="G52" s="7"/>
      <c r="H52" s="123"/>
      <c r="I52" s="123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1"/>
      <c r="W52" s="11"/>
      <c r="X52" s="11"/>
    </row>
    <row r="53" spans="4:24" s="1" customFormat="1">
      <c r="D53" s="7"/>
      <c r="E53" s="7"/>
      <c r="F53" s="7"/>
      <c r="G53" s="7"/>
      <c r="H53" s="123"/>
      <c r="I53" s="123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1"/>
      <c r="W53" s="11"/>
      <c r="X53" s="11"/>
    </row>
    <row r="54" spans="4:24" s="1" customFormat="1">
      <c r="D54" s="7"/>
      <c r="E54" s="7"/>
      <c r="F54" s="7"/>
      <c r="G54" s="7"/>
      <c r="H54" s="123"/>
      <c r="I54" s="123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1"/>
      <c r="W54" s="11"/>
      <c r="X54" s="11"/>
    </row>
    <row r="55" spans="4:24" s="1" customFormat="1">
      <c r="D55" s="7"/>
      <c r="E55" s="7"/>
      <c r="F55" s="7"/>
      <c r="G55" s="7"/>
      <c r="H55" s="123"/>
      <c r="I55" s="123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1"/>
      <c r="W55" s="11"/>
      <c r="X55" s="11"/>
    </row>
    <row r="56" spans="4:24" s="1" customFormat="1">
      <c r="D56" s="7"/>
      <c r="E56" s="7"/>
      <c r="F56" s="7"/>
      <c r="G56" s="7"/>
      <c r="H56" s="123"/>
      <c r="I56" s="123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1"/>
      <c r="W56" s="11"/>
      <c r="X56" s="11"/>
    </row>
    <row r="57" spans="4:24" s="1" customFormat="1">
      <c r="D57" s="7"/>
      <c r="E57" s="7"/>
      <c r="F57" s="7"/>
      <c r="G57" s="7"/>
      <c r="H57" s="123"/>
      <c r="I57" s="123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1"/>
      <c r="W57" s="11"/>
      <c r="X57" s="11"/>
    </row>
    <row r="58" spans="4:24" s="1" customFormat="1">
      <c r="D58" s="7"/>
      <c r="E58" s="7"/>
      <c r="F58" s="7"/>
      <c r="G58" s="7"/>
      <c r="H58" s="123"/>
      <c r="I58" s="123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1"/>
      <c r="W58" s="11"/>
      <c r="X58" s="11"/>
    </row>
    <row r="59" spans="4:24" s="1" customFormat="1">
      <c r="D59" s="7"/>
      <c r="E59" s="7"/>
      <c r="F59" s="7"/>
      <c r="G59" s="7"/>
      <c r="H59" s="123"/>
      <c r="I59" s="123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1"/>
      <c r="W59" s="11"/>
      <c r="X59" s="11"/>
    </row>
    <row r="60" spans="4:24" s="1" customFormat="1">
      <c r="D60" s="7"/>
      <c r="E60" s="7"/>
      <c r="F60" s="7"/>
      <c r="G60" s="7"/>
      <c r="H60" s="123"/>
      <c r="I60" s="123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1"/>
      <c r="W60" s="11"/>
      <c r="X60" s="11"/>
    </row>
    <row r="61" spans="4:24" s="1" customFormat="1">
      <c r="D61" s="7"/>
      <c r="E61" s="7"/>
      <c r="F61" s="7"/>
      <c r="G61" s="7"/>
      <c r="H61" s="123"/>
      <c r="I61" s="123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1"/>
      <c r="W61" s="11"/>
      <c r="X61" s="11"/>
    </row>
    <row r="62" spans="4:24" s="1" customFormat="1">
      <c r="D62" s="7"/>
      <c r="E62" s="7"/>
      <c r="F62" s="7"/>
      <c r="G62" s="7"/>
      <c r="H62" s="123"/>
      <c r="I62" s="123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1"/>
      <c r="W62" s="11"/>
      <c r="X62" s="11"/>
    </row>
    <row r="63" spans="4:24" s="1" customFormat="1">
      <c r="D63" s="7"/>
      <c r="E63" s="7"/>
      <c r="F63" s="7"/>
      <c r="G63" s="7"/>
      <c r="H63" s="123"/>
      <c r="I63" s="123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1"/>
      <c r="W63" s="11"/>
      <c r="X63" s="11"/>
    </row>
    <row r="64" spans="4:24" s="1" customFormat="1">
      <c r="D64" s="7"/>
      <c r="E64" s="7"/>
      <c r="F64" s="7"/>
      <c r="G64" s="7"/>
      <c r="H64" s="123"/>
      <c r="I64" s="123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1"/>
      <c r="W64" s="11"/>
      <c r="X64" s="11"/>
    </row>
    <row r="65" spans="4:24" s="1" customFormat="1">
      <c r="D65" s="7"/>
      <c r="E65" s="7"/>
      <c r="F65" s="7"/>
      <c r="G65" s="7"/>
      <c r="H65" s="123"/>
      <c r="I65" s="123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1"/>
      <c r="W65" s="11"/>
      <c r="X65" s="11"/>
    </row>
    <row r="66" spans="4:24" s="1" customFormat="1">
      <c r="D66" s="7"/>
      <c r="E66" s="7"/>
      <c r="F66" s="7"/>
      <c r="G66" s="7"/>
      <c r="H66" s="123"/>
      <c r="I66" s="123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1"/>
      <c r="W66" s="11"/>
      <c r="X66" s="11"/>
    </row>
    <row r="67" spans="4:24" s="1" customFormat="1">
      <c r="D67" s="7"/>
      <c r="E67" s="7"/>
      <c r="F67" s="7"/>
      <c r="G67" s="7"/>
      <c r="H67" s="123"/>
      <c r="I67" s="123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1"/>
      <c r="W67" s="11"/>
      <c r="X67" s="11"/>
    </row>
    <row r="68" spans="4:24" s="1" customFormat="1">
      <c r="D68" s="7"/>
      <c r="E68" s="7"/>
      <c r="F68" s="7"/>
      <c r="G68" s="7"/>
      <c r="H68" s="123"/>
      <c r="I68" s="123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1"/>
      <c r="W68" s="11"/>
      <c r="X68" s="11"/>
    </row>
    <row r="69" spans="4:24" s="1" customFormat="1">
      <c r="D69" s="7"/>
      <c r="E69" s="7"/>
      <c r="F69" s="7"/>
      <c r="G69" s="7"/>
      <c r="H69" s="123"/>
      <c r="I69" s="123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1"/>
      <c r="W69" s="11"/>
      <c r="X69" s="11"/>
    </row>
    <row r="70" spans="4:24" s="1" customFormat="1">
      <c r="D70" s="7"/>
      <c r="E70" s="7"/>
      <c r="F70" s="7"/>
      <c r="G70" s="7"/>
      <c r="H70" s="123"/>
      <c r="I70" s="123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1"/>
      <c r="W70" s="11"/>
      <c r="X70" s="11"/>
    </row>
    <row r="71" spans="4:24" s="1" customFormat="1">
      <c r="D71" s="7"/>
      <c r="E71" s="7"/>
      <c r="F71" s="7"/>
      <c r="G71" s="7"/>
      <c r="H71" s="123"/>
      <c r="I71" s="123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1"/>
      <c r="W71" s="11"/>
      <c r="X71" s="11"/>
    </row>
    <row r="72" spans="4:24" s="1" customFormat="1">
      <c r="D72" s="7"/>
      <c r="E72" s="7"/>
      <c r="F72" s="7"/>
      <c r="G72" s="7"/>
      <c r="H72" s="123"/>
      <c r="I72" s="123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1"/>
      <c r="W72" s="11"/>
      <c r="X72" s="11"/>
    </row>
    <row r="73" spans="4:24" s="1" customFormat="1">
      <c r="D73" s="7"/>
      <c r="E73" s="7"/>
      <c r="F73" s="7"/>
      <c r="G73" s="7"/>
      <c r="H73" s="123"/>
      <c r="I73" s="123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1"/>
      <c r="W73" s="11"/>
      <c r="X73" s="11"/>
    </row>
    <row r="74" spans="4:24" s="1" customFormat="1">
      <c r="D74" s="7"/>
      <c r="E74" s="7"/>
      <c r="F74" s="7"/>
      <c r="G74" s="7"/>
      <c r="H74" s="123"/>
      <c r="I74" s="123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1"/>
      <c r="W74" s="11"/>
      <c r="X74" s="11"/>
    </row>
    <row r="75" spans="4:24" s="1" customFormat="1">
      <c r="D75" s="7"/>
      <c r="E75" s="7"/>
      <c r="F75" s="7"/>
      <c r="G75" s="7"/>
      <c r="H75" s="123"/>
      <c r="I75" s="123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1"/>
      <c r="W75" s="11"/>
      <c r="X75" s="11"/>
    </row>
    <row r="76" spans="4:24" s="1" customFormat="1">
      <c r="D76" s="7"/>
      <c r="E76" s="7"/>
      <c r="F76" s="7"/>
      <c r="G76" s="7"/>
      <c r="H76" s="123"/>
      <c r="I76" s="123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1"/>
      <c r="W76" s="11"/>
      <c r="X76" s="11"/>
    </row>
    <row r="77" spans="4:24" s="1" customFormat="1">
      <c r="D77" s="7"/>
      <c r="E77" s="7"/>
      <c r="F77" s="7"/>
      <c r="G77" s="7"/>
      <c r="H77" s="123"/>
      <c r="I77" s="123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1"/>
      <c r="W77" s="11"/>
      <c r="X77" s="11"/>
    </row>
    <row r="78" spans="4:24" s="1" customFormat="1">
      <c r="D78" s="7"/>
      <c r="E78" s="7"/>
      <c r="F78" s="7"/>
      <c r="G78" s="7"/>
      <c r="H78" s="123"/>
      <c r="I78" s="123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1"/>
      <c r="W78" s="11"/>
      <c r="X78" s="11"/>
    </row>
    <row r="79" spans="4:24" s="1" customFormat="1">
      <c r="D79" s="7"/>
      <c r="E79" s="7"/>
      <c r="F79" s="7"/>
      <c r="G79" s="7"/>
      <c r="H79" s="123"/>
      <c r="I79" s="123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1"/>
      <c r="W79" s="11"/>
      <c r="X79" s="11"/>
    </row>
    <row r="80" spans="4:24" s="1" customFormat="1">
      <c r="D80" s="7"/>
      <c r="E80" s="7"/>
      <c r="F80" s="7"/>
      <c r="G80" s="7"/>
      <c r="H80" s="123"/>
      <c r="I80" s="123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1"/>
      <c r="W80" s="11"/>
      <c r="X80" s="11"/>
    </row>
    <row r="81" spans="4:24" s="1" customFormat="1">
      <c r="D81" s="7"/>
      <c r="E81" s="7"/>
      <c r="F81" s="7"/>
      <c r="G81" s="7"/>
      <c r="H81" s="123"/>
      <c r="I81" s="123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1"/>
      <c r="W81" s="11"/>
      <c r="X81" s="11"/>
    </row>
    <row r="82" spans="4:24" s="1" customFormat="1">
      <c r="D82" s="7"/>
      <c r="E82" s="7"/>
      <c r="F82" s="7"/>
      <c r="G82" s="7"/>
      <c r="H82" s="123"/>
      <c r="I82" s="123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1"/>
      <c r="W82" s="11"/>
      <c r="X82" s="11"/>
    </row>
    <row r="83" spans="4:24" s="1" customFormat="1">
      <c r="D83" s="7"/>
      <c r="E83" s="7"/>
      <c r="F83" s="7"/>
      <c r="G83" s="7"/>
      <c r="H83" s="123"/>
      <c r="I83" s="123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1"/>
      <c r="W83" s="11"/>
      <c r="X83" s="11"/>
    </row>
    <row r="84" spans="4:24" s="1" customFormat="1">
      <c r="D84" s="7"/>
      <c r="E84" s="7"/>
      <c r="F84" s="7"/>
      <c r="G84" s="7"/>
      <c r="H84" s="123"/>
      <c r="I84" s="123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1"/>
      <c r="W84" s="11"/>
      <c r="X84" s="11"/>
    </row>
    <row r="85" spans="4:24" s="1" customFormat="1">
      <c r="D85" s="7"/>
      <c r="E85" s="7"/>
      <c r="F85" s="7"/>
      <c r="G85" s="7"/>
      <c r="H85" s="123"/>
      <c r="I85" s="123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1"/>
      <c r="W85" s="11"/>
      <c r="X85" s="11"/>
    </row>
    <row r="86" spans="4:24" s="1" customFormat="1">
      <c r="D86" s="7"/>
      <c r="E86" s="7"/>
      <c r="F86" s="7"/>
      <c r="G86" s="7"/>
      <c r="H86" s="123"/>
      <c r="I86" s="123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1"/>
      <c r="W86" s="11"/>
      <c r="X86" s="11"/>
    </row>
    <row r="87" spans="4:24" s="1" customFormat="1">
      <c r="D87" s="7"/>
      <c r="E87" s="7"/>
      <c r="F87" s="7"/>
      <c r="G87" s="7"/>
      <c r="H87" s="123"/>
      <c r="I87" s="123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1"/>
      <c r="W87" s="11"/>
      <c r="X87" s="11"/>
    </row>
    <row r="88" spans="4:24" s="1" customFormat="1">
      <c r="D88" s="7"/>
      <c r="E88" s="7"/>
      <c r="F88" s="7"/>
      <c r="G88" s="7"/>
      <c r="H88" s="123"/>
      <c r="I88" s="123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1"/>
      <c r="W88" s="11"/>
      <c r="X88" s="11"/>
    </row>
    <row r="89" spans="4:24" s="1" customFormat="1">
      <c r="D89" s="7"/>
      <c r="E89" s="7"/>
      <c r="F89" s="7"/>
      <c r="G89" s="7"/>
      <c r="H89" s="123"/>
      <c r="I89" s="123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1"/>
      <c r="W89" s="11"/>
      <c r="X89" s="11"/>
    </row>
    <row r="90" spans="4:24" s="1" customFormat="1">
      <c r="D90" s="7"/>
      <c r="E90" s="7"/>
      <c r="F90" s="7"/>
      <c r="G90" s="7"/>
      <c r="H90" s="123"/>
      <c r="I90" s="123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1"/>
      <c r="W90" s="11"/>
      <c r="X90" s="11"/>
    </row>
    <row r="91" spans="4:24" s="1" customFormat="1">
      <c r="D91" s="7"/>
      <c r="E91" s="7"/>
      <c r="F91" s="7"/>
      <c r="G91" s="7"/>
      <c r="H91" s="123"/>
      <c r="I91" s="123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1"/>
      <c r="W91" s="11"/>
      <c r="X91" s="11"/>
    </row>
    <row r="92" spans="4:24" s="1" customFormat="1">
      <c r="D92" s="7"/>
      <c r="E92" s="7"/>
      <c r="F92" s="7"/>
      <c r="G92" s="7"/>
      <c r="H92" s="123"/>
      <c r="I92" s="123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1"/>
      <c r="W92" s="11"/>
      <c r="X92" s="11"/>
    </row>
    <row r="93" spans="4:24" s="1" customFormat="1">
      <c r="D93" s="7"/>
      <c r="E93" s="7"/>
      <c r="F93" s="7"/>
      <c r="G93" s="7"/>
      <c r="H93" s="123"/>
      <c r="I93" s="123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1"/>
      <c r="W93" s="11"/>
      <c r="X93" s="11"/>
    </row>
    <row r="94" spans="4:24" s="1" customFormat="1">
      <c r="D94" s="7"/>
      <c r="E94" s="7"/>
      <c r="F94" s="7"/>
      <c r="G94" s="7"/>
      <c r="H94" s="123"/>
      <c r="I94" s="123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1"/>
      <c r="W94" s="11"/>
      <c r="X94" s="11"/>
    </row>
    <row r="95" spans="4:24" s="1" customFormat="1">
      <c r="D95" s="7"/>
      <c r="E95" s="7"/>
      <c r="F95" s="7"/>
      <c r="G95" s="7"/>
      <c r="H95" s="123"/>
      <c r="I95" s="123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1"/>
      <c r="W95" s="11"/>
      <c r="X95" s="11"/>
    </row>
    <row r="96" spans="4:24" s="1" customFormat="1">
      <c r="D96" s="7"/>
      <c r="E96" s="7"/>
      <c r="F96" s="7"/>
      <c r="G96" s="7"/>
      <c r="H96" s="123"/>
      <c r="I96" s="123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1"/>
      <c r="W96" s="11"/>
      <c r="X96" s="11"/>
    </row>
    <row r="97" spans="4:24" s="1" customFormat="1">
      <c r="D97" s="7"/>
      <c r="E97" s="7"/>
      <c r="F97" s="7"/>
      <c r="G97" s="7"/>
      <c r="H97" s="123"/>
      <c r="I97" s="123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1"/>
      <c r="W97" s="11"/>
      <c r="X97" s="11"/>
    </row>
    <row r="98" spans="4:24" s="1" customFormat="1">
      <c r="D98" s="7"/>
      <c r="E98" s="7"/>
      <c r="F98" s="7"/>
      <c r="G98" s="7"/>
      <c r="H98" s="123"/>
      <c r="I98" s="123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1"/>
      <c r="W98" s="11"/>
      <c r="X98" s="11"/>
    </row>
    <row r="99" spans="4:24" s="1" customFormat="1">
      <c r="D99" s="7"/>
      <c r="E99" s="7"/>
      <c r="F99" s="7"/>
      <c r="G99" s="7"/>
      <c r="H99" s="123"/>
      <c r="I99" s="123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1"/>
      <c r="W99" s="11"/>
      <c r="X99" s="11"/>
    </row>
    <row r="100" spans="4:24" s="1" customFormat="1">
      <c r="D100" s="7"/>
      <c r="E100" s="7"/>
      <c r="F100" s="7"/>
      <c r="G100" s="7"/>
      <c r="H100" s="123"/>
      <c r="I100" s="123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1"/>
      <c r="W100" s="11"/>
      <c r="X100" s="11"/>
    </row>
    <row r="101" spans="4:24" s="1" customFormat="1">
      <c r="D101" s="7"/>
      <c r="E101" s="7"/>
      <c r="F101" s="7"/>
      <c r="G101" s="7"/>
      <c r="H101" s="123"/>
      <c r="I101" s="123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1"/>
      <c r="W101" s="11"/>
      <c r="X101" s="11"/>
    </row>
    <row r="102" spans="4:24" s="1" customFormat="1">
      <c r="D102" s="7"/>
      <c r="E102" s="7"/>
      <c r="F102" s="7"/>
      <c r="G102" s="7"/>
      <c r="H102" s="123"/>
      <c r="I102" s="123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1"/>
      <c r="W102" s="11"/>
      <c r="X102" s="11"/>
    </row>
    <row r="103" spans="4:24" s="1" customFormat="1">
      <c r="D103" s="7"/>
      <c r="E103" s="7"/>
      <c r="F103" s="7"/>
      <c r="G103" s="7"/>
      <c r="H103" s="123"/>
      <c r="I103" s="123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1"/>
      <c r="W103" s="11"/>
      <c r="X103" s="11"/>
    </row>
    <row r="104" spans="4:24" s="1" customFormat="1">
      <c r="D104" s="7"/>
      <c r="E104" s="7"/>
      <c r="F104" s="7"/>
      <c r="G104" s="7"/>
      <c r="H104" s="123"/>
      <c r="I104" s="123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1"/>
      <c r="W104" s="11"/>
      <c r="X104" s="11"/>
    </row>
    <row r="105" spans="4:24" s="1" customFormat="1">
      <c r="D105" s="7"/>
      <c r="E105" s="7"/>
      <c r="F105" s="7"/>
      <c r="G105" s="7"/>
      <c r="H105" s="123"/>
      <c r="I105" s="123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1"/>
      <c r="W105" s="11"/>
      <c r="X105" s="11"/>
    </row>
    <row r="106" spans="4:24" s="1" customFormat="1">
      <c r="D106" s="7"/>
      <c r="E106" s="7"/>
      <c r="F106" s="7"/>
      <c r="G106" s="7"/>
      <c r="H106" s="123"/>
      <c r="I106" s="123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1"/>
      <c r="W106" s="11"/>
      <c r="X106" s="11"/>
    </row>
    <row r="107" spans="4:24" s="1" customFormat="1">
      <c r="D107" s="7"/>
      <c r="E107" s="7"/>
      <c r="F107" s="7"/>
      <c r="G107" s="7"/>
      <c r="H107" s="123"/>
      <c r="I107" s="123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1"/>
      <c r="W107" s="11"/>
      <c r="X107" s="11"/>
    </row>
    <row r="108" spans="4:24" s="1" customFormat="1">
      <c r="D108" s="7"/>
      <c r="E108" s="7"/>
      <c r="F108" s="7"/>
      <c r="G108" s="7"/>
      <c r="H108" s="123"/>
      <c r="I108" s="123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1"/>
      <c r="W108" s="11"/>
      <c r="X108" s="11"/>
    </row>
    <row r="109" spans="4:24" s="1" customFormat="1">
      <c r="D109" s="7"/>
      <c r="E109" s="7"/>
      <c r="F109" s="7"/>
      <c r="G109" s="7"/>
      <c r="H109" s="123"/>
      <c r="I109" s="123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1"/>
      <c r="W109" s="11"/>
      <c r="X109" s="11"/>
    </row>
    <row r="110" spans="4:24" s="1" customFormat="1">
      <c r="D110" s="7"/>
      <c r="E110" s="7"/>
      <c r="F110" s="7"/>
      <c r="G110" s="7"/>
      <c r="H110" s="123"/>
      <c r="I110" s="123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1"/>
      <c r="W110" s="11"/>
      <c r="X110" s="11"/>
    </row>
    <row r="111" spans="4:24" s="1" customFormat="1">
      <c r="D111" s="7"/>
      <c r="E111" s="7"/>
      <c r="F111" s="7"/>
      <c r="G111" s="7"/>
      <c r="H111" s="123"/>
      <c r="I111" s="123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1"/>
      <c r="W111" s="11"/>
      <c r="X111" s="11"/>
    </row>
    <row r="112" spans="4:24" s="1" customFormat="1">
      <c r="D112" s="7"/>
      <c r="E112" s="7"/>
      <c r="F112" s="7"/>
      <c r="G112" s="7"/>
      <c r="H112" s="123"/>
      <c r="I112" s="123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1"/>
      <c r="W112" s="11"/>
      <c r="X112" s="11"/>
    </row>
    <row r="113" spans="4:24" s="1" customFormat="1">
      <c r="D113" s="7"/>
      <c r="E113" s="7"/>
      <c r="F113" s="7"/>
      <c r="G113" s="7"/>
      <c r="H113" s="123"/>
      <c r="I113" s="123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1"/>
      <c r="W113" s="11"/>
      <c r="X113" s="11"/>
    </row>
    <row r="114" spans="4:24" s="1" customFormat="1">
      <c r="D114" s="7"/>
      <c r="E114" s="7"/>
      <c r="F114" s="7"/>
      <c r="G114" s="7"/>
      <c r="H114" s="123"/>
      <c r="I114" s="123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1"/>
      <c r="W114" s="11"/>
      <c r="X114" s="11"/>
    </row>
    <row r="115" spans="4:24" s="1" customFormat="1">
      <c r="D115" s="7"/>
      <c r="E115" s="7"/>
      <c r="F115" s="7"/>
      <c r="G115" s="7"/>
      <c r="H115" s="123"/>
      <c r="I115" s="123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1"/>
      <c r="W115" s="11"/>
      <c r="X115" s="11"/>
    </row>
    <row r="116" spans="4:24" s="1" customFormat="1">
      <c r="D116" s="7"/>
      <c r="E116" s="7"/>
      <c r="F116" s="7"/>
      <c r="G116" s="7"/>
      <c r="H116" s="123"/>
      <c r="I116" s="123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1"/>
      <c r="W116" s="11"/>
      <c r="X116" s="11"/>
    </row>
    <row r="117" spans="4:24" s="1" customFormat="1">
      <c r="D117" s="7"/>
      <c r="E117" s="7"/>
      <c r="F117" s="7"/>
      <c r="G117" s="7"/>
      <c r="H117" s="123"/>
      <c r="I117" s="123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1"/>
      <c r="W117" s="11"/>
      <c r="X117" s="11"/>
    </row>
    <row r="118" spans="4:24" s="1" customFormat="1">
      <c r="D118" s="7"/>
      <c r="E118" s="7"/>
      <c r="F118" s="7"/>
      <c r="G118" s="7"/>
      <c r="H118" s="123"/>
      <c r="I118" s="123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1"/>
      <c r="W118" s="11"/>
      <c r="X118" s="11"/>
    </row>
    <row r="119" spans="4:24" s="1" customFormat="1">
      <c r="D119" s="7"/>
      <c r="E119" s="7"/>
      <c r="F119" s="7"/>
      <c r="G119" s="7"/>
      <c r="H119" s="123"/>
      <c r="I119" s="123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1"/>
      <c r="W119" s="11"/>
      <c r="X119" s="11"/>
    </row>
    <row r="120" spans="4:24" s="1" customFormat="1">
      <c r="D120" s="7"/>
      <c r="E120" s="7"/>
      <c r="F120" s="7"/>
      <c r="G120" s="7"/>
      <c r="H120" s="123"/>
      <c r="I120" s="123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1"/>
      <c r="W120" s="11"/>
      <c r="X120" s="11"/>
    </row>
    <row r="121" spans="4:24" s="1" customFormat="1">
      <c r="D121" s="7"/>
      <c r="E121" s="7"/>
      <c r="F121" s="7"/>
      <c r="G121" s="7"/>
      <c r="H121" s="123"/>
      <c r="I121" s="123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1"/>
      <c r="W121" s="11"/>
      <c r="X121" s="11"/>
    </row>
    <row r="122" spans="4:24" s="1" customFormat="1">
      <c r="D122" s="7"/>
      <c r="E122" s="7"/>
      <c r="F122" s="7"/>
      <c r="G122" s="7"/>
      <c r="H122" s="123"/>
      <c r="I122" s="123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1"/>
      <c r="W122" s="11"/>
      <c r="X122" s="11"/>
    </row>
    <row r="123" spans="4:24" s="1" customFormat="1">
      <c r="D123" s="7"/>
      <c r="E123" s="7"/>
      <c r="F123" s="7"/>
      <c r="G123" s="7"/>
      <c r="H123" s="123"/>
      <c r="I123" s="123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1"/>
      <c r="W123" s="11"/>
      <c r="X123" s="11"/>
    </row>
    <row r="124" spans="4:24" s="1" customFormat="1">
      <c r="D124" s="7"/>
      <c r="E124" s="7"/>
      <c r="F124" s="7"/>
      <c r="G124" s="7"/>
      <c r="H124" s="123"/>
      <c r="I124" s="123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1"/>
      <c r="W124" s="11"/>
      <c r="X124" s="11"/>
    </row>
    <row r="125" spans="4:24" s="1" customFormat="1">
      <c r="D125" s="7"/>
      <c r="E125" s="7"/>
      <c r="F125" s="7"/>
      <c r="G125" s="7"/>
      <c r="H125" s="123"/>
      <c r="I125" s="123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1"/>
      <c r="W125" s="11"/>
      <c r="X125" s="11"/>
    </row>
    <row r="126" spans="4:24" s="1" customFormat="1">
      <c r="D126" s="7"/>
      <c r="E126" s="7"/>
      <c r="F126" s="7"/>
      <c r="G126" s="7"/>
      <c r="H126" s="123"/>
      <c r="I126" s="123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1"/>
      <c r="W126" s="11"/>
      <c r="X126" s="11"/>
    </row>
    <row r="127" spans="4:24" s="1" customFormat="1">
      <c r="D127" s="7"/>
      <c r="E127" s="7"/>
      <c r="F127" s="7"/>
      <c r="G127" s="7"/>
      <c r="H127" s="123"/>
      <c r="I127" s="123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1"/>
      <c r="W127" s="11"/>
      <c r="X127" s="11"/>
    </row>
    <row r="128" spans="4:24" s="1" customFormat="1">
      <c r="D128" s="7"/>
      <c r="E128" s="7"/>
      <c r="F128" s="7"/>
      <c r="G128" s="7"/>
      <c r="H128" s="123"/>
      <c r="I128" s="123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1"/>
      <c r="W128" s="11"/>
      <c r="X128" s="11"/>
    </row>
    <row r="129" spans="4:24" s="1" customFormat="1">
      <c r="D129" s="7"/>
      <c r="E129" s="7"/>
      <c r="F129" s="7"/>
      <c r="G129" s="7"/>
      <c r="H129" s="123"/>
      <c r="I129" s="123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1"/>
      <c r="W129" s="11"/>
      <c r="X129" s="11"/>
    </row>
    <row r="130" spans="4:24" s="1" customFormat="1">
      <c r="D130" s="7"/>
      <c r="E130" s="7"/>
      <c r="F130" s="7"/>
      <c r="G130" s="7"/>
      <c r="H130" s="123"/>
      <c r="I130" s="123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1"/>
      <c r="W130" s="11"/>
      <c r="X130" s="11"/>
    </row>
    <row r="131" spans="4:24" s="1" customFormat="1">
      <c r="D131" s="7"/>
      <c r="E131" s="7"/>
      <c r="F131" s="7"/>
      <c r="G131" s="7"/>
      <c r="H131" s="123"/>
      <c r="I131" s="123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1"/>
      <c r="W131" s="11"/>
      <c r="X131" s="11"/>
    </row>
    <row r="132" spans="4:24" s="1" customFormat="1">
      <c r="D132" s="7"/>
      <c r="E132" s="7"/>
      <c r="F132" s="7"/>
      <c r="G132" s="7"/>
      <c r="H132" s="123"/>
      <c r="I132" s="123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1"/>
      <c r="W132" s="11"/>
      <c r="X132" s="11"/>
    </row>
    <row r="133" spans="4:24" s="1" customFormat="1">
      <c r="D133" s="7"/>
      <c r="E133" s="7"/>
      <c r="F133" s="7"/>
      <c r="G133" s="7"/>
      <c r="H133" s="123"/>
      <c r="I133" s="123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1"/>
      <c r="W133" s="11"/>
      <c r="X133" s="11"/>
    </row>
    <row r="134" spans="4:24" s="1" customFormat="1">
      <c r="D134" s="7"/>
      <c r="E134" s="7"/>
      <c r="F134" s="7"/>
      <c r="G134" s="7"/>
      <c r="H134" s="123"/>
      <c r="I134" s="123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1"/>
      <c r="W134" s="11"/>
      <c r="X134" s="11"/>
    </row>
    <row r="135" spans="4:24" s="1" customFormat="1">
      <c r="D135" s="7"/>
      <c r="E135" s="7"/>
      <c r="F135" s="7"/>
      <c r="G135" s="7"/>
      <c r="H135" s="123"/>
      <c r="I135" s="123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1"/>
      <c r="W135" s="11"/>
      <c r="X135" s="11"/>
    </row>
    <row r="136" spans="4:24" s="1" customFormat="1">
      <c r="D136" s="7"/>
      <c r="E136" s="7"/>
      <c r="F136" s="7"/>
      <c r="G136" s="7"/>
      <c r="H136" s="123"/>
      <c r="I136" s="123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1"/>
      <c r="W136" s="11"/>
      <c r="X136" s="11"/>
    </row>
    <row r="137" spans="4:24" s="1" customFormat="1">
      <c r="D137" s="7"/>
      <c r="E137" s="7"/>
      <c r="F137" s="7"/>
      <c r="G137" s="7"/>
      <c r="H137" s="123"/>
      <c r="I137" s="123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1"/>
      <c r="W137" s="11"/>
      <c r="X137" s="11"/>
    </row>
    <row r="138" spans="4:24" s="1" customFormat="1">
      <c r="D138" s="7"/>
      <c r="E138" s="7"/>
      <c r="F138" s="7"/>
      <c r="G138" s="7"/>
      <c r="H138" s="123"/>
      <c r="I138" s="123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1"/>
      <c r="W138" s="11"/>
      <c r="X138" s="11"/>
    </row>
    <row r="139" spans="4:24" s="1" customFormat="1">
      <c r="D139" s="7"/>
      <c r="E139" s="7"/>
      <c r="F139" s="7"/>
      <c r="G139" s="7"/>
      <c r="H139" s="123"/>
      <c r="I139" s="123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1"/>
      <c r="W139" s="11"/>
      <c r="X139" s="11"/>
    </row>
    <row r="140" spans="4:24" s="1" customFormat="1">
      <c r="D140" s="7"/>
      <c r="E140" s="7"/>
      <c r="F140" s="7"/>
      <c r="G140" s="7"/>
      <c r="H140" s="123"/>
      <c r="I140" s="123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1"/>
      <c r="W140" s="11"/>
      <c r="X140" s="11"/>
    </row>
    <row r="141" spans="4:24" s="1" customFormat="1">
      <c r="D141" s="7"/>
      <c r="E141" s="7"/>
      <c r="F141" s="7"/>
      <c r="G141" s="7"/>
      <c r="H141" s="123"/>
      <c r="I141" s="123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1"/>
      <c r="W141" s="11"/>
      <c r="X141" s="11"/>
    </row>
    <row r="142" spans="4:24" s="1" customFormat="1">
      <c r="D142" s="7"/>
      <c r="E142" s="7"/>
      <c r="F142" s="7"/>
      <c r="G142" s="7"/>
      <c r="H142" s="123"/>
      <c r="I142" s="123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1"/>
      <c r="W142" s="11"/>
      <c r="X142" s="11"/>
    </row>
    <row r="143" spans="4:24" s="1" customFormat="1">
      <c r="D143" s="7"/>
      <c r="E143" s="7"/>
      <c r="F143" s="7"/>
      <c r="G143" s="7"/>
      <c r="H143" s="123"/>
      <c r="I143" s="123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1"/>
      <c r="W143" s="11"/>
      <c r="X143" s="11"/>
    </row>
    <row r="144" spans="4:24" s="1" customFormat="1">
      <c r="D144" s="7"/>
      <c r="E144" s="7"/>
      <c r="F144" s="7"/>
      <c r="G144" s="7"/>
      <c r="H144" s="123"/>
      <c r="I144" s="123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1"/>
      <c r="W144" s="11"/>
      <c r="X144" s="11"/>
    </row>
    <row r="145" spans="4:24" s="1" customFormat="1">
      <c r="D145" s="7"/>
      <c r="E145" s="7"/>
      <c r="F145" s="7"/>
      <c r="G145" s="7"/>
      <c r="H145" s="123"/>
      <c r="I145" s="123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1"/>
      <c r="W145" s="11"/>
      <c r="X145" s="11"/>
    </row>
    <row r="146" spans="4:24" s="1" customFormat="1">
      <c r="D146" s="7"/>
      <c r="E146" s="7"/>
      <c r="F146" s="7"/>
      <c r="G146" s="7"/>
      <c r="H146" s="123"/>
      <c r="I146" s="123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1"/>
      <c r="W146" s="11"/>
      <c r="X146" s="11"/>
    </row>
    <row r="147" spans="4:24" s="1" customFormat="1">
      <c r="D147" s="7"/>
      <c r="E147" s="7"/>
      <c r="F147" s="7"/>
      <c r="G147" s="7"/>
      <c r="H147" s="123"/>
      <c r="I147" s="123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1"/>
      <c r="W147" s="11"/>
      <c r="X147" s="11"/>
    </row>
    <row r="148" spans="4:24" s="1" customFormat="1">
      <c r="D148" s="7"/>
      <c r="E148" s="7"/>
      <c r="F148" s="7"/>
      <c r="G148" s="7"/>
      <c r="H148" s="123"/>
      <c r="I148" s="123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1"/>
      <c r="W148" s="11"/>
      <c r="X148" s="11"/>
    </row>
    <row r="149" spans="4:24" s="1" customFormat="1">
      <c r="D149" s="7"/>
      <c r="E149" s="7"/>
      <c r="F149" s="7"/>
      <c r="G149" s="7"/>
      <c r="H149" s="123"/>
      <c r="I149" s="123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1"/>
      <c r="W149" s="11"/>
      <c r="X149" s="11"/>
    </row>
    <row r="150" spans="4:24" s="1" customFormat="1">
      <c r="D150" s="7"/>
      <c r="E150" s="7"/>
      <c r="F150" s="7"/>
      <c r="G150" s="7"/>
      <c r="H150" s="123"/>
      <c r="I150" s="123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1"/>
      <c r="W150" s="11"/>
      <c r="X150" s="11"/>
    </row>
    <row r="151" spans="4:24" s="1" customFormat="1">
      <c r="D151" s="7"/>
      <c r="E151" s="7"/>
      <c r="F151" s="7"/>
      <c r="G151" s="7"/>
      <c r="H151" s="123"/>
      <c r="I151" s="123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1"/>
      <c r="W151" s="11"/>
      <c r="X151" s="11"/>
    </row>
    <row r="152" spans="4:24" s="1" customFormat="1">
      <c r="D152" s="7"/>
      <c r="E152" s="7"/>
      <c r="F152" s="7"/>
      <c r="G152" s="7"/>
      <c r="H152" s="123"/>
      <c r="I152" s="123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1"/>
      <c r="W152" s="11"/>
      <c r="X152" s="11"/>
    </row>
    <row r="153" spans="4:24" s="1" customFormat="1">
      <c r="D153" s="7"/>
      <c r="E153" s="7"/>
      <c r="F153" s="7"/>
      <c r="G153" s="7"/>
      <c r="H153" s="123"/>
      <c r="I153" s="123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1"/>
      <c r="W153" s="11"/>
      <c r="X153" s="11"/>
    </row>
    <row r="154" spans="4:24" s="1" customFormat="1">
      <c r="D154" s="7"/>
      <c r="E154" s="7"/>
      <c r="F154" s="7"/>
      <c r="G154" s="7"/>
      <c r="H154" s="123"/>
      <c r="I154" s="123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1"/>
      <c r="W154" s="11"/>
      <c r="X154" s="11"/>
    </row>
    <row r="155" spans="4:24" s="1" customFormat="1">
      <c r="D155" s="7"/>
      <c r="E155" s="7"/>
      <c r="F155" s="7"/>
      <c r="G155" s="7"/>
      <c r="H155" s="123"/>
      <c r="I155" s="123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1"/>
      <c r="W155" s="11"/>
      <c r="X155" s="11"/>
    </row>
    <row r="156" spans="4:24" s="1" customFormat="1">
      <c r="D156" s="7"/>
      <c r="E156" s="7"/>
      <c r="F156" s="7"/>
      <c r="G156" s="7"/>
      <c r="H156" s="123"/>
      <c r="I156" s="123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1"/>
      <c r="W156" s="11"/>
      <c r="X156" s="11"/>
    </row>
    <row r="157" spans="4:24" s="1" customFormat="1">
      <c r="D157" s="7"/>
      <c r="E157" s="7"/>
      <c r="F157" s="7"/>
      <c r="G157" s="7"/>
      <c r="H157" s="123"/>
      <c r="I157" s="123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1"/>
      <c r="W157" s="11"/>
      <c r="X157" s="11"/>
    </row>
    <row r="158" spans="4:24" s="1" customFormat="1">
      <c r="D158" s="7"/>
      <c r="E158" s="7"/>
      <c r="F158" s="7"/>
      <c r="G158" s="7"/>
      <c r="H158" s="123"/>
      <c r="I158" s="123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1"/>
      <c r="W158" s="11"/>
      <c r="X158" s="11"/>
    </row>
    <row r="159" spans="4:24" s="1" customFormat="1">
      <c r="D159" s="7"/>
      <c r="E159" s="7"/>
      <c r="F159" s="7"/>
      <c r="G159" s="7"/>
      <c r="H159" s="123"/>
      <c r="I159" s="123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1"/>
      <c r="W159" s="11"/>
      <c r="X159" s="11"/>
    </row>
    <row r="160" spans="4:24" s="1" customFormat="1">
      <c r="D160" s="7"/>
      <c r="E160" s="7"/>
      <c r="F160" s="7"/>
      <c r="G160" s="7"/>
      <c r="H160" s="123"/>
      <c r="I160" s="123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1"/>
      <c r="W160" s="11"/>
      <c r="X160" s="11"/>
    </row>
    <row r="161" spans="4:24" s="1" customFormat="1">
      <c r="D161" s="7"/>
      <c r="E161" s="7"/>
      <c r="F161" s="7"/>
      <c r="G161" s="7"/>
      <c r="H161" s="123"/>
      <c r="I161" s="123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1"/>
      <c r="W161" s="11"/>
      <c r="X161" s="11"/>
    </row>
    <row r="162" spans="4:24" s="1" customFormat="1">
      <c r="D162" s="7"/>
      <c r="E162" s="7"/>
      <c r="F162" s="7"/>
      <c r="G162" s="7"/>
      <c r="H162" s="123"/>
      <c r="I162" s="123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1"/>
      <c r="W162" s="11"/>
      <c r="X162" s="11"/>
    </row>
    <row r="163" spans="4:24" s="1" customFormat="1">
      <c r="D163" s="7"/>
      <c r="E163" s="7"/>
      <c r="F163" s="7"/>
      <c r="G163" s="7"/>
      <c r="H163" s="123"/>
      <c r="I163" s="123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1"/>
      <c r="W163" s="11"/>
      <c r="X163" s="11"/>
    </row>
    <row r="164" spans="4:24" s="1" customFormat="1">
      <c r="D164" s="7"/>
      <c r="E164" s="7"/>
      <c r="F164" s="7"/>
      <c r="G164" s="7"/>
      <c r="H164" s="123"/>
      <c r="I164" s="123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1"/>
      <c r="W164" s="11"/>
      <c r="X164" s="11"/>
    </row>
    <row r="165" spans="4:24" s="1" customFormat="1">
      <c r="D165" s="7"/>
      <c r="E165" s="7"/>
      <c r="F165" s="7"/>
      <c r="G165" s="7"/>
      <c r="H165" s="123"/>
      <c r="I165" s="123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1"/>
      <c r="W165" s="11"/>
      <c r="X165" s="11"/>
    </row>
    <row r="166" spans="4:24" s="1" customFormat="1">
      <c r="D166" s="7"/>
      <c r="E166" s="7"/>
      <c r="F166" s="7"/>
      <c r="G166" s="7"/>
      <c r="H166" s="123"/>
      <c r="I166" s="123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1"/>
      <c r="W166" s="11"/>
      <c r="X166" s="11"/>
    </row>
    <row r="167" spans="4:24" s="1" customFormat="1">
      <c r="D167" s="7"/>
      <c r="E167" s="7"/>
      <c r="F167" s="7"/>
      <c r="G167" s="7"/>
      <c r="H167" s="123"/>
      <c r="I167" s="123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1"/>
      <c r="W167" s="11"/>
      <c r="X167" s="11"/>
    </row>
    <row r="168" spans="4:24" s="1" customFormat="1">
      <c r="D168" s="7"/>
      <c r="E168" s="7"/>
      <c r="F168" s="7"/>
      <c r="G168" s="7"/>
      <c r="H168" s="123"/>
      <c r="I168" s="123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1"/>
      <c r="W168" s="11"/>
      <c r="X168" s="11"/>
    </row>
    <row r="169" spans="4:24" s="1" customFormat="1">
      <c r="D169" s="7"/>
      <c r="E169" s="7"/>
      <c r="F169" s="7"/>
      <c r="G169" s="7"/>
      <c r="H169" s="123"/>
      <c r="I169" s="123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1"/>
      <c r="W169" s="11"/>
      <c r="X169" s="11"/>
    </row>
    <row r="170" spans="4:24" s="1" customFormat="1">
      <c r="D170" s="7"/>
      <c r="E170" s="7"/>
      <c r="F170" s="7"/>
      <c r="G170" s="7"/>
      <c r="H170" s="123"/>
      <c r="I170" s="123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1"/>
      <c r="W170" s="11"/>
      <c r="X170" s="11"/>
    </row>
    <row r="171" spans="4:24" s="1" customFormat="1">
      <c r="D171" s="7"/>
      <c r="E171" s="7"/>
      <c r="F171" s="7"/>
      <c r="G171" s="7"/>
      <c r="H171" s="123"/>
      <c r="I171" s="123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1"/>
      <c r="W171" s="11"/>
      <c r="X171" s="11"/>
    </row>
    <row r="172" spans="4:24" s="1" customFormat="1">
      <c r="D172" s="7"/>
      <c r="E172" s="7"/>
      <c r="F172" s="7"/>
      <c r="G172" s="7"/>
      <c r="H172" s="123"/>
      <c r="I172" s="123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1"/>
      <c r="W172" s="11"/>
      <c r="X172" s="11"/>
    </row>
    <row r="173" spans="4:24" s="1" customFormat="1">
      <c r="D173" s="7"/>
      <c r="E173" s="7"/>
      <c r="F173" s="7"/>
      <c r="G173" s="7"/>
      <c r="H173" s="123"/>
      <c r="I173" s="123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1"/>
      <c r="W173" s="11"/>
      <c r="X173" s="11"/>
    </row>
    <row r="174" spans="4:24" s="1" customFormat="1">
      <c r="D174" s="7"/>
      <c r="E174" s="7"/>
      <c r="F174" s="7"/>
      <c r="G174" s="7"/>
      <c r="H174" s="123"/>
      <c r="I174" s="123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1"/>
      <c r="W174" s="11"/>
      <c r="X174" s="11"/>
    </row>
    <row r="175" spans="4:24" s="1" customFormat="1">
      <c r="D175" s="7"/>
      <c r="E175" s="7"/>
      <c r="F175" s="7"/>
      <c r="G175" s="7"/>
      <c r="H175" s="123"/>
      <c r="I175" s="123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1"/>
      <c r="W175" s="11"/>
      <c r="X175" s="11"/>
    </row>
    <row r="176" spans="4:24" s="1" customFormat="1">
      <c r="D176" s="7"/>
      <c r="E176" s="7"/>
      <c r="F176" s="7"/>
      <c r="G176" s="7"/>
      <c r="H176" s="123"/>
      <c r="I176" s="123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1"/>
      <c r="W176" s="11"/>
      <c r="X176" s="11"/>
    </row>
    <row r="177" spans="4:24" s="1" customFormat="1">
      <c r="D177" s="7"/>
      <c r="E177" s="7"/>
      <c r="F177" s="7"/>
      <c r="G177" s="7"/>
      <c r="H177" s="123"/>
      <c r="I177" s="123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1"/>
      <c r="W177" s="11"/>
      <c r="X177" s="11"/>
    </row>
    <row r="178" spans="4:24" s="1" customFormat="1">
      <c r="D178" s="7"/>
      <c r="E178" s="7"/>
      <c r="F178" s="7"/>
      <c r="G178" s="7"/>
      <c r="H178" s="123"/>
      <c r="I178" s="123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1"/>
      <c r="W178" s="11"/>
      <c r="X178" s="11"/>
    </row>
    <row r="179" spans="4:24" s="1" customFormat="1">
      <c r="D179" s="7"/>
      <c r="E179" s="7"/>
      <c r="F179" s="7"/>
      <c r="G179" s="7"/>
      <c r="H179" s="123"/>
      <c r="I179" s="123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1"/>
      <c r="W179" s="11"/>
      <c r="X179" s="11"/>
    </row>
    <row r="180" spans="4:24" s="1" customFormat="1">
      <c r="D180" s="7"/>
      <c r="E180" s="7"/>
      <c r="F180" s="7"/>
      <c r="G180" s="7"/>
      <c r="H180" s="123"/>
      <c r="I180" s="123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1"/>
      <c r="W180" s="11"/>
      <c r="X180" s="11"/>
    </row>
    <row r="181" spans="4:24" s="1" customFormat="1">
      <c r="D181" s="7"/>
      <c r="E181" s="7"/>
      <c r="F181" s="7"/>
      <c r="G181" s="7"/>
      <c r="H181" s="123"/>
      <c r="I181" s="123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1"/>
      <c r="W181" s="11"/>
      <c r="X181" s="11"/>
    </row>
    <row r="182" spans="4:24" s="1" customFormat="1">
      <c r="D182" s="7"/>
      <c r="E182" s="7"/>
      <c r="F182" s="7"/>
      <c r="G182" s="7"/>
      <c r="H182" s="123"/>
      <c r="I182" s="123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1"/>
      <c r="W182" s="11"/>
      <c r="X182" s="11"/>
    </row>
    <row r="183" spans="4:24" s="1" customFormat="1">
      <c r="D183" s="7"/>
      <c r="E183" s="7"/>
      <c r="F183" s="7"/>
      <c r="G183" s="7"/>
      <c r="H183" s="123"/>
      <c r="I183" s="123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1"/>
      <c r="W183" s="11"/>
      <c r="X183" s="11"/>
    </row>
    <row r="184" spans="4:24" s="1" customFormat="1">
      <c r="D184" s="7"/>
      <c r="E184" s="7"/>
      <c r="F184" s="7"/>
      <c r="G184" s="7"/>
      <c r="H184" s="123"/>
      <c r="I184" s="123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1"/>
      <c r="W184" s="11"/>
      <c r="X184" s="11"/>
    </row>
    <row r="185" spans="4:24" s="1" customFormat="1">
      <c r="D185" s="7"/>
      <c r="E185" s="7"/>
      <c r="F185" s="7"/>
      <c r="G185" s="7"/>
      <c r="H185" s="123"/>
      <c r="I185" s="123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1"/>
      <c r="W185" s="11"/>
      <c r="X185" s="11"/>
    </row>
    <row r="186" spans="4:24" s="1" customFormat="1">
      <c r="D186" s="7"/>
      <c r="E186" s="7"/>
      <c r="F186" s="7"/>
      <c r="G186" s="7"/>
      <c r="H186" s="123"/>
      <c r="I186" s="123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1"/>
      <c r="W186" s="11"/>
      <c r="X186" s="11"/>
    </row>
    <row r="187" spans="4:24" s="1" customFormat="1">
      <c r="D187" s="7"/>
      <c r="E187" s="7"/>
      <c r="F187" s="7"/>
      <c r="G187" s="7"/>
      <c r="H187" s="123"/>
      <c r="I187" s="123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1"/>
      <c r="W187" s="11"/>
      <c r="X187" s="11"/>
    </row>
    <row r="188" spans="4:24" s="1" customFormat="1">
      <c r="D188" s="7"/>
      <c r="E188" s="7"/>
      <c r="F188" s="7"/>
      <c r="G188" s="7"/>
      <c r="H188" s="123"/>
      <c r="I188" s="123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1"/>
      <c r="W188" s="11"/>
      <c r="X188" s="11"/>
    </row>
    <row r="189" spans="4:24" s="1" customFormat="1">
      <c r="D189" s="7"/>
      <c r="E189" s="7"/>
      <c r="F189" s="7"/>
      <c r="G189" s="7"/>
      <c r="H189" s="123"/>
      <c r="I189" s="123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1"/>
      <c r="W189" s="11"/>
      <c r="X189" s="11"/>
    </row>
  </sheetData>
  <mergeCells count="122">
    <mergeCell ref="H37:H38"/>
    <mergeCell ref="I37:I38"/>
    <mergeCell ref="D31:D32"/>
    <mergeCell ref="E31:E32"/>
    <mergeCell ref="F31:F32"/>
    <mergeCell ref="G31:G32"/>
    <mergeCell ref="H31:H32"/>
    <mergeCell ref="I31:I32"/>
    <mergeCell ref="B35:B40"/>
    <mergeCell ref="C35:C40"/>
    <mergeCell ref="D35:D36"/>
    <mergeCell ref="E35:E36"/>
    <mergeCell ref="F35:F36"/>
    <mergeCell ref="G35:G36"/>
    <mergeCell ref="D39:D40"/>
    <mergeCell ref="E39:E40"/>
    <mergeCell ref="F39:F40"/>
    <mergeCell ref="G39:G40"/>
    <mergeCell ref="H39:H40"/>
    <mergeCell ref="I39:I40"/>
    <mergeCell ref="H35:H36"/>
    <mergeCell ref="I35:I36"/>
    <mergeCell ref="D37:D38"/>
    <mergeCell ref="E37:E38"/>
    <mergeCell ref="F37:F38"/>
    <mergeCell ref="G37:G38"/>
    <mergeCell ref="D27:D28"/>
    <mergeCell ref="E27:E28"/>
    <mergeCell ref="F27:F28"/>
    <mergeCell ref="G27:G28"/>
    <mergeCell ref="H27:H28"/>
    <mergeCell ref="I27:I28"/>
    <mergeCell ref="C25:C34"/>
    <mergeCell ref="D25:D26"/>
    <mergeCell ref="E25:E26"/>
    <mergeCell ref="F25:F26"/>
    <mergeCell ref="G25:G26"/>
    <mergeCell ref="H25:H26"/>
    <mergeCell ref="D29:D30"/>
    <mergeCell ref="E29:E30"/>
    <mergeCell ref="F29:F30"/>
    <mergeCell ref="G29:G30"/>
    <mergeCell ref="D33:D34"/>
    <mergeCell ref="E33:E34"/>
    <mergeCell ref="F33:F34"/>
    <mergeCell ref="G33:G34"/>
    <mergeCell ref="H33:H34"/>
    <mergeCell ref="I33:I34"/>
    <mergeCell ref="H29:H30"/>
    <mergeCell ref="I29:I30"/>
    <mergeCell ref="I23:I24"/>
    <mergeCell ref="I19:I20"/>
    <mergeCell ref="D21:D22"/>
    <mergeCell ref="E21:E22"/>
    <mergeCell ref="F21:F22"/>
    <mergeCell ref="G21:G22"/>
    <mergeCell ref="H21:H22"/>
    <mergeCell ref="I21:I22"/>
    <mergeCell ref="I25:I26"/>
    <mergeCell ref="B15:B34"/>
    <mergeCell ref="C15:C24"/>
    <mergeCell ref="D15:D16"/>
    <mergeCell ref="E15:E16"/>
    <mergeCell ref="F15:F16"/>
    <mergeCell ref="G15:G16"/>
    <mergeCell ref="H15:H16"/>
    <mergeCell ref="I15:I16"/>
    <mergeCell ref="D17:D18"/>
    <mergeCell ref="E17:E18"/>
    <mergeCell ref="F17:F18"/>
    <mergeCell ref="G17:G18"/>
    <mergeCell ref="H17:H18"/>
    <mergeCell ref="I17:I18"/>
    <mergeCell ref="D19:D20"/>
    <mergeCell ref="E19:E20"/>
    <mergeCell ref="F19:F20"/>
    <mergeCell ref="G19:G20"/>
    <mergeCell ref="H19:H20"/>
    <mergeCell ref="D23:D24"/>
    <mergeCell ref="E23:E24"/>
    <mergeCell ref="F23:F24"/>
    <mergeCell ref="G23:G24"/>
    <mergeCell ref="H23:H24"/>
    <mergeCell ref="B11:B12"/>
    <mergeCell ref="C11:C14"/>
    <mergeCell ref="D11:D12"/>
    <mergeCell ref="E11:E12"/>
    <mergeCell ref="F11:F12"/>
    <mergeCell ref="G11:G12"/>
    <mergeCell ref="H11:H12"/>
    <mergeCell ref="I11:I12"/>
    <mergeCell ref="I13:I14"/>
    <mergeCell ref="B13:B14"/>
    <mergeCell ref="D13:D14"/>
    <mergeCell ref="E13:E14"/>
    <mergeCell ref="F13:F14"/>
    <mergeCell ref="G13:G14"/>
    <mergeCell ref="H13:H14"/>
    <mergeCell ref="B5:B10"/>
    <mergeCell ref="C5:C10"/>
    <mergeCell ref="D5:D6"/>
    <mergeCell ref="E5:E6"/>
    <mergeCell ref="F5:F6"/>
    <mergeCell ref="G5:G10"/>
    <mergeCell ref="D9:D10"/>
    <mergeCell ref="E9:E10"/>
    <mergeCell ref="F9:F10"/>
    <mergeCell ref="K5:M5"/>
    <mergeCell ref="K6:M6"/>
    <mergeCell ref="K7:M7"/>
    <mergeCell ref="K8:M8"/>
    <mergeCell ref="K9:M9"/>
    <mergeCell ref="K10:M10"/>
    <mergeCell ref="H5:H6"/>
    <mergeCell ref="I5:I6"/>
    <mergeCell ref="D7:D8"/>
    <mergeCell ref="E7:E8"/>
    <mergeCell ref="F7:F8"/>
    <mergeCell ref="H7:H8"/>
    <mergeCell ref="I7:I8"/>
    <mergeCell ref="H9:H10"/>
    <mergeCell ref="I9:I10"/>
  </mergeCells>
  <conditionalFormatting sqref="K6">
    <cfRule type="containsBlanks" dxfId="218" priority="4">
      <formula>LEN(TRIM(K6))=0</formula>
    </cfRule>
    <cfRule type="expression" dxfId="217" priority="5">
      <formula>K6&lt;K5</formula>
    </cfRule>
    <cfRule type="expression" dxfId="216" priority="6">
      <formula>K6&gt;K5</formula>
    </cfRule>
  </conditionalFormatting>
  <conditionalFormatting sqref="K8 K10">
    <cfRule type="containsBlanks" dxfId="215" priority="1">
      <formula>LEN(TRIM(K8))=0</formula>
    </cfRule>
    <cfRule type="expression" dxfId="214" priority="2">
      <formula>K8&lt;K7</formula>
    </cfRule>
    <cfRule type="expression" dxfId="213" priority="3">
      <formula>K8&gt;K7</formula>
    </cfRule>
  </conditionalFormatting>
  <conditionalFormatting sqref="K12:W12">
    <cfRule type="containsBlanks" dxfId="212" priority="34">
      <formula>LEN(TRIM(K12))=0</formula>
    </cfRule>
    <cfRule type="expression" dxfId="211" priority="35">
      <formula>K12&lt;K11</formula>
    </cfRule>
    <cfRule type="expression" dxfId="210" priority="36">
      <formula>K12&gt;K11</formula>
    </cfRule>
  </conditionalFormatting>
  <conditionalFormatting sqref="K14:W14">
    <cfRule type="containsBlanks" dxfId="209" priority="7">
      <formula>LEN(TRIM(K14))=0</formula>
    </cfRule>
    <cfRule type="expression" dxfId="208" priority="8">
      <formula>K14&lt;K13</formula>
    </cfRule>
    <cfRule type="expression" dxfId="207" priority="9">
      <formula>K14&gt;K13</formula>
    </cfRule>
  </conditionalFormatting>
  <conditionalFormatting sqref="K16:W16">
    <cfRule type="expression" dxfId="206" priority="71">
      <formula>K16&lt;K15</formula>
    </cfRule>
    <cfRule type="containsBlanks" dxfId="205" priority="70">
      <formula>LEN(TRIM(K16))=0</formula>
    </cfRule>
    <cfRule type="expression" dxfId="204" priority="72">
      <formula>K16&gt;K15</formula>
    </cfRule>
  </conditionalFormatting>
  <conditionalFormatting sqref="K18:W18">
    <cfRule type="expression" dxfId="203" priority="69">
      <formula>K18&gt;K17</formula>
    </cfRule>
    <cfRule type="expression" dxfId="202" priority="68">
      <formula>K18&lt;K17</formula>
    </cfRule>
    <cfRule type="containsBlanks" dxfId="201" priority="67">
      <formula>LEN(TRIM(K18))=0</formula>
    </cfRule>
  </conditionalFormatting>
  <conditionalFormatting sqref="K20:W20 K22:W22">
    <cfRule type="expression" dxfId="200" priority="66">
      <formula>K20&gt;K19</formula>
    </cfRule>
    <cfRule type="containsBlanks" dxfId="199" priority="64">
      <formula>LEN(TRIM(K20))=0</formula>
    </cfRule>
    <cfRule type="expression" dxfId="198" priority="65">
      <formula>K20&lt;K19</formula>
    </cfRule>
  </conditionalFormatting>
  <conditionalFormatting sqref="K24:W24">
    <cfRule type="expression" dxfId="197" priority="42">
      <formula>K24&gt;K23</formula>
    </cfRule>
    <cfRule type="containsBlanks" dxfId="196" priority="40">
      <formula>LEN(TRIM(K24))=0</formula>
    </cfRule>
    <cfRule type="expression" dxfId="195" priority="41">
      <formula>K24&lt;K23</formula>
    </cfRule>
  </conditionalFormatting>
  <conditionalFormatting sqref="K26:W26">
    <cfRule type="expression" dxfId="194" priority="63">
      <formula>K26&gt;K25</formula>
    </cfRule>
    <cfRule type="expression" dxfId="193" priority="62">
      <formula>K26&lt;K25</formula>
    </cfRule>
    <cfRule type="containsBlanks" dxfId="192" priority="61">
      <formula>LEN(TRIM(K26))=0</formula>
    </cfRule>
  </conditionalFormatting>
  <conditionalFormatting sqref="K28:W28">
    <cfRule type="expression" dxfId="191" priority="60">
      <formula>K28&gt;K27</formula>
    </cfRule>
    <cfRule type="expression" dxfId="190" priority="59">
      <formula>K28&lt;K27</formula>
    </cfRule>
    <cfRule type="containsBlanks" dxfId="189" priority="58">
      <formula>LEN(TRIM(K28))=0</formula>
    </cfRule>
  </conditionalFormatting>
  <conditionalFormatting sqref="K30:W30 K32:W32">
    <cfRule type="containsBlanks" dxfId="188" priority="55">
      <formula>LEN(TRIM(K30))=0</formula>
    </cfRule>
    <cfRule type="expression" dxfId="187" priority="56">
      <formula>K30&lt;K29</formula>
    </cfRule>
    <cfRule type="expression" dxfId="186" priority="57">
      <formula>K30&gt;K29</formula>
    </cfRule>
  </conditionalFormatting>
  <conditionalFormatting sqref="K34:W34">
    <cfRule type="expression" dxfId="185" priority="54">
      <formula>K34&gt;K33</formula>
    </cfRule>
    <cfRule type="expression" dxfId="184" priority="53">
      <formula>K34&lt;K33</formula>
    </cfRule>
    <cfRule type="containsBlanks" dxfId="183" priority="52">
      <formula>LEN(TRIM(K34))=0</formula>
    </cfRule>
  </conditionalFormatting>
  <conditionalFormatting sqref="K36:W36">
    <cfRule type="expression" dxfId="182" priority="51">
      <formula>K36&gt;K35</formula>
    </cfRule>
    <cfRule type="expression" dxfId="181" priority="50">
      <formula>K36&lt;K35</formula>
    </cfRule>
    <cfRule type="containsBlanks" dxfId="180" priority="49">
      <formula>LEN(TRIM(K36))=0</formula>
    </cfRule>
  </conditionalFormatting>
  <conditionalFormatting sqref="K38:W38">
    <cfRule type="containsBlanks" dxfId="179" priority="46">
      <formula>LEN(TRIM(K38))=0</formula>
    </cfRule>
    <cfRule type="expression" dxfId="178" priority="47">
      <formula>K38&lt;K37</formula>
    </cfRule>
    <cfRule type="expression" dxfId="177" priority="48">
      <formula>K38&gt;K37</formula>
    </cfRule>
  </conditionalFormatting>
  <conditionalFormatting sqref="K40:W40">
    <cfRule type="expression" dxfId="176" priority="45">
      <formula>K40&gt;K39</formula>
    </cfRule>
    <cfRule type="expression" dxfId="175" priority="44">
      <formula>K40&lt;K39</formula>
    </cfRule>
    <cfRule type="containsBlanks" dxfId="174" priority="43">
      <formula>LEN(TRIM(K40))=0</formula>
    </cfRule>
  </conditionalFormatting>
  <conditionalFormatting sqref="N6:W6">
    <cfRule type="expression" dxfId="173" priority="14">
      <formula>N6&lt;N5</formula>
    </cfRule>
    <cfRule type="expression" dxfId="172" priority="15">
      <formula>N6&gt;N5</formula>
    </cfRule>
    <cfRule type="containsBlanks" dxfId="171" priority="13">
      <formula>LEN(TRIM(N6))=0</formula>
    </cfRule>
  </conditionalFormatting>
  <conditionalFormatting sqref="N8:W8">
    <cfRule type="containsBlanks" dxfId="170" priority="16">
      <formula>LEN(TRIM(N8))=0</formula>
    </cfRule>
    <cfRule type="expression" dxfId="169" priority="17">
      <formula>N8&lt;N7</formula>
    </cfRule>
    <cfRule type="expression" dxfId="168" priority="18">
      <formula>N8&gt;N7</formula>
    </cfRule>
  </conditionalFormatting>
  <conditionalFormatting sqref="N10:W10">
    <cfRule type="containsBlanks" dxfId="167" priority="22">
      <formula>LEN(TRIM(N10))=0</formula>
    </cfRule>
    <cfRule type="expression" dxfId="166" priority="24">
      <formula>N10&gt;N9</formula>
    </cfRule>
    <cfRule type="expression" dxfId="165" priority="23">
      <formula>N10&lt;N9</formula>
    </cfRule>
  </conditionalFormatting>
  <pageMargins left="0.23622047244094491" right="0.23622047244094491" top="0.74803149606299213" bottom="0.74803149606299213" header="0.31496062992125984" footer="0.31496062992125984"/>
  <pageSetup paperSize="9" scale="59" orientation="landscape" r:id="rId1"/>
  <headerFooter alignWithMargins="0">
    <oddFooter>&amp;L&amp;F&amp;C&amp;P of &amp;N&amp;R&amp;D</oddFooter>
  </headerFooter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1F034-5F2A-44AB-A511-4FCBB6676557}">
  <sheetPr>
    <tabColor rgb="FFC00000"/>
    <pageSetUpPr fitToPage="1"/>
  </sheetPr>
  <dimension ref="A1:CO189"/>
  <sheetViews>
    <sheetView showGridLines="0" zoomScale="60" zoomScaleNormal="60" workbookViewId="0">
      <pane xSplit="4" ySplit="4" topLeftCell="E5" activePane="bottomRight" state="frozen"/>
      <selection pane="topRight" activeCell="D1" sqref="D1"/>
      <selection pane="bottomLeft" activeCell="A5" sqref="A5"/>
      <selection pane="bottomRight" activeCell="W40" sqref="K40:W40"/>
    </sheetView>
  </sheetViews>
  <sheetFormatPr defaultColWidth="9.1796875" defaultRowHeight="15.5" outlineLevelRow="1" outlineLevelCol="1"/>
  <cols>
    <col min="1" max="1" width="3.54296875" style="1" customWidth="1"/>
    <col min="2" max="2" width="27.54296875" style="2" customWidth="1"/>
    <col min="3" max="3" width="21.54296875" style="2" bestFit="1" customWidth="1"/>
    <col min="4" max="4" width="57.54296875" style="3" customWidth="1"/>
    <col min="5" max="5" width="14.453125" style="3" bestFit="1" customWidth="1"/>
    <col min="6" max="6" width="13.26953125" style="3" bestFit="1" customWidth="1"/>
    <col min="7" max="7" width="27.26953125" style="3" hidden="1" customWidth="1" outlineLevel="1"/>
    <col min="8" max="8" width="9.54296875" style="120" customWidth="1" collapsed="1"/>
    <col min="9" max="9" width="12" style="120" bestFit="1" customWidth="1"/>
    <col min="10" max="10" width="10.54296875" style="2" customWidth="1"/>
    <col min="11" max="21" width="10.54296875" style="8" customWidth="1" outlineLevel="1"/>
    <col min="22" max="22" width="10.54296875" style="9" customWidth="1" outlineLevel="1"/>
    <col min="23" max="23" width="10.54296875" style="9" customWidth="1"/>
    <col min="24" max="24" width="6.26953125" style="9" customWidth="1"/>
    <col min="25" max="93" width="9.1796875" style="1"/>
    <col min="94" max="16384" width="9.1796875" style="2"/>
  </cols>
  <sheetData>
    <row r="1" spans="1:93">
      <c r="J1" s="123" t="s">
        <v>56</v>
      </c>
      <c r="K1" s="149">
        <v>1.7602996254681647E-2</v>
      </c>
      <c r="L1" s="149">
        <v>5.8052434456928842E-2</v>
      </c>
      <c r="M1" s="149">
        <v>0.17602996254681649</v>
      </c>
      <c r="N1" s="149">
        <v>0.10037453183520599</v>
      </c>
      <c r="O1" s="149">
        <v>8.5018726591760296E-2</v>
      </c>
      <c r="P1" s="149">
        <v>0.11685393258426967</v>
      </c>
      <c r="Q1" s="149">
        <v>5.0561797752808987E-2</v>
      </c>
      <c r="R1" s="149">
        <v>4.1947565543071164E-2</v>
      </c>
      <c r="S1" s="149">
        <v>8.8014981273408247E-2</v>
      </c>
      <c r="T1" s="149">
        <v>5.5430711610486891E-2</v>
      </c>
      <c r="U1" s="149">
        <v>7.1535580524344569E-2</v>
      </c>
      <c r="V1" s="149">
        <v>0.13895131086142323</v>
      </c>
    </row>
    <row r="2" spans="1:93" ht="16" thickBot="1">
      <c r="J2" s="96" t="s">
        <v>39</v>
      </c>
      <c r="K2" s="149">
        <v>5.4562815441276773E-2</v>
      </c>
      <c r="L2" s="149">
        <v>5.6472513981721456E-2</v>
      </c>
      <c r="M2" s="149">
        <v>0.10994407311417269</v>
      </c>
      <c r="N2" s="149">
        <v>5.6063292865911878E-2</v>
      </c>
      <c r="O2" s="149">
        <v>9.3711635520392855E-2</v>
      </c>
      <c r="P2" s="149">
        <v>0.1062610830718865</v>
      </c>
      <c r="Q2" s="149">
        <v>7.9388896467057699E-2</v>
      </c>
      <c r="R2" s="149">
        <v>5.5517664711499111E-2</v>
      </c>
      <c r="S2" s="149">
        <v>9.521211294502796E-2</v>
      </c>
      <c r="T2" s="149">
        <v>9.1256308825535398E-2</v>
      </c>
      <c r="U2" s="149">
        <v>5.4972036557086344E-2</v>
      </c>
      <c r="V2" s="149">
        <v>0.14663756649843132</v>
      </c>
      <c r="X2" s="1"/>
    </row>
    <row r="3" spans="1:93" ht="30">
      <c r="B3" s="14" t="s">
        <v>0</v>
      </c>
      <c r="C3" s="15"/>
      <c r="D3" s="16"/>
      <c r="E3" s="17"/>
      <c r="F3" s="17"/>
      <c r="G3" s="18"/>
      <c r="H3" s="121"/>
      <c r="I3" s="121"/>
      <c r="J3" s="18"/>
      <c r="K3" s="19" t="s">
        <v>132</v>
      </c>
      <c r="L3" s="19" t="s">
        <v>132</v>
      </c>
      <c r="M3" s="19" t="s">
        <v>132</v>
      </c>
      <c r="N3" s="19" t="s">
        <v>132</v>
      </c>
      <c r="O3" s="19" t="s">
        <v>132</v>
      </c>
      <c r="P3" s="19" t="s">
        <v>132</v>
      </c>
      <c r="Q3" s="19" t="s">
        <v>132</v>
      </c>
      <c r="R3" s="19" t="s">
        <v>132</v>
      </c>
      <c r="S3" s="19" t="s">
        <v>132</v>
      </c>
      <c r="T3" s="19" t="s">
        <v>132</v>
      </c>
      <c r="U3" s="19" t="s">
        <v>132</v>
      </c>
      <c r="V3" s="19" t="s">
        <v>132</v>
      </c>
      <c r="W3" s="20"/>
      <c r="X3" s="1"/>
    </row>
    <row r="4" spans="1:93" s="114" customFormat="1" ht="36.5" thickBot="1">
      <c r="A4" s="112"/>
      <c r="B4" s="30" t="s">
        <v>1</v>
      </c>
      <c r="C4" s="31" t="s">
        <v>2</v>
      </c>
      <c r="D4" s="27" t="s">
        <v>3</v>
      </c>
      <c r="E4" s="29" t="s">
        <v>4</v>
      </c>
      <c r="F4" s="27" t="s">
        <v>5</v>
      </c>
      <c r="G4" s="27" t="s">
        <v>6</v>
      </c>
      <c r="H4" s="124">
        <v>2021</v>
      </c>
      <c r="I4" s="122" t="s">
        <v>7</v>
      </c>
      <c r="J4" s="113" t="s">
        <v>8</v>
      </c>
      <c r="K4" s="28" t="s">
        <v>80</v>
      </c>
      <c r="L4" s="28" t="s">
        <v>81</v>
      </c>
      <c r="M4" s="28" t="s">
        <v>82</v>
      </c>
      <c r="N4" s="28" t="s">
        <v>83</v>
      </c>
      <c r="O4" s="28" t="s">
        <v>84</v>
      </c>
      <c r="P4" s="28" t="s">
        <v>85</v>
      </c>
      <c r="Q4" s="28" t="s">
        <v>86</v>
      </c>
      <c r="R4" s="28" t="s">
        <v>87</v>
      </c>
      <c r="S4" s="28" t="s">
        <v>88</v>
      </c>
      <c r="T4" s="28" t="s">
        <v>89</v>
      </c>
      <c r="U4" s="28" t="s">
        <v>90</v>
      </c>
      <c r="V4" s="28" t="s">
        <v>91</v>
      </c>
      <c r="W4" s="27" t="s">
        <v>133</v>
      </c>
      <c r="X4" s="112"/>
      <c r="Y4" s="112"/>
      <c r="Z4" s="112"/>
      <c r="AA4" s="112"/>
      <c r="AB4" s="112"/>
      <c r="AC4" s="112"/>
      <c r="AD4" s="112"/>
      <c r="AE4" s="112"/>
      <c r="AF4" s="112"/>
      <c r="AG4" s="112"/>
      <c r="AH4" s="112"/>
      <c r="AI4" s="112"/>
      <c r="AJ4" s="112"/>
      <c r="AK4" s="112"/>
      <c r="AL4" s="112"/>
      <c r="AM4" s="112"/>
      <c r="AN4" s="112"/>
      <c r="AO4" s="112"/>
      <c r="AP4" s="112"/>
      <c r="AQ4" s="112"/>
      <c r="AR4" s="112"/>
      <c r="AS4" s="112"/>
      <c r="AT4" s="112"/>
      <c r="AU4" s="112"/>
      <c r="AV4" s="112"/>
      <c r="AW4" s="112"/>
      <c r="AX4" s="112"/>
      <c r="AY4" s="112"/>
      <c r="AZ4" s="112"/>
      <c r="BA4" s="112"/>
      <c r="BB4" s="112"/>
      <c r="BC4" s="112"/>
      <c r="BD4" s="112"/>
      <c r="BE4" s="112"/>
      <c r="BF4" s="112"/>
      <c r="BG4" s="112"/>
      <c r="BH4" s="112"/>
      <c r="BI4" s="112"/>
      <c r="BJ4" s="112"/>
      <c r="BK4" s="112"/>
      <c r="BL4" s="112"/>
      <c r="BM4" s="112"/>
      <c r="BN4" s="112"/>
      <c r="BO4" s="112"/>
      <c r="BP4" s="112"/>
      <c r="BQ4" s="112"/>
      <c r="BR4" s="112"/>
      <c r="BS4" s="112"/>
      <c r="BT4" s="112"/>
      <c r="BU4" s="112"/>
      <c r="BV4" s="112"/>
      <c r="BW4" s="112"/>
      <c r="BX4" s="112"/>
      <c r="BY4" s="112"/>
      <c r="BZ4" s="112"/>
      <c r="CA4" s="112"/>
      <c r="CB4" s="112"/>
      <c r="CC4" s="112"/>
      <c r="CD4" s="112"/>
      <c r="CE4" s="112"/>
      <c r="CF4" s="112"/>
      <c r="CG4" s="112"/>
      <c r="CH4" s="112"/>
      <c r="CI4" s="112"/>
      <c r="CJ4" s="112"/>
      <c r="CK4" s="112"/>
      <c r="CL4" s="112"/>
      <c r="CM4" s="112"/>
      <c r="CN4" s="112"/>
      <c r="CO4" s="112"/>
    </row>
    <row r="5" spans="1:93" ht="15.65" customHeight="1">
      <c r="B5" s="352" t="s">
        <v>29</v>
      </c>
      <c r="C5" s="317" t="s">
        <v>30</v>
      </c>
      <c r="D5" s="320" t="s">
        <v>31</v>
      </c>
      <c r="E5" s="320"/>
      <c r="F5" s="320" t="s">
        <v>32</v>
      </c>
      <c r="G5" s="321" t="s">
        <v>33</v>
      </c>
      <c r="H5" s="395"/>
      <c r="I5" s="395">
        <f>0.6*I7+0.4*I9</f>
        <v>48.2</v>
      </c>
      <c r="J5" s="4" t="s">
        <v>47</v>
      </c>
      <c r="K5" s="417">
        <f t="shared" ref="K5:K6" si="0">0.6*K7+0.4*K9</f>
        <v>0.48199999999999998</v>
      </c>
      <c r="L5" s="417"/>
      <c r="M5" s="417"/>
      <c r="N5" s="22">
        <f t="shared" ref="N5:V5" si="1">0.6*N7+0.4*N9</f>
        <v>48.2</v>
      </c>
      <c r="O5" s="22">
        <f t="shared" si="1"/>
        <v>48.2</v>
      </c>
      <c r="P5" s="22">
        <f t="shared" si="1"/>
        <v>48.2</v>
      </c>
      <c r="Q5" s="22">
        <f t="shared" si="1"/>
        <v>48.2</v>
      </c>
      <c r="R5" s="22">
        <f t="shared" si="1"/>
        <v>48.2</v>
      </c>
      <c r="S5" s="22">
        <f t="shared" si="1"/>
        <v>48.2</v>
      </c>
      <c r="T5" s="22">
        <f t="shared" si="1"/>
        <v>48.2</v>
      </c>
      <c r="U5" s="22">
        <f t="shared" si="1"/>
        <v>48.2</v>
      </c>
      <c r="V5" s="22">
        <f t="shared" si="1"/>
        <v>48.2</v>
      </c>
      <c r="W5" s="132">
        <f t="shared" ref="W5" si="2">0.6*W7+0.4*W9</f>
        <v>0.51200000000000001</v>
      </c>
      <c r="X5" s="1"/>
    </row>
    <row r="6" spans="1:93" ht="15.65" customHeight="1">
      <c r="B6" s="353"/>
      <c r="C6" s="318"/>
      <c r="D6" s="302"/>
      <c r="E6" s="302"/>
      <c r="F6" s="302"/>
      <c r="G6" s="304"/>
      <c r="H6" s="394"/>
      <c r="I6" s="394"/>
      <c r="J6" s="5" t="s">
        <v>132</v>
      </c>
      <c r="K6" s="418">
        <f t="shared" si="0"/>
        <v>0.35399999999999998</v>
      </c>
      <c r="L6" s="418"/>
      <c r="M6" s="418"/>
      <c r="N6" s="130"/>
      <c r="O6" s="130"/>
      <c r="P6" s="130"/>
      <c r="Q6" s="130"/>
      <c r="R6" s="130"/>
      <c r="S6" s="130"/>
      <c r="T6" s="130"/>
      <c r="U6" s="130"/>
      <c r="V6" s="130"/>
      <c r="W6" s="133">
        <f t="shared" ref="W6" si="3">0.6*W8+0.4*W10</f>
        <v>0.43000000000000005</v>
      </c>
      <c r="X6" s="1"/>
    </row>
    <row r="7" spans="1:93" ht="15.65" customHeight="1" outlineLevel="1">
      <c r="B7" s="353"/>
      <c r="C7" s="318"/>
      <c r="D7" s="302" t="s">
        <v>36</v>
      </c>
      <c r="E7" s="302" t="s">
        <v>37</v>
      </c>
      <c r="F7" s="304" t="s">
        <v>32</v>
      </c>
      <c r="G7" s="304"/>
      <c r="H7" s="394"/>
      <c r="I7" s="394">
        <f>'Market Dashboard'!V6</f>
        <v>47</v>
      </c>
      <c r="J7" s="5" t="s">
        <v>47</v>
      </c>
      <c r="K7" s="419">
        <v>0.47</v>
      </c>
      <c r="L7" s="419">
        <f t="shared" ref="L7:M7" si="4">$I$7</f>
        <v>47</v>
      </c>
      <c r="M7" s="419">
        <f t="shared" si="4"/>
        <v>47</v>
      </c>
      <c r="N7" s="12">
        <f t="shared" ref="N7:V7" si="5">$I$7</f>
        <v>47</v>
      </c>
      <c r="O7" s="12">
        <f t="shared" si="5"/>
        <v>47</v>
      </c>
      <c r="P7" s="12">
        <f t="shared" si="5"/>
        <v>47</v>
      </c>
      <c r="Q7" s="12">
        <f t="shared" si="5"/>
        <v>47</v>
      </c>
      <c r="R7" s="12">
        <f t="shared" si="5"/>
        <v>47</v>
      </c>
      <c r="S7" s="12">
        <f t="shared" si="5"/>
        <v>47</v>
      </c>
      <c r="T7" s="12">
        <f t="shared" si="5"/>
        <v>47</v>
      </c>
      <c r="U7" s="12">
        <f t="shared" si="5"/>
        <v>47</v>
      </c>
      <c r="V7" s="12">
        <f t="shared" si="5"/>
        <v>47</v>
      </c>
      <c r="W7" s="128">
        <v>0.52</v>
      </c>
      <c r="X7" s="1"/>
    </row>
    <row r="8" spans="1:93" ht="15.65" customHeight="1" outlineLevel="1">
      <c r="B8" s="353"/>
      <c r="C8" s="318"/>
      <c r="D8" s="302"/>
      <c r="E8" s="302"/>
      <c r="F8" s="304"/>
      <c r="G8" s="304"/>
      <c r="H8" s="394"/>
      <c r="I8" s="394"/>
      <c r="J8" s="5" t="s">
        <v>132</v>
      </c>
      <c r="K8" s="418">
        <v>0.25</v>
      </c>
      <c r="L8" s="418"/>
      <c r="M8" s="418"/>
      <c r="N8" s="130"/>
      <c r="O8" s="130"/>
      <c r="P8" s="130"/>
      <c r="Q8" s="130"/>
      <c r="R8" s="130"/>
      <c r="S8" s="130"/>
      <c r="T8" s="130"/>
      <c r="U8" s="130"/>
      <c r="V8" s="130"/>
      <c r="W8" s="133">
        <v>0.55000000000000004</v>
      </c>
      <c r="X8" s="1"/>
    </row>
    <row r="9" spans="1:93" ht="15.65" customHeight="1" outlineLevel="1">
      <c r="B9" s="353"/>
      <c r="C9" s="318"/>
      <c r="D9" s="302" t="s">
        <v>38</v>
      </c>
      <c r="E9" s="302" t="s">
        <v>39</v>
      </c>
      <c r="F9" s="302" t="s">
        <v>32</v>
      </c>
      <c r="G9" s="304"/>
      <c r="H9" s="394"/>
      <c r="I9" s="394">
        <f>'Market Dashboard'!V8</f>
        <v>50</v>
      </c>
      <c r="J9" s="106" t="s">
        <v>47</v>
      </c>
      <c r="K9" s="419">
        <v>0.5</v>
      </c>
      <c r="L9" s="419">
        <f t="shared" ref="L9:M9" si="6">$I$9</f>
        <v>50</v>
      </c>
      <c r="M9" s="419">
        <f t="shared" si="6"/>
        <v>50</v>
      </c>
      <c r="N9" s="12">
        <f t="shared" ref="N9:V9" si="7">$I$9</f>
        <v>50</v>
      </c>
      <c r="O9" s="12">
        <f t="shared" si="7"/>
        <v>50</v>
      </c>
      <c r="P9" s="12">
        <f t="shared" si="7"/>
        <v>50</v>
      </c>
      <c r="Q9" s="12">
        <f t="shared" si="7"/>
        <v>50</v>
      </c>
      <c r="R9" s="12">
        <f t="shared" si="7"/>
        <v>50</v>
      </c>
      <c r="S9" s="12">
        <f t="shared" si="7"/>
        <v>50</v>
      </c>
      <c r="T9" s="12">
        <f t="shared" si="7"/>
        <v>50</v>
      </c>
      <c r="U9" s="12">
        <f t="shared" si="7"/>
        <v>50</v>
      </c>
      <c r="V9" s="12">
        <f t="shared" si="7"/>
        <v>50</v>
      </c>
      <c r="W9" s="128">
        <v>0.5</v>
      </c>
      <c r="X9" s="1"/>
    </row>
    <row r="10" spans="1:93" ht="16.149999999999999" customHeight="1" outlineLevel="1" thickBot="1">
      <c r="B10" s="353"/>
      <c r="C10" s="319"/>
      <c r="D10" s="369"/>
      <c r="E10" s="369"/>
      <c r="F10" s="369"/>
      <c r="G10" s="379"/>
      <c r="H10" s="442"/>
      <c r="I10" s="442"/>
      <c r="J10" s="118" t="s">
        <v>132</v>
      </c>
      <c r="K10" s="420">
        <v>0.51</v>
      </c>
      <c r="L10" s="420"/>
      <c r="M10" s="420"/>
      <c r="N10" s="135"/>
      <c r="O10" s="135"/>
      <c r="P10" s="135"/>
      <c r="Q10" s="135"/>
      <c r="R10" s="135"/>
      <c r="S10" s="135"/>
      <c r="T10" s="135"/>
      <c r="U10" s="135"/>
      <c r="V10" s="135"/>
      <c r="W10" s="160">
        <v>0.25</v>
      </c>
      <c r="X10" s="1"/>
    </row>
    <row r="11" spans="1:93" ht="15.65" customHeight="1">
      <c r="B11" s="341" t="s">
        <v>40</v>
      </c>
      <c r="C11" s="317" t="s">
        <v>41</v>
      </c>
      <c r="D11" s="320" t="s">
        <v>42</v>
      </c>
      <c r="E11" s="320" t="s">
        <v>37</v>
      </c>
      <c r="F11" s="321" t="s">
        <v>32</v>
      </c>
      <c r="G11" s="321" t="s">
        <v>43</v>
      </c>
      <c r="H11" s="396"/>
      <c r="I11" s="398">
        <f>'Market Dashboard'!V10</f>
        <v>0.4</v>
      </c>
      <c r="J11" s="107" t="s">
        <v>47</v>
      </c>
      <c r="K11" s="115">
        <v>0.4</v>
      </c>
      <c r="L11" s="115">
        <v>0.4</v>
      </c>
      <c r="M11" s="115">
        <v>0.4</v>
      </c>
      <c r="N11" s="115">
        <v>0.4</v>
      </c>
      <c r="O11" s="115">
        <v>0.4</v>
      </c>
      <c r="P11" s="115">
        <v>0.4</v>
      </c>
      <c r="Q11" s="115">
        <v>0.4</v>
      </c>
      <c r="R11" s="115">
        <v>0.4</v>
      </c>
      <c r="S11" s="115">
        <v>0.4</v>
      </c>
      <c r="T11" s="115">
        <v>0.4</v>
      </c>
      <c r="U11" s="115">
        <v>0.4</v>
      </c>
      <c r="V11" s="115">
        <v>0.4</v>
      </c>
      <c r="W11" s="132">
        <v>0.4</v>
      </c>
      <c r="X11" s="1"/>
    </row>
    <row r="12" spans="1:93" s="1" customFormat="1" ht="15.65" customHeight="1">
      <c r="B12" s="342"/>
      <c r="C12" s="318"/>
      <c r="D12" s="302"/>
      <c r="E12" s="302"/>
      <c r="F12" s="304"/>
      <c r="G12" s="304"/>
      <c r="H12" s="397"/>
      <c r="I12" s="399"/>
      <c r="J12" s="5" t="s">
        <v>132</v>
      </c>
      <c r="K12" s="131">
        <v>0.17</v>
      </c>
      <c r="L12" s="131">
        <v>0.18</v>
      </c>
      <c r="M12" s="131">
        <v>0.18</v>
      </c>
      <c r="N12" s="131">
        <v>0.17</v>
      </c>
      <c r="O12" s="131">
        <v>0.19</v>
      </c>
      <c r="P12" s="131">
        <v>0.17</v>
      </c>
      <c r="Q12" s="131">
        <v>0.17</v>
      </c>
      <c r="R12" s="131"/>
      <c r="S12" s="131"/>
      <c r="T12" s="131"/>
      <c r="U12" s="131"/>
      <c r="V12" s="131"/>
      <c r="W12" s="133">
        <f>Q12</f>
        <v>0.17</v>
      </c>
    </row>
    <row r="13" spans="1:93" s="1" customFormat="1" ht="18" customHeight="1">
      <c r="B13" s="333" t="s">
        <v>44</v>
      </c>
      <c r="C13" s="318"/>
      <c r="D13" s="302" t="s">
        <v>45</v>
      </c>
      <c r="E13" s="302" t="s">
        <v>37</v>
      </c>
      <c r="F13" s="304" t="s">
        <v>32</v>
      </c>
      <c r="G13" s="304" t="s">
        <v>134</v>
      </c>
      <c r="H13" s="397"/>
      <c r="I13" s="402">
        <f>'Market Dashboard'!V12</f>
        <v>22</v>
      </c>
      <c r="J13" s="106" t="s">
        <v>47</v>
      </c>
      <c r="K13" s="12">
        <v>0.4613268033395177</v>
      </c>
      <c r="L13" s="12">
        <v>0.98730721335807048</v>
      </c>
      <c r="M13" s="12">
        <v>2.5134469126530621</v>
      </c>
      <c r="N13" s="12">
        <v>3.4161685527272709</v>
      </c>
      <c r="O13" s="12">
        <v>4.4119913864192952</v>
      </c>
      <c r="P13" s="12">
        <v>6.6829406346567701</v>
      </c>
      <c r="Q13" s="12">
        <v>7.9580670492022252</v>
      </c>
      <c r="R13" s="12">
        <v>9.3262946573654908</v>
      </c>
      <c r="S13" s="12">
        <v>12.342053454545461</v>
      </c>
      <c r="T13" s="12">
        <v>14.27322468</v>
      </c>
      <c r="U13" s="12">
        <v>16.331116974545459</v>
      </c>
      <c r="V13" s="12">
        <v>21.510721335807052</v>
      </c>
      <c r="W13" s="21">
        <f>Q13</f>
        <v>7.9580670492022252</v>
      </c>
      <c r="X13" s="6"/>
    </row>
    <row r="14" spans="1:93" s="1" customFormat="1" ht="18.649999999999999" customHeight="1" thickBot="1">
      <c r="B14" s="333"/>
      <c r="C14" s="319"/>
      <c r="D14" s="369"/>
      <c r="E14" s="369"/>
      <c r="F14" s="379"/>
      <c r="G14" s="379"/>
      <c r="H14" s="439"/>
      <c r="I14" s="422"/>
      <c r="J14" s="118" t="s">
        <v>132</v>
      </c>
      <c r="K14" s="135">
        <v>0</v>
      </c>
      <c r="L14" s="135">
        <v>8</v>
      </c>
      <c r="M14" s="135">
        <v>8</v>
      </c>
      <c r="N14" s="135">
        <v>10</v>
      </c>
      <c r="O14" s="135">
        <v>11</v>
      </c>
      <c r="P14" s="135">
        <v>11</v>
      </c>
      <c r="Q14" s="135">
        <v>11</v>
      </c>
      <c r="R14" s="135"/>
      <c r="S14" s="135"/>
      <c r="T14" s="135"/>
      <c r="U14" s="135"/>
      <c r="V14" s="135"/>
      <c r="W14" s="136">
        <f>Q14</f>
        <v>11</v>
      </c>
      <c r="X14" s="6"/>
    </row>
    <row r="15" spans="1:93" s="1" customFormat="1" ht="15.65" customHeight="1">
      <c r="B15" s="403" t="s">
        <v>48</v>
      </c>
      <c r="C15" s="317" t="s">
        <v>49</v>
      </c>
      <c r="D15" s="320" t="s">
        <v>50</v>
      </c>
      <c r="E15" s="320" t="s">
        <v>37</v>
      </c>
      <c r="F15" s="321" t="s">
        <v>51</v>
      </c>
      <c r="G15" s="321" t="s">
        <v>43</v>
      </c>
      <c r="H15" s="395">
        <v>150</v>
      </c>
      <c r="I15" s="395">
        <f>'Market Dashboard'!V14</f>
        <v>619.99998000000005</v>
      </c>
      <c r="J15" s="107" t="s">
        <v>47</v>
      </c>
      <c r="K15" s="22">
        <f>$I$15*K1</f>
        <v>10.913857325842697</v>
      </c>
      <c r="L15" s="22">
        <f t="shared" ref="L15:V15" si="8">$I$15*L1</f>
        <v>35.992508202247194</v>
      </c>
      <c r="M15" s="22">
        <f t="shared" si="8"/>
        <v>109.13857325842699</v>
      </c>
      <c r="N15" s="22">
        <f t="shared" si="8"/>
        <v>62.23220773033708</v>
      </c>
      <c r="O15" s="22">
        <f t="shared" si="8"/>
        <v>52.711608786516855</v>
      </c>
      <c r="P15" s="22">
        <f t="shared" si="8"/>
        <v>72.449435865168553</v>
      </c>
      <c r="Q15" s="22">
        <f t="shared" si="8"/>
        <v>31.348313595505619</v>
      </c>
      <c r="R15" s="22">
        <f t="shared" si="8"/>
        <v>26.007489797752811</v>
      </c>
      <c r="S15" s="22">
        <f t="shared" si="8"/>
        <v>54.569286629213494</v>
      </c>
      <c r="T15" s="22">
        <f t="shared" si="8"/>
        <v>34.367040089887645</v>
      </c>
      <c r="U15" s="22">
        <f t="shared" si="8"/>
        <v>44.352058494382028</v>
      </c>
      <c r="V15" s="22">
        <f t="shared" si="8"/>
        <v>86.149809955056199</v>
      </c>
      <c r="W15" s="23">
        <f t="shared" ref="W15:W22" si="9">SUMIF($K$3:$V$3,"ACT",K15:V15)</f>
        <v>620.23218973033704</v>
      </c>
    </row>
    <row r="16" spans="1:93" s="1" customFormat="1" ht="15.65" customHeight="1">
      <c r="B16" s="283"/>
      <c r="C16" s="318"/>
      <c r="D16" s="302"/>
      <c r="E16" s="302"/>
      <c r="F16" s="304"/>
      <c r="G16" s="304"/>
      <c r="H16" s="394"/>
      <c r="I16" s="394"/>
      <c r="J16" s="5" t="s">
        <v>132</v>
      </c>
      <c r="K16" s="130"/>
      <c r="L16" s="130"/>
      <c r="M16" s="130">
        <v>76.693299999999994</v>
      </c>
      <c r="N16" s="130"/>
      <c r="O16" s="130">
        <v>114.78528</v>
      </c>
      <c r="P16" s="130"/>
      <c r="Q16" s="130">
        <v>0.81640000000000001</v>
      </c>
      <c r="R16" s="130">
        <v>2.6731100000000003</v>
      </c>
      <c r="S16" s="130"/>
      <c r="T16" s="130">
        <v>9.4774999999999991</v>
      </c>
      <c r="U16" s="130">
        <v>62.229779999999998</v>
      </c>
      <c r="V16" s="130"/>
      <c r="W16" s="134">
        <f t="shared" si="9"/>
        <v>266.67536999999999</v>
      </c>
    </row>
    <row r="17" spans="2:24" s="1" customFormat="1" ht="15.65" customHeight="1">
      <c r="B17" s="283"/>
      <c r="C17" s="318"/>
      <c r="D17" s="302" t="s">
        <v>53</v>
      </c>
      <c r="E17" s="302" t="s">
        <v>39</v>
      </c>
      <c r="F17" s="304" t="s">
        <v>51</v>
      </c>
      <c r="G17" s="304" t="s">
        <v>43</v>
      </c>
      <c r="H17" s="394">
        <v>113</v>
      </c>
      <c r="I17" s="394">
        <f>'Market Dashboard'!V17</f>
        <v>17.990338011922354</v>
      </c>
      <c r="J17" s="106" t="s">
        <v>47</v>
      </c>
      <c r="K17" s="12">
        <f t="shared" ref="K17:V17" si="10">$I$17*K2</f>
        <v>0.98160349267070546</v>
      </c>
      <c r="L17" s="12">
        <f t="shared" si="10"/>
        <v>1.0159596149141801</v>
      </c>
      <c r="M17" s="12">
        <f t="shared" si="10"/>
        <v>1.9779310377314714</v>
      </c>
      <c r="N17" s="12">
        <f t="shared" si="10"/>
        <v>1.0085975887191498</v>
      </c>
      <c r="O17" s="12">
        <f t="shared" si="10"/>
        <v>1.6859039986619366</v>
      </c>
      <c r="P17" s="12">
        <f t="shared" si="10"/>
        <v>1.9116728019761988</v>
      </c>
      <c r="Q17" s="12">
        <f t="shared" si="10"/>
        <v>1.4282330818358764</v>
      </c>
      <c r="R17" s="12">
        <f t="shared" si="10"/>
        <v>0.99878155379244271</v>
      </c>
      <c r="S17" s="12">
        <f t="shared" si="10"/>
        <v>1.7128980947103809</v>
      </c>
      <c r="T17" s="12">
        <f t="shared" si="10"/>
        <v>1.6417318414917548</v>
      </c>
      <c r="U17" s="12">
        <f t="shared" si="10"/>
        <v>0.98896551886573569</v>
      </c>
      <c r="V17" s="12">
        <f t="shared" si="10"/>
        <v>2.6380593865525208</v>
      </c>
      <c r="W17" s="21">
        <f t="shared" si="9"/>
        <v>17.990338011922354</v>
      </c>
      <c r="X17" s="25"/>
    </row>
    <row r="18" spans="2:24" s="1" customFormat="1" ht="15.65" customHeight="1">
      <c r="B18" s="283"/>
      <c r="C18" s="318"/>
      <c r="D18" s="302"/>
      <c r="E18" s="302"/>
      <c r="F18" s="304"/>
      <c r="G18" s="304"/>
      <c r="H18" s="394"/>
      <c r="I18" s="394"/>
      <c r="J18" s="5" t="s">
        <v>132</v>
      </c>
      <c r="K18" s="130">
        <v>3.3662899999999998</v>
      </c>
      <c r="L18" s="130">
        <v>3.0657899999999998</v>
      </c>
      <c r="M18" s="130">
        <v>2.5186700000000002</v>
      </c>
      <c r="N18" s="130">
        <v>2.2503699999999998</v>
      </c>
      <c r="O18" s="130">
        <v>2.3480500000000002</v>
      </c>
      <c r="P18" s="130">
        <v>2.2429999999999999</v>
      </c>
      <c r="Q18" s="130">
        <v>3.5105900000000001</v>
      </c>
      <c r="R18" s="130">
        <v>3.6131799999999998</v>
      </c>
      <c r="S18" s="130">
        <v>7.21204</v>
      </c>
      <c r="T18" s="130">
        <v>2.5277399999999997</v>
      </c>
      <c r="U18" s="130">
        <v>3.1725700000000003</v>
      </c>
      <c r="V18" s="130">
        <v>3.2797499999999999</v>
      </c>
      <c r="W18" s="134">
        <f t="shared" si="9"/>
        <v>39.108040000000003</v>
      </c>
    </row>
    <row r="19" spans="2:24" s="1" customFormat="1" ht="15.65" hidden="1" customHeight="1">
      <c r="B19" s="283"/>
      <c r="C19" s="318"/>
      <c r="D19" s="302" t="s">
        <v>59</v>
      </c>
      <c r="E19" s="302" t="s">
        <v>37</v>
      </c>
      <c r="F19" s="304" t="s">
        <v>51</v>
      </c>
      <c r="G19" s="304" t="s">
        <v>43</v>
      </c>
      <c r="H19" s="394">
        <v>0</v>
      </c>
      <c r="I19" s="394">
        <f>'Market Dashboard'!V20</f>
        <v>0</v>
      </c>
      <c r="J19" s="106" t="s">
        <v>47</v>
      </c>
      <c r="K19" s="12">
        <f>$I$19*K1</f>
        <v>0</v>
      </c>
      <c r="L19" s="12">
        <f t="shared" ref="L19:V19" si="11">$I$19*L1</f>
        <v>0</v>
      </c>
      <c r="M19" s="12">
        <f t="shared" si="11"/>
        <v>0</v>
      </c>
      <c r="N19" s="12">
        <f t="shared" si="11"/>
        <v>0</v>
      </c>
      <c r="O19" s="12">
        <f t="shared" si="11"/>
        <v>0</v>
      </c>
      <c r="P19" s="12">
        <f t="shared" si="11"/>
        <v>0</v>
      </c>
      <c r="Q19" s="12">
        <f t="shared" si="11"/>
        <v>0</v>
      </c>
      <c r="R19" s="12">
        <f t="shared" si="11"/>
        <v>0</v>
      </c>
      <c r="S19" s="12">
        <f t="shared" si="11"/>
        <v>0</v>
      </c>
      <c r="T19" s="12">
        <f t="shared" si="11"/>
        <v>0</v>
      </c>
      <c r="U19" s="12">
        <f t="shared" si="11"/>
        <v>0</v>
      </c>
      <c r="V19" s="12">
        <f t="shared" si="11"/>
        <v>0</v>
      </c>
      <c r="W19" s="21">
        <f t="shared" si="9"/>
        <v>0</v>
      </c>
      <c r="X19" s="25"/>
    </row>
    <row r="20" spans="2:24" s="1" customFormat="1" ht="15.65" hidden="1" customHeight="1">
      <c r="B20" s="283"/>
      <c r="C20" s="318"/>
      <c r="D20" s="302"/>
      <c r="E20" s="302"/>
      <c r="F20" s="304"/>
      <c r="G20" s="304"/>
      <c r="H20" s="394"/>
      <c r="I20" s="394"/>
      <c r="J20" s="5" t="s">
        <v>132</v>
      </c>
      <c r="K20" s="130">
        <v>0</v>
      </c>
      <c r="L20" s="130"/>
      <c r="M20" s="130"/>
      <c r="N20" s="130"/>
      <c r="O20" s="130"/>
      <c r="P20" s="130"/>
      <c r="Q20" s="130"/>
      <c r="R20" s="130"/>
      <c r="S20" s="130"/>
      <c r="T20" s="130"/>
      <c r="U20" s="130"/>
      <c r="V20" s="130"/>
      <c r="W20" s="134">
        <f t="shared" si="9"/>
        <v>0</v>
      </c>
    </row>
    <row r="21" spans="2:24" s="1" customFormat="1" ht="15.65" hidden="1" customHeight="1">
      <c r="B21" s="283"/>
      <c r="C21" s="318"/>
      <c r="D21" s="302" t="s">
        <v>60</v>
      </c>
      <c r="E21" s="302" t="s">
        <v>39</v>
      </c>
      <c r="F21" s="304" t="s">
        <v>51</v>
      </c>
      <c r="G21" s="304" t="s">
        <v>43</v>
      </c>
      <c r="H21" s="394">
        <v>0</v>
      </c>
      <c r="I21" s="394">
        <f>'Market Dashboard'!V23</f>
        <v>0</v>
      </c>
      <c r="J21" s="106" t="s">
        <v>47</v>
      </c>
      <c r="K21" s="12">
        <f t="shared" ref="K21:V21" si="12">$I$21*K2</f>
        <v>0</v>
      </c>
      <c r="L21" s="12">
        <f t="shared" si="12"/>
        <v>0</v>
      </c>
      <c r="M21" s="12">
        <f t="shared" si="12"/>
        <v>0</v>
      </c>
      <c r="N21" s="12">
        <f t="shared" si="12"/>
        <v>0</v>
      </c>
      <c r="O21" s="12">
        <f t="shared" si="12"/>
        <v>0</v>
      </c>
      <c r="P21" s="12">
        <f t="shared" si="12"/>
        <v>0</v>
      </c>
      <c r="Q21" s="12">
        <f t="shared" si="12"/>
        <v>0</v>
      </c>
      <c r="R21" s="12">
        <f t="shared" si="12"/>
        <v>0</v>
      </c>
      <c r="S21" s="12">
        <f t="shared" si="12"/>
        <v>0</v>
      </c>
      <c r="T21" s="12">
        <f t="shared" si="12"/>
        <v>0</v>
      </c>
      <c r="U21" s="12">
        <f t="shared" si="12"/>
        <v>0</v>
      </c>
      <c r="V21" s="12">
        <f t="shared" si="12"/>
        <v>0</v>
      </c>
      <c r="W21" s="21">
        <f t="shared" si="9"/>
        <v>0</v>
      </c>
    </row>
    <row r="22" spans="2:24" s="1" customFormat="1" ht="15.65" hidden="1" customHeight="1">
      <c r="B22" s="283"/>
      <c r="C22" s="318"/>
      <c r="D22" s="302"/>
      <c r="E22" s="302"/>
      <c r="F22" s="304"/>
      <c r="G22" s="304"/>
      <c r="H22" s="394"/>
      <c r="I22" s="394"/>
      <c r="J22" s="5" t="s">
        <v>132</v>
      </c>
      <c r="K22" s="130">
        <v>0</v>
      </c>
      <c r="L22" s="130"/>
      <c r="M22" s="130"/>
      <c r="N22" s="130"/>
      <c r="O22" s="130"/>
      <c r="P22" s="130"/>
      <c r="Q22" s="130"/>
      <c r="R22" s="130"/>
      <c r="S22" s="130"/>
      <c r="T22" s="130"/>
      <c r="U22" s="130"/>
      <c r="V22" s="130"/>
      <c r="W22" s="134">
        <f t="shared" si="9"/>
        <v>0</v>
      </c>
    </row>
    <row r="23" spans="2:24" s="1" customFormat="1" ht="15.65" customHeight="1">
      <c r="B23" s="283"/>
      <c r="C23" s="318"/>
      <c r="D23" s="314" t="s">
        <v>61</v>
      </c>
      <c r="E23" s="300" t="s">
        <v>62</v>
      </c>
      <c r="F23" s="276" t="s">
        <v>51</v>
      </c>
      <c r="G23" s="276" t="s">
        <v>43</v>
      </c>
      <c r="H23" s="407">
        <f>SUM(H15:H22)</f>
        <v>263</v>
      </c>
      <c r="I23" s="407">
        <f>SUM(I15:I22)</f>
        <v>637.99031801192245</v>
      </c>
      <c r="J23" s="109" t="s">
        <v>47</v>
      </c>
      <c r="K23" s="12">
        <f t="shared" ref="K23:W23" si="13">SUM(K21,K19,K17,K15)</f>
        <v>11.895460818513403</v>
      </c>
      <c r="L23" s="12">
        <f t="shared" si="13"/>
        <v>37.008467817161375</v>
      </c>
      <c r="M23" s="12">
        <f t="shared" si="13"/>
        <v>111.11650429615845</v>
      </c>
      <c r="N23" s="12">
        <f t="shared" si="13"/>
        <v>63.240805319056228</v>
      </c>
      <c r="O23" s="12">
        <f t="shared" si="13"/>
        <v>54.39751278517879</v>
      </c>
      <c r="P23" s="12">
        <f t="shared" si="13"/>
        <v>74.361108667144748</v>
      </c>
      <c r="Q23" s="12">
        <f t="shared" si="13"/>
        <v>32.776546677341493</v>
      </c>
      <c r="R23" s="12">
        <f t="shared" si="13"/>
        <v>27.006271351545255</v>
      </c>
      <c r="S23" s="12">
        <f t="shared" si="13"/>
        <v>56.282184723923876</v>
      </c>
      <c r="T23" s="12">
        <f t="shared" si="13"/>
        <v>36.0087719313794</v>
      </c>
      <c r="U23" s="12">
        <f t="shared" si="13"/>
        <v>45.341024013247761</v>
      </c>
      <c r="V23" s="12">
        <f t="shared" si="13"/>
        <v>88.787869341608726</v>
      </c>
      <c r="W23" s="21">
        <f t="shared" si="13"/>
        <v>638.22252774225944</v>
      </c>
    </row>
    <row r="24" spans="2:24" s="1" customFormat="1" ht="15.65" customHeight="1" thickBot="1">
      <c r="B24" s="283"/>
      <c r="C24" s="319"/>
      <c r="D24" s="426"/>
      <c r="E24" s="301"/>
      <c r="F24" s="277"/>
      <c r="G24" s="277"/>
      <c r="H24" s="437"/>
      <c r="I24" s="437"/>
      <c r="J24" s="152" t="s">
        <v>132</v>
      </c>
      <c r="K24" s="135">
        <f>SUM(K22,K20,K18,K16)</f>
        <v>3.3662899999999998</v>
      </c>
      <c r="L24" s="135">
        <f t="shared" ref="L24:M24" si="14">SUM(L22,L20,L18,L16)</f>
        <v>3.0657899999999998</v>
      </c>
      <c r="M24" s="135">
        <f t="shared" si="14"/>
        <v>79.211969999999994</v>
      </c>
      <c r="N24" s="135">
        <f>SUM(N22,N20,N18,N16)</f>
        <v>2.2503699999999998</v>
      </c>
      <c r="O24" s="135">
        <f>SUM(O22,O20,O18,O16)</f>
        <v>117.13333</v>
      </c>
      <c r="P24" s="135">
        <f t="shared" ref="P24:V24" si="15">SUM(P22,P20,P18,P16)</f>
        <v>2.2429999999999999</v>
      </c>
      <c r="Q24" s="135">
        <f t="shared" si="15"/>
        <v>4.3269900000000003</v>
      </c>
      <c r="R24" s="135">
        <f t="shared" si="15"/>
        <v>6.2862900000000002</v>
      </c>
      <c r="S24" s="135">
        <f t="shared" si="15"/>
        <v>7.21204</v>
      </c>
      <c r="T24" s="135">
        <f t="shared" si="15"/>
        <v>12.005239999999999</v>
      </c>
      <c r="U24" s="135">
        <f t="shared" si="15"/>
        <v>65.402349999999998</v>
      </c>
      <c r="V24" s="135">
        <f t="shared" si="15"/>
        <v>3.2797499999999999</v>
      </c>
      <c r="W24" s="136">
        <f>SUM(W22,W20,W18,W16)</f>
        <v>305.78341</v>
      </c>
    </row>
    <row r="25" spans="2:24" s="1" customFormat="1" ht="15.65" customHeight="1">
      <c r="B25" s="283"/>
      <c r="C25" s="317" t="s">
        <v>63</v>
      </c>
      <c r="D25" s="320" t="s">
        <v>64</v>
      </c>
      <c r="E25" s="320" t="s">
        <v>39</v>
      </c>
      <c r="F25" s="321" t="s">
        <v>51</v>
      </c>
      <c r="G25" s="321" t="s">
        <v>43</v>
      </c>
      <c r="H25" s="395">
        <v>0</v>
      </c>
      <c r="I25" s="395">
        <f>'Market Dashboard'!V29</f>
        <v>0</v>
      </c>
      <c r="J25" s="107" t="s">
        <v>47</v>
      </c>
      <c r="K25" s="22">
        <f t="shared" ref="K25:V25" si="16">$I$25*K2</f>
        <v>0</v>
      </c>
      <c r="L25" s="22">
        <f t="shared" si="16"/>
        <v>0</v>
      </c>
      <c r="M25" s="22">
        <f t="shared" si="16"/>
        <v>0</v>
      </c>
      <c r="N25" s="22">
        <f t="shared" si="16"/>
        <v>0</v>
      </c>
      <c r="O25" s="22">
        <f t="shared" si="16"/>
        <v>0</v>
      </c>
      <c r="P25" s="22">
        <f t="shared" si="16"/>
        <v>0</v>
      </c>
      <c r="Q25" s="22">
        <f t="shared" si="16"/>
        <v>0</v>
      </c>
      <c r="R25" s="22">
        <f t="shared" si="16"/>
        <v>0</v>
      </c>
      <c r="S25" s="22">
        <f t="shared" si="16"/>
        <v>0</v>
      </c>
      <c r="T25" s="22">
        <f t="shared" si="16"/>
        <v>0</v>
      </c>
      <c r="U25" s="22">
        <f t="shared" si="16"/>
        <v>0</v>
      </c>
      <c r="V25" s="22">
        <f t="shared" si="16"/>
        <v>0</v>
      </c>
      <c r="W25" s="23">
        <f t="shared" ref="W25:W32" si="17">SUMIF($K$3:$V$3,"ACT",K25:V25)</f>
        <v>0</v>
      </c>
    </row>
    <row r="26" spans="2:24" s="1" customFormat="1" ht="18.649999999999999" customHeight="1">
      <c r="B26" s="283"/>
      <c r="C26" s="318"/>
      <c r="D26" s="302"/>
      <c r="E26" s="302"/>
      <c r="F26" s="304"/>
      <c r="G26" s="304"/>
      <c r="H26" s="394"/>
      <c r="I26" s="394"/>
      <c r="J26" s="5" t="s">
        <v>132</v>
      </c>
      <c r="K26" s="130"/>
      <c r="L26" s="130"/>
      <c r="M26" s="130"/>
      <c r="N26" s="130"/>
      <c r="O26" s="130"/>
      <c r="P26" s="130"/>
      <c r="Q26" s="130"/>
      <c r="R26" s="130"/>
      <c r="S26" s="130"/>
      <c r="T26" s="130"/>
      <c r="U26" s="130"/>
      <c r="V26" s="130"/>
      <c r="W26" s="134">
        <f t="shared" si="17"/>
        <v>0</v>
      </c>
    </row>
    <row r="27" spans="2:24" s="1" customFormat="1" ht="15.65" customHeight="1">
      <c r="B27" s="283"/>
      <c r="C27" s="318"/>
      <c r="D27" s="302" t="s">
        <v>65</v>
      </c>
      <c r="E27" s="302" t="s">
        <v>39</v>
      </c>
      <c r="F27" s="304" t="s">
        <v>51</v>
      </c>
      <c r="G27" s="304" t="s">
        <v>43</v>
      </c>
      <c r="H27" s="394">
        <v>0</v>
      </c>
      <c r="I27" s="394">
        <f>'Market Dashboard'!V32</f>
        <v>0</v>
      </c>
      <c r="J27" s="106" t="s">
        <v>47</v>
      </c>
      <c r="K27" s="12">
        <f t="shared" ref="K27:V27" si="18">$I$27*K2</f>
        <v>0</v>
      </c>
      <c r="L27" s="12">
        <f t="shared" si="18"/>
        <v>0</v>
      </c>
      <c r="M27" s="12">
        <f t="shared" si="18"/>
        <v>0</v>
      </c>
      <c r="N27" s="12">
        <f t="shared" si="18"/>
        <v>0</v>
      </c>
      <c r="O27" s="12">
        <f t="shared" si="18"/>
        <v>0</v>
      </c>
      <c r="P27" s="12">
        <f t="shared" si="18"/>
        <v>0</v>
      </c>
      <c r="Q27" s="12">
        <f t="shared" si="18"/>
        <v>0</v>
      </c>
      <c r="R27" s="12">
        <f t="shared" si="18"/>
        <v>0</v>
      </c>
      <c r="S27" s="12">
        <f t="shared" si="18"/>
        <v>0</v>
      </c>
      <c r="T27" s="12">
        <f t="shared" si="18"/>
        <v>0</v>
      </c>
      <c r="U27" s="12">
        <f t="shared" si="18"/>
        <v>0</v>
      </c>
      <c r="V27" s="12">
        <f t="shared" si="18"/>
        <v>0</v>
      </c>
      <c r="W27" s="21">
        <f t="shared" si="17"/>
        <v>0</v>
      </c>
    </row>
    <row r="28" spans="2:24" s="1" customFormat="1" ht="15.65" customHeight="1">
      <c r="B28" s="283"/>
      <c r="C28" s="318"/>
      <c r="D28" s="302"/>
      <c r="E28" s="302"/>
      <c r="F28" s="304"/>
      <c r="G28" s="304"/>
      <c r="H28" s="394"/>
      <c r="I28" s="394"/>
      <c r="J28" s="5" t="s">
        <v>132</v>
      </c>
      <c r="K28" s="130"/>
      <c r="L28" s="130"/>
      <c r="M28" s="130"/>
      <c r="N28" s="130"/>
      <c r="O28" s="130"/>
      <c r="P28" s="130"/>
      <c r="Q28" s="130"/>
      <c r="R28" s="130"/>
      <c r="S28" s="130"/>
      <c r="T28" s="130"/>
      <c r="U28" s="130"/>
      <c r="V28" s="130"/>
      <c r="W28" s="134">
        <f t="shared" si="17"/>
        <v>0</v>
      </c>
    </row>
    <row r="29" spans="2:24" s="1" customFormat="1" ht="15.65" customHeight="1">
      <c r="B29" s="283"/>
      <c r="C29" s="318"/>
      <c r="D29" s="302" t="s">
        <v>66</v>
      </c>
      <c r="E29" s="302" t="s">
        <v>39</v>
      </c>
      <c r="F29" s="304" t="s">
        <v>51</v>
      </c>
      <c r="G29" s="304" t="s">
        <v>43</v>
      </c>
      <c r="H29" s="394">
        <v>0</v>
      </c>
      <c r="I29" s="394">
        <f>'Market Dashboard'!V35</f>
        <v>0</v>
      </c>
      <c r="J29" s="106" t="s">
        <v>47</v>
      </c>
      <c r="K29" s="12">
        <f t="shared" ref="K29:V29" si="19">$I$29*K2</f>
        <v>0</v>
      </c>
      <c r="L29" s="12">
        <f t="shared" si="19"/>
        <v>0</v>
      </c>
      <c r="M29" s="12">
        <f t="shared" si="19"/>
        <v>0</v>
      </c>
      <c r="N29" s="12">
        <f t="shared" si="19"/>
        <v>0</v>
      </c>
      <c r="O29" s="12">
        <f t="shared" si="19"/>
        <v>0</v>
      </c>
      <c r="P29" s="12">
        <f t="shared" si="19"/>
        <v>0</v>
      </c>
      <c r="Q29" s="12">
        <f t="shared" si="19"/>
        <v>0</v>
      </c>
      <c r="R29" s="12">
        <f t="shared" si="19"/>
        <v>0</v>
      </c>
      <c r="S29" s="12">
        <f t="shared" si="19"/>
        <v>0</v>
      </c>
      <c r="T29" s="12">
        <f t="shared" si="19"/>
        <v>0</v>
      </c>
      <c r="U29" s="12">
        <f t="shared" si="19"/>
        <v>0</v>
      </c>
      <c r="V29" s="12">
        <f t="shared" si="19"/>
        <v>0</v>
      </c>
      <c r="W29" s="21">
        <f t="shared" si="17"/>
        <v>0</v>
      </c>
    </row>
    <row r="30" spans="2:24" s="1" customFormat="1" ht="15.65" customHeight="1">
      <c r="B30" s="283"/>
      <c r="C30" s="318"/>
      <c r="D30" s="302"/>
      <c r="E30" s="302"/>
      <c r="F30" s="304"/>
      <c r="G30" s="304"/>
      <c r="H30" s="394"/>
      <c r="I30" s="394"/>
      <c r="J30" s="5" t="s">
        <v>132</v>
      </c>
      <c r="K30" s="130"/>
      <c r="L30" s="130"/>
      <c r="M30" s="130"/>
      <c r="N30" s="130"/>
      <c r="O30" s="130"/>
      <c r="P30" s="130"/>
      <c r="Q30" s="130"/>
      <c r="R30" s="130"/>
      <c r="S30" s="130"/>
      <c r="T30" s="130"/>
      <c r="U30" s="130"/>
      <c r="V30" s="130"/>
      <c r="W30" s="134">
        <f t="shared" si="17"/>
        <v>0</v>
      </c>
    </row>
    <row r="31" spans="2:24" s="1" customFormat="1" ht="15.65" customHeight="1">
      <c r="B31" s="283"/>
      <c r="C31" s="318"/>
      <c r="D31" s="302" t="s">
        <v>67</v>
      </c>
      <c r="E31" s="302" t="s">
        <v>39</v>
      </c>
      <c r="F31" s="304" t="s">
        <v>51</v>
      </c>
      <c r="G31" s="304" t="s">
        <v>43</v>
      </c>
      <c r="H31" s="394">
        <v>0</v>
      </c>
      <c r="I31" s="394">
        <f>'Market Dashboard'!V38</f>
        <v>0</v>
      </c>
      <c r="J31" s="106" t="s">
        <v>47</v>
      </c>
      <c r="K31" s="12">
        <f t="shared" ref="K31:V31" si="20">$I$31*K2</f>
        <v>0</v>
      </c>
      <c r="L31" s="12">
        <f t="shared" si="20"/>
        <v>0</v>
      </c>
      <c r="M31" s="12">
        <f t="shared" si="20"/>
        <v>0</v>
      </c>
      <c r="N31" s="12">
        <f t="shared" si="20"/>
        <v>0</v>
      </c>
      <c r="O31" s="12">
        <f t="shared" si="20"/>
        <v>0</v>
      </c>
      <c r="P31" s="12">
        <f t="shared" si="20"/>
        <v>0</v>
      </c>
      <c r="Q31" s="12">
        <f t="shared" si="20"/>
        <v>0</v>
      </c>
      <c r="R31" s="12">
        <f t="shared" si="20"/>
        <v>0</v>
      </c>
      <c r="S31" s="12">
        <f t="shared" si="20"/>
        <v>0</v>
      </c>
      <c r="T31" s="12">
        <f t="shared" si="20"/>
        <v>0</v>
      </c>
      <c r="U31" s="12">
        <f t="shared" si="20"/>
        <v>0</v>
      </c>
      <c r="V31" s="12">
        <f t="shared" si="20"/>
        <v>0</v>
      </c>
      <c r="W31" s="21">
        <f t="shared" si="17"/>
        <v>0</v>
      </c>
    </row>
    <row r="32" spans="2:24" s="1" customFormat="1" ht="15.65" customHeight="1">
      <c r="B32" s="283"/>
      <c r="C32" s="318"/>
      <c r="D32" s="302"/>
      <c r="E32" s="302"/>
      <c r="F32" s="304"/>
      <c r="G32" s="304"/>
      <c r="H32" s="394"/>
      <c r="I32" s="394"/>
      <c r="J32" s="5" t="s">
        <v>132</v>
      </c>
      <c r="K32" s="130"/>
      <c r="L32" s="130"/>
      <c r="M32" s="130"/>
      <c r="N32" s="130"/>
      <c r="O32" s="130"/>
      <c r="P32" s="130"/>
      <c r="Q32" s="130"/>
      <c r="R32" s="130"/>
      <c r="S32" s="130"/>
      <c r="T32" s="130"/>
      <c r="U32" s="130"/>
      <c r="V32" s="130"/>
      <c r="W32" s="134">
        <f t="shared" si="17"/>
        <v>0</v>
      </c>
    </row>
    <row r="33" spans="2:24" s="1" customFormat="1" ht="15.65" customHeight="1">
      <c r="B33" s="283"/>
      <c r="C33" s="318"/>
      <c r="D33" s="314" t="s">
        <v>68</v>
      </c>
      <c r="E33" s="300" t="s">
        <v>62</v>
      </c>
      <c r="F33" s="276" t="s">
        <v>51</v>
      </c>
      <c r="G33" s="276" t="s">
        <v>43</v>
      </c>
      <c r="H33" s="407">
        <f>SUM(H25:H32)</f>
        <v>0</v>
      </c>
      <c r="I33" s="407">
        <f>SUM(I25:I32)</f>
        <v>0</v>
      </c>
      <c r="J33" s="109" t="s">
        <v>47</v>
      </c>
      <c r="K33" s="12">
        <f t="shared" ref="K33:W34" si="21">SUM(K31,K29,K27,K25)</f>
        <v>0</v>
      </c>
      <c r="L33" s="12">
        <f t="shared" si="21"/>
        <v>0</v>
      </c>
      <c r="M33" s="12">
        <f t="shared" si="21"/>
        <v>0</v>
      </c>
      <c r="N33" s="12">
        <f t="shared" si="21"/>
        <v>0</v>
      </c>
      <c r="O33" s="12">
        <f t="shared" si="21"/>
        <v>0</v>
      </c>
      <c r="P33" s="12">
        <f t="shared" si="21"/>
        <v>0</v>
      </c>
      <c r="Q33" s="12">
        <f t="shared" si="21"/>
        <v>0</v>
      </c>
      <c r="R33" s="12">
        <f t="shared" si="21"/>
        <v>0</v>
      </c>
      <c r="S33" s="12">
        <f t="shared" si="21"/>
        <v>0</v>
      </c>
      <c r="T33" s="12">
        <f t="shared" si="21"/>
        <v>0</v>
      </c>
      <c r="U33" s="12">
        <f t="shared" si="21"/>
        <v>0</v>
      </c>
      <c r="V33" s="12">
        <f t="shared" si="21"/>
        <v>0</v>
      </c>
      <c r="W33" s="21">
        <f t="shared" si="21"/>
        <v>0</v>
      </c>
    </row>
    <row r="34" spans="2:24" s="1" customFormat="1" ht="16.149999999999999" customHeight="1" thickBot="1">
      <c r="B34" s="283"/>
      <c r="C34" s="319"/>
      <c r="D34" s="426"/>
      <c r="E34" s="301"/>
      <c r="F34" s="277"/>
      <c r="G34" s="277"/>
      <c r="H34" s="437"/>
      <c r="I34" s="437"/>
      <c r="J34" s="152" t="s">
        <v>132</v>
      </c>
      <c r="K34" s="135">
        <f t="shared" si="21"/>
        <v>0</v>
      </c>
      <c r="L34" s="135">
        <f t="shared" si="21"/>
        <v>0</v>
      </c>
      <c r="M34" s="135">
        <f t="shared" si="21"/>
        <v>0</v>
      </c>
      <c r="N34" s="135">
        <f t="shared" si="21"/>
        <v>0</v>
      </c>
      <c r="O34" s="135">
        <f t="shared" si="21"/>
        <v>0</v>
      </c>
      <c r="P34" s="135">
        <f t="shared" si="21"/>
        <v>0</v>
      </c>
      <c r="Q34" s="135">
        <f t="shared" si="21"/>
        <v>0</v>
      </c>
      <c r="R34" s="135">
        <f t="shared" si="21"/>
        <v>0</v>
      </c>
      <c r="S34" s="135">
        <f t="shared" si="21"/>
        <v>0</v>
      </c>
      <c r="T34" s="135">
        <f t="shared" si="21"/>
        <v>0</v>
      </c>
      <c r="U34" s="135">
        <f t="shared" si="21"/>
        <v>0</v>
      </c>
      <c r="V34" s="135">
        <f t="shared" si="21"/>
        <v>0</v>
      </c>
      <c r="W34" s="136">
        <f t="shared" si="21"/>
        <v>0</v>
      </c>
    </row>
    <row r="35" spans="2:24" s="1" customFormat="1" ht="15.65" customHeight="1">
      <c r="B35" s="284" t="s">
        <v>69</v>
      </c>
      <c r="C35" s="412" t="s">
        <v>70</v>
      </c>
      <c r="D35" s="413" t="s">
        <v>71</v>
      </c>
      <c r="E35" s="414" t="s">
        <v>37</v>
      </c>
      <c r="F35" s="415" t="s">
        <v>51</v>
      </c>
      <c r="G35" s="415" t="s">
        <v>43</v>
      </c>
      <c r="H35" s="411">
        <v>150</v>
      </c>
      <c r="I35" s="411">
        <f>'Market Dashboard'!V44</f>
        <v>619.99998000000005</v>
      </c>
      <c r="J35" s="110" t="s">
        <v>47</v>
      </c>
      <c r="K35" s="22">
        <f>SUM(K15,K19)</f>
        <v>10.913857325842697</v>
      </c>
      <c r="L35" s="22">
        <f t="shared" ref="L35:W36" si="22">SUM(L15,L19)</f>
        <v>35.992508202247194</v>
      </c>
      <c r="M35" s="22">
        <f t="shared" si="22"/>
        <v>109.13857325842699</v>
      </c>
      <c r="N35" s="22">
        <f t="shared" si="22"/>
        <v>62.23220773033708</v>
      </c>
      <c r="O35" s="22">
        <f t="shared" si="22"/>
        <v>52.711608786516855</v>
      </c>
      <c r="P35" s="22">
        <f t="shared" si="22"/>
        <v>72.449435865168553</v>
      </c>
      <c r="Q35" s="22">
        <f t="shared" si="22"/>
        <v>31.348313595505619</v>
      </c>
      <c r="R35" s="22">
        <f t="shared" si="22"/>
        <v>26.007489797752811</v>
      </c>
      <c r="S35" s="22">
        <f t="shared" si="22"/>
        <v>54.569286629213494</v>
      </c>
      <c r="T35" s="22">
        <f t="shared" si="22"/>
        <v>34.367040089887645</v>
      </c>
      <c r="U35" s="22">
        <f t="shared" si="22"/>
        <v>44.352058494382028</v>
      </c>
      <c r="V35" s="22">
        <f t="shared" si="22"/>
        <v>86.149809955056199</v>
      </c>
      <c r="W35" s="23">
        <f t="shared" si="22"/>
        <v>620.23218973033704</v>
      </c>
      <c r="X35" s="26"/>
    </row>
    <row r="36" spans="2:24" s="1" customFormat="1" ht="15.65" customHeight="1">
      <c r="B36" s="286"/>
      <c r="C36" s="288"/>
      <c r="D36" s="307"/>
      <c r="E36" s="293"/>
      <c r="F36" s="295"/>
      <c r="G36" s="295"/>
      <c r="H36" s="409"/>
      <c r="I36" s="409"/>
      <c r="J36" s="5" t="s">
        <v>132</v>
      </c>
      <c r="K36" s="130">
        <f>SUM(K16,K20)</f>
        <v>0</v>
      </c>
      <c r="L36" s="130">
        <f t="shared" ref="L36:V36" si="23">SUM(L16,L20)</f>
        <v>0</v>
      </c>
      <c r="M36" s="130">
        <f t="shared" si="23"/>
        <v>76.693299999999994</v>
      </c>
      <c r="N36" s="130">
        <f t="shared" si="23"/>
        <v>0</v>
      </c>
      <c r="O36" s="130">
        <f t="shared" si="23"/>
        <v>114.78528</v>
      </c>
      <c r="P36" s="130">
        <f t="shared" si="23"/>
        <v>0</v>
      </c>
      <c r="Q36" s="130">
        <f t="shared" si="23"/>
        <v>0.81640000000000001</v>
      </c>
      <c r="R36" s="130">
        <f t="shared" si="23"/>
        <v>2.6731100000000003</v>
      </c>
      <c r="S36" s="130">
        <f t="shared" si="23"/>
        <v>0</v>
      </c>
      <c r="T36" s="130">
        <f t="shared" si="23"/>
        <v>9.4774999999999991</v>
      </c>
      <c r="U36" s="130">
        <f t="shared" si="23"/>
        <v>62.229779999999998</v>
      </c>
      <c r="V36" s="130">
        <f t="shared" si="23"/>
        <v>0</v>
      </c>
      <c r="W36" s="134">
        <f t="shared" si="22"/>
        <v>266.67536999999999</v>
      </c>
      <c r="X36" s="26"/>
    </row>
    <row r="37" spans="2:24" s="1" customFormat="1" ht="15.65" customHeight="1">
      <c r="B37" s="286"/>
      <c r="C37" s="288"/>
      <c r="D37" s="307" t="s">
        <v>72</v>
      </c>
      <c r="E37" s="293" t="s">
        <v>39</v>
      </c>
      <c r="F37" s="295" t="s">
        <v>51</v>
      </c>
      <c r="G37" s="295" t="s">
        <v>43</v>
      </c>
      <c r="H37" s="409">
        <v>113</v>
      </c>
      <c r="I37" s="409">
        <f>'Market Dashboard'!V47</f>
        <v>17.990338011922354</v>
      </c>
      <c r="J37" s="111" t="s">
        <v>47</v>
      </c>
      <c r="K37" s="12">
        <f>SUM(K17,K21,K25,K27,K29,K31)</f>
        <v>0.98160349267070546</v>
      </c>
      <c r="L37" s="12">
        <f t="shared" ref="L37:V37" si="24">SUM(L17,L21,L25,L27,L29,L31)</f>
        <v>1.0159596149141801</v>
      </c>
      <c r="M37" s="12">
        <f t="shared" si="24"/>
        <v>1.9779310377314714</v>
      </c>
      <c r="N37" s="12">
        <f t="shared" si="24"/>
        <v>1.0085975887191498</v>
      </c>
      <c r="O37" s="12">
        <f t="shared" si="24"/>
        <v>1.6859039986619366</v>
      </c>
      <c r="P37" s="12">
        <f t="shared" si="24"/>
        <v>1.9116728019761988</v>
      </c>
      <c r="Q37" s="12">
        <f t="shared" si="24"/>
        <v>1.4282330818358764</v>
      </c>
      <c r="R37" s="12">
        <f t="shared" si="24"/>
        <v>0.99878155379244271</v>
      </c>
      <c r="S37" s="12">
        <f t="shared" si="24"/>
        <v>1.7128980947103809</v>
      </c>
      <c r="T37" s="12">
        <f t="shared" si="24"/>
        <v>1.6417318414917548</v>
      </c>
      <c r="U37" s="12">
        <f t="shared" si="24"/>
        <v>0.98896551886573569</v>
      </c>
      <c r="V37" s="12">
        <f t="shared" si="24"/>
        <v>2.6380593865525208</v>
      </c>
      <c r="W37" s="21">
        <f>SUM(W17,W21,W25,W27,W29,W31)</f>
        <v>17.990338011922354</v>
      </c>
      <c r="X37" s="26"/>
    </row>
    <row r="38" spans="2:24" s="1" customFormat="1" ht="15.65" customHeight="1">
      <c r="B38" s="286"/>
      <c r="C38" s="288"/>
      <c r="D38" s="307"/>
      <c r="E38" s="293"/>
      <c r="F38" s="295"/>
      <c r="G38" s="295"/>
      <c r="H38" s="409"/>
      <c r="I38" s="409"/>
      <c r="J38" s="5" t="s">
        <v>132</v>
      </c>
      <c r="K38" s="130">
        <f>SUM(K18,K22,K26,K28,K30,K32)</f>
        <v>3.3662899999999998</v>
      </c>
      <c r="L38" s="130">
        <f t="shared" ref="L38:V38" si="25">SUM(L18,L22,L26,L28,L30,L32)</f>
        <v>3.0657899999999998</v>
      </c>
      <c r="M38" s="130">
        <f t="shared" si="25"/>
        <v>2.5186700000000002</v>
      </c>
      <c r="N38" s="130">
        <f t="shared" si="25"/>
        <v>2.2503699999999998</v>
      </c>
      <c r="O38" s="130">
        <f t="shared" si="25"/>
        <v>2.3480500000000002</v>
      </c>
      <c r="P38" s="130">
        <f t="shared" si="25"/>
        <v>2.2429999999999999</v>
      </c>
      <c r="Q38" s="130">
        <f t="shared" si="25"/>
        <v>3.5105900000000001</v>
      </c>
      <c r="R38" s="130">
        <f t="shared" si="25"/>
        <v>3.6131799999999998</v>
      </c>
      <c r="S38" s="130">
        <f t="shared" si="25"/>
        <v>7.21204</v>
      </c>
      <c r="T38" s="130">
        <f t="shared" si="25"/>
        <v>2.5277399999999997</v>
      </c>
      <c r="U38" s="130">
        <f t="shared" si="25"/>
        <v>3.1725700000000003</v>
      </c>
      <c r="V38" s="130">
        <f t="shared" si="25"/>
        <v>3.2797499999999999</v>
      </c>
      <c r="W38" s="134">
        <f>SUM(W18,W22,W26,W28,W30,W32)</f>
        <v>39.108040000000003</v>
      </c>
      <c r="X38" s="26"/>
    </row>
    <row r="39" spans="2:24" s="1" customFormat="1" ht="15.65" customHeight="1">
      <c r="B39" s="286"/>
      <c r="C39" s="288"/>
      <c r="D39" s="307" t="s">
        <v>73</v>
      </c>
      <c r="E39" s="293" t="s">
        <v>62</v>
      </c>
      <c r="F39" s="295" t="s">
        <v>51</v>
      </c>
      <c r="G39" s="295" t="s">
        <v>43</v>
      </c>
      <c r="H39" s="409">
        <f>H35+H37</f>
        <v>263</v>
      </c>
      <c r="I39" s="409">
        <f>'Market Dashboard'!V50</f>
        <v>637.99031801192245</v>
      </c>
      <c r="J39" s="111" t="s">
        <v>47</v>
      </c>
      <c r="K39" s="12">
        <f t="shared" ref="K39:V40" si="26">SUM(K33,K23)</f>
        <v>11.895460818513403</v>
      </c>
      <c r="L39" s="12">
        <f t="shared" si="26"/>
        <v>37.008467817161375</v>
      </c>
      <c r="M39" s="12">
        <f t="shared" si="26"/>
        <v>111.11650429615845</v>
      </c>
      <c r="N39" s="12">
        <f t="shared" si="26"/>
        <v>63.240805319056228</v>
      </c>
      <c r="O39" s="12">
        <f t="shared" si="26"/>
        <v>54.39751278517879</v>
      </c>
      <c r="P39" s="12">
        <f t="shared" si="26"/>
        <v>74.361108667144748</v>
      </c>
      <c r="Q39" s="12">
        <f t="shared" si="26"/>
        <v>32.776546677341493</v>
      </c>
      <c r="R39" s="12">
        <f t="shared" si="26"/>
        <v>27.006271351545255</v>
      </c>
      <c r="S39" s="12">
        <f t="shared" si="26"/>
        <v>56.282184723923876</v>
      </c>
      <c r="T39" s="12">
        <f t="shared" si="26"/>
        <v>36.0087719313794</v>
      </c>
      <c r="U39" s="12">
        <f t="shared" si="26"/>
        <v>45.341024013247761</v>
      </c>
      <c r="V39" s="12">
        <f t="shared" si="26"/>
        <v>88.787869341608726</v>
      </c>
      <c r="W39" s="21">
        <f>SUM(W33,W23)</f>
        <v>638.22252774225944</v>
      </c>
      <c r="X39" s="26"/>
    </row>
    <row r="40" spans="2:24" s="1" customFormat="1" ht="15.65" customHeight="1">
      <c r="B40" s="286"/>
      <c r="C40" s="289"/>
      <c r="D40" s="416"/>
      <c r="E40" s="309"/>
      <c r="F40" s="310"/>
      <c r="G40" s="310"/>
      <c r="H40" s="410"/>
      <c r="I40" s="410"/>
      <c r="J40" s="118" t="s">
        <v>132</v>
      </c>
      <c r="K40" s="135">
        <f t="shared" si="26"/>
        <v>3.3662899999999998</v>
      </c>
      <c r="L40" s="135">
        <f t="shared" si="26"/>
        <v>3.0657899999999998</v>
      </c>
      <c r="M40" s="135">
        <f t="shared" si="26"/>
        <v>79.211969999999994</v>
      </c>
      <c r="N40" s="135">
        <f>SUM(N34,N24)</f>
        <v>2.2503699999999998</v>
      </c>
      <c r="O40" s="135">
        <f>SUM(O34,O24)</f>
        <v>117.13333</v>
      </c>
      <c r="P40" s="135">
        <f t="shared" ref="P40:V40" si="27">SUM(P34,P24)</f>
        <v>2.2429999999999999</v>
      </c>
      <c r="Q40" s="135">
        <f t="shared" si="27"/>
        <v>4.3269900000000003</v>
      </c>
      <c r="R40" s="135">
        <f t="shared" si="27"/>
        <v>6.2862900000000002</v>
      </c>
      <c r="S40" s="135">
        <f t="shared" si="27"/>
        <v>7.21204</v>
      </c>
      <c r="T40" s="135">
        <f t="shared" si="27"/>
        <v>12.005239999999999</v>
      </c>
      <c r="U40" s="135">
        <f t="shared" si="27"/>
        <v>65.402349999999998</v>
      </c>
      <c r="V40" s="135">
        <f t="shared" si="27"/>
        <v>3.2797499999999999</v>
      </c>
      <c r="W40" s="136">
        <f>SUM(W34,W24)</f>
        <v>305.78341</v>
      </c>
      <c r="X40" s="26"/>
    </row>
    <row r="41" spans="2:24" s="1" customFormat="1">
      <c r="D41" s="7"/>
      <c r="E41" s="7"/>
      <c r="F41" s="7"/>
      <c r="G41" s="7"/>
      <c r="H41" s="123"/>
      <c r="I41" s="123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1"/>
      <c r="W41" s="32"/>
      <c r="X41" s="11"/>
    </row>
    <row r="42" spans="2:24" s="1" customFormat="1">
      <c r="D42" s="7"/>
      <c r="E42" s="7"/>
      <c r="F42" s="7"/>
      <c r="G42" s="7"/>
      <c r="H42" s="123"/>
      <c r="I42" s="123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1"/>
      <c r="W42" s="11"/>
      <c r="X42" s="11"/>
    </row>
    <row r="43" spans="2:24" s="1" customFormat="1">
      <c r="D43" s="7"/>
      <c r="E43" s="7"/>
      <c r="F43" s="7"/>
      <c r="G43" s="7"/>
      <c r="H43" s="123"/>
      <c r="I43" s="123"/>
      <c r="J43" s="96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1"/>
      <c r="W43" s="11"/>
      <c r="X43" s="11"/>
    </row>
    <row r="44" spans="2:24" s="1" customFormat="1">
      <c r="D44" s="7"/>
      <c r="E44" s="7"/>
      <c r="F44" s="7"/>
      <c r="G44" s="7"/>
      <c r="H44" s="123"/>
      <c r="I44" s="123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1"/>
      <c r="W44" s="11"/>
      <c r="X44" s="11"/>
    </row>
    <row r="45" spans="2:24" s="1" customFormat="1">
      <c r="D45" s="7"/>
      <c r="E45" s="7"/>
      <c r="F45" s="7"/>
      <c r="G45" s="7"/>
      <c r="H45" s="123"/>
      <c r="I45" s="123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1"/>
      <c r="W45" s="11"/>
      <c r="X45" s="11"/>
    </row>
    <row r="46" spans="2:24" s="1" customFormat="1">
      <c r="D46" s="7"/>
      <c r="E46" s="7"/>
      <c r="F46" s="7"/>
      <c r="G46" s="7"/>
      <c r="H46" s="123"/>
      <c r="I46" s="123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1"/>
      <c r="W46" s="11"/>
      <c r="X46" s="11"/>
    </row>
    <row r="47" spans="2:24" s="1" customFormat="1">
      <c r="D47" s="7"/>
      <c r="E47" s="7"/>
      <c r="F47" s="7"/>
      <c r="G47" s="7"/>
      <c r="H47" s="123"/>
      <c r="I47" s="123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1"/>
      <c r="W47" s="11"/>
      <c r="X47" s="11"/>
    </row>
    <row r="48" spans="2:24" s="1" customFormat="1">
      <c r="D48" s="7"/>
      <c r="E48" s="7"/>
      <c r="F48" s="7"/>
      <c r="G48" s="7"/>
      <c r="H48" s="123"/>
      <c r="I48" s="123"/>
      <c r="J48" s="10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1"/>
      <c r="W48" s="11"/>
      <c r="X48" s="11"/>
    </row>
    <row r="49" spans="4:24" s="1" customFormat="1">
      <c r="D49" s="7"/>
      <c r="E49" s="7"/>
      <c r="F49" s="7"/>
      <c r="G49" s="7"/>
      <c r="H49" s="123"/>
      <c r="I49" s="123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1"/>
      <c r="W49" s="11"/>
      <c r="X49" s="11"/>
    </row>
    <row r="50" spans="4:24" s="1" customFormat="1">
      <c r="D50" s="7"/>
      <c r="E50" s="7"/>
      <c r="F50" s="7"/>
      <c r="G50" s="7"/>
      <c r="H50" s="123"/>
      <c r="I50" s="123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1"/>
      <c r="W50" s="11"/>
      <c r="X50" s="11"/>
    </row>
    <row r="51" spans="4:24" s="1" customFormat="1">
      <c r="D51" s="7"/>
      <c r="E51" s="7"/>
      <c r="F51" s="7"/>
      <c r="G51" s="7"/>
      <c r="H51" s="123"/>
      <c r="I51" s="123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1"/>
      <c r="W51" s="11"/>
      <c r="X51" s="11"/>
    </row>
    <row r="52" spans="4:24" s="1" customFormat="1">
      <c r="D52" s="7"/>
      <c r="E52" s="7"/>
      <c r="F52" s="7"/>
      <c r="G52" s="7"/>
      <c r="H52" s="123"/>
      <c r="I52" s="123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1"/>
      <c r="W52" s="11"/>
      <c r="X52" s="11"/>
    </row>
    <row r="53" spans="4:24" s="1" customFormat="1">
      <c r="D53" s="7"/>
      <c r="E53" s="7"/>
      <c r="F53" s="7"/>
      <c r="G53" s="7"/>
      <c r="H53" s="123"/>
      <c r="I53" s="123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1"/>
      <c r="W53" s="11"/>
      <c r="X53" s="11"/>
    </row>
    <row r="54" spans="4:24" s="1" customFormat="1">
      <c r="D54" s="7"/>
      <c r="E54" s="7"/>
      <c r="F54" s="7"/>
      <c r="G54" s="7"/>
      <c r="H54" s="123"/>
      <c r="I54" s="123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1"/>
      <c r="W54" s="11"/>
      <c r="X54" s="11"/>
    </row>
    <row r="55" spans="4:24" s="1" customFormat="1">
      <c r="D55" s="7"/>
      <c r="E55" s="7"/>
      <c r="F55" s="7"/>
      <c r="G55" s="7"/>
      <c r="H55" s="123"/>
      <c r="I55" s="123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1"/>
      <c r="W55" s="11"/>
      <c r="X55" s="11"/>
    </row>
    <row r="56" spans="4:24" s="1" customFormat="1">
      <c r="D56" s="7"/>
      <c r="E56" s="7"/>
      <c r="F56" s="7"/>
      <c r="G56" s="7"/>
      <c r="H56" s="123"/>
      <c r="I56" s="123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1"/>
      <c r="W56" s="11"/>
      <c r="X56" s="11"/>
    </row>
    <row r="57" spans="4:24" s="1" customFormat="1">
      <c r="D57" s="7"/>
      <c r="E57" s="7"/>
      <c r="F57" s="7"/>
      <c r="G57" s="7"/>
      <c r="H57" s="123"/>
      <c r="I57" s="123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1"/>
      <c r="W57" s="11"/>
      <c r="X57" s="11"/>
    </row>
    <row r="58" spans="4:24" s="1" customFormat="1">
      <c r="D58" s="7"/>
      <c r="E58" s="7"/>
      <c r="F58" s="7"/>
      <c r="G58" s="7"/>
      <c r="H58" s="123"/>
      <c r="I58" s="123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1"/>
      <c r="W58" s="11"/>
      <c r="X58" s="11"/>
    </row>
    <row r="59" spans="4:24" s="1" customFormat="1">
      <c r="D59" s="7"/>
      <c r="E59" s="7"/>
      <c r="F59" s="7"/>
      <c r="G59" s="7"/>
      <c r="H59" s="123"/>
      <c r="I59" s="123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1"/>
      <c r="W59" s="11"/>
      <c r="X59" s="11"/>
    </row>
    <row r="60" spans="4:24" s="1" customFormat="1">
      <c r="D60" s="7"/>
      <c r="E60" s="7"/>
      <c r="F60" s="7"/>
      <c r="G60" s="7"/>
      <c r="H60" s="123"/>
      <c r="I60" s="123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1"/>
      <c r="W60" s="11"/>
      <c r="X60" s="11"/>
    </row>
    <row r="61" spans="4:24" s="1" customFormat="1">
      <c r="D61" s="7"/>
      <c r="E61" s="7"/>
      <c r="F61" s="7"/>
      <c r="G61" s="7"/>
      <c r="H61" s="123"/>
      <c r="I61" s="123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1"/>
      <c r="W61" s="11"/>
      <c r="X61" s="11"/>
    </row>
    <row r="62" spans="4:24" s="1" customFormat="1">
      <c r="D62" s="7"/>
      <c r="E62" s="7"/>
      <c r="F62" s="7"/>
      <c r="G62" s="7"/>
      <c r="H62" s="123"/>
      <c r="I62" s="123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1"/>
      <c r="W62" s="11"/>
      <c r="X62" s="11"/>
    </row>
    <row r="63" spans="4:24" s="1" customFormat="1">
      <c r="D63" s="7"/>
      <c r="E63" s="7"/>
      <c r="F63" s="7"/>
      <c r="G63" s="7"/>
      <c r="H63" s="123"/>
      <c r="I63" s="123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1"/>
      <c r="W63" s="11"/>
      <c r="X63" s="11"/>
    </row>
    <row r="64" spans="4:24" s="1" customFormat="1">
      <c r="D64" s="7"/>
      <c r="E64" s="7"/>
      <c r="F64" s="7"/>
      <c r="G64" s="7"/>
      <c r="H64" s="123"/>
      <c r="I64" s="123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1"/>
      <c r="W64" s="11"/>
      <c r="X64" s="11"/>
    </row>
    <row r="65" spans="4:24" s="1" customFormat="1">
      <c r="D65" s="7"/>
      <c r="E65" s="7"/>
      <c r="F65" s="7"/>
      <c r="G65" s="7"/>
      <c r="H65" s="123"/>
      <c r="I65" s="123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1"/>
      <c r="W65" s="11"/>
      <c r="X65" s="11"/>
    </row>
    <row r="66" spans="4:24" s="1" customFormat="1">
      <c r="D66" s="7"/>
      <c r="E66" s="7"/>
      <c r="F66" s="7"/>
      <c r="G66" s="7"/>
      <c r="H66" s="123"/>
      <c r="I66" s="123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1"/>
      <c r="W66" s="11"/>
      <c r="X66" s="11"/>
    </row>
    <row r="67" spans="4:24" s="1" customFormat="1">
      <c r="D67" s="7"/>
      <c r="E67" s="7"/>
      <c r="F67" s="7"/>
      <c r="G67" s="7"/>
      <c r="H67" s="123"/>
      <c r="I67" s="123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1"/>
      <c r="W67" s="11"/>
      <c r="X67" s="11"/>
    </row>
    <row r="68" spans="4:24" s="1" customFormat="1">
      <c r="D68" s="7"/>
      <c r="E68" s="7"/>
      <c r="F68" s="7"/>
      <c r="G68" s="7"/>
      <c r="H68" s="123"/>
      <c r="I68" s="123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1"/>
      <c r="W68" s="11"/>
      <c r="X68" s="11"/>
    </row>
    <row r="69" spans="4:24" s="1" customFormat="1">
      <c r="D69" s="7"/>
      <c r="E69" s="7"/>
      <c r="F69" s="7"/>
      <c r="G69" s="7"/>
      <c r="H69" s="123"/>
      <c r="I69" s="123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1"/>
      <c r="W69" s="11"/>
      <c r="X69" s="11"/>
    </row>
    <row r="70" spans="4:24" s="1" customFormat="1">
      <c r="D70" s="7"/>
      <c r="E70" s="7"/>
      <c r="F70" s="7"/>
      <c r="G70" s="7"/>
      <c r="H70" s="123"/>
      <c r="I70" s="123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1"/>
      <c r="W70" s="11"/>
      <c r="X70" s="11"/>
    </row>
    <row r="71" spans="4:24" s="1" customFormat="1">
      <c r="D71" s="7"/>
      <c r="E71" s="7"/>
      <c r="F71" s="7"/>
      <c r="G71" s="7"/>
      <c r="H71" s="123"/>
      <c r="I71" s="123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1"/>
      <c r="W71" s="11"/>
      <c r="X71" s="11"/>
    </row>
    <row r="72" spans="4:24" s="1" customFormat="1">
      <c r="D72" s="7"/>
      <c r="E72" s="7"/>
      <c r="F72" s="7"/>
      <c r="G72" s="7"/>
      <c r="H72" s="123"/>
      <c r="I72" s="123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1"/>
      <c r="W72" s="11"/>
      <c r="X72" s="11"/>
    </row>
    <row r="73" spans="4:24" s="1" customFormat="1">
      <c r="D73" s="7"/>
      <c r="E73" s="7"/>
      <c r="F73" s="7"/>
      <c r="G73" s="7"/>
      <c r="H73" s="123"/>
      <c r="I73" s="123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1"/>
      <c r="W73" s="11"/>
      <c r="X73" s="11"/>
    </row>
    <row r="74" spans="4:24" s="1" customFormat="1">
      <c r="D74" s="7"/>
      <c r="E74" s="7"/>
      <c r="F74" s="7"/>
      <c r="G74" s="7"/>
      <c r="H74" s="123"/>
      <c r="I74" s="123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1"/>
      <c r="W74" s="11"/>
      <c r="X74" s="11"/>
    </row>
    <row r="75" spans="4:24" s="1" customFormat="1">
      <c r="D75" s="7"/>
      <c r="E75" s="7"/>
      <c r="F75" s="7"/>
      <c r="G75" s="7"/>
      <c r="H75" s="123"/>
      <c r="I75" s="123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1"/>
      <c r="W75" s="11"/>
      <c r="X75" s="11"/>
    </row>
    <row r="76" spans="4:24" s="1" customFormat="1">
      <c r="D76" s="7"/>
      <c r="E76" s="7"/>
      <c r="F76" s="7"/>
      <c r="G76" s="7"/>
      <c r="H76" s="123"/>
      <c r="I76" s="123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1"/>
      <c r="W76" s="11"/>
      <c r="X76" s="11"/>
    </row>
    <row r="77" spans="4:24" s="1" customFormat="1">
      <c r="D77" s="7"/>
      <c r="E77" s="7"/>
      <c r="F77" s="7"/>
      <c r="G77" s="7"/>
      <c r="H77" s="123"/>
      <c r="I77" s="123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1"/>
      <c r="W77" s="11"/>
      <c r="X77" s="11"/>
    </row>
    <row r="78" spans="4:24" s="1" customFormat="1">
      <c r="D78" s="7"/>
      <c r="E78" s="7"/>
      <c r="F78" s="7"/>
      <c r="G78" s="7"/>
      <c r="H78" s="123"/>
      <c r="I78" s="123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1"/>
      <c r="W78" s="11"/>
      <c r="X78" s="11"/>
    </row>
    <row r="79" spans="4:24" s="1" customFormat="1">
      <c r="D79" s="7"/>
      <c r="E79" s="7"/>
      <c r="F79" s="7"/>
      <c r="G79" s="7"/>
      <c r="H79" s="123"/>
      <c r="I79" s="123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1"/>
      <c r="W79" s="11"/>
      <c r="X79" s="11"/>
    </row>
    <row r="80" spans="4:24" s="1" customFormat="1">
      <c r="D80" s="7"/>
      <c r="E80" s="7"/>
      <c r="F80" s="7"/>
      <c r="G80" s="7"/>
      <c r="H80" s="123"/>
      <c r="I80" s="123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1"/>
      <c r="W80" s="11"/>
      <c r="X80" s="11"/>
    </row>
    <row r="81" spans="4:24" s="1" customFormat="1">
      <c r="D81" s="7"/>
      <c r="E81" s="7"/>
      <c r="F81" s="7"/>
      <c r="G81" s="7"/>
      <c r="H81" s="123"/>
      <c r="I81" s="123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1"/>
      <c r="W81" s="11"/>
      <c r="X81" s="11"/>
    </row>
    <row r="82" spans="4:24" s="1" customFormat="1">
      <c r="D82" s="7"/>
      <c r="E82" s="7"/>
      <c r="F82" s="7"/>
      <c r="G82" s="7"/>
      <c r="H82" s="123"/>
      <c r="I82" s="123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1"/>
      <c r="W82" s="11"/>
      <c r="X82" s="11"/>
    </row>
    <row r="83" spans="4:24" s="1" customFormat="1">
      <c r="D83" s="7"/>
      <c r="E83" s="7"/>
      <c r="F83" s="7"/>
      <c r="G83" s="7"/>
      <c r="H83" s="123"/>
      <c r="I83" s="123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1"/>
      <c r="W83" s="11"/>
      <c r="X83" s="11"/>
    </row>
    <row r="84" spans="4:24" s="1" customFormat="1">
      <c r="D84" s="7"/>
      <c r="E84" s="7"/>
      <c r="F84" s="7"/>
      <c r="G84" s="7"/>
      <c r="H84" s="123"/>
      <c r="I84" s="123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1"/>
      <c r="W84" s="11"/>
      <c r="X84" s="11"/>
    </row>
    <row r="85" spans="4:24" s="1" customFormat="1">
      <c r="D85" s="7"/>
      <c r="E85" s="7"/>
      <c r="F85" s="7"/>
      <c r="G85" s="7"/>
      <c r="H85" s="123"/>
      <c r="I85" s="123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1"/>
      <c r="W85" s="11"/>
      <c r="X85" s="11"/>
    </row>
    <row r="86" spans="4:24" s="1" customFormat="1">
      <c r="D86" s="7"/>
      <c r="E86" s="7"/>
      <c r="F86" s="7"/>
      <c r="G86" s="7"/>
      <c r="H86" s="123"/>
      <c r="I86" s="123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1"/>
      <c r="W86" s="11"/>
      <c r="X86" s="11"/>
    </row>
    <row r="87" spans="4:24" s="1" customFormat="1">
      <c r="D87" s="7"/>
      <c r="E87" s="7"/>
      <c r="F87" s="7"/>
      <c r="G87" s="7"/>
      <c r="H87" s="123"/>
      <c r="I87" s="123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1"/>
      <c r="W87" s="11"/>
      <c r="X87" s="11"/>
    </row>
    <row r="88" spans="4:24" s="1" customFormat="1">
      <c r="D88" s="7"/>
      <c r="E88" s="7"/>
      <c r="F88" s="7"/>
      <c r="G88" s="7"/>
      <c r="H88" s="123"/>
      <c r="I88" s="123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1"/>
      <c r="W88" s="11"/>
      <c r="X88" s="11"/>
    </row>
    <row r="89" spans="4:24" s="1" customFormat="1">
      <c r="D89" s="7"/>
      <c r="E89" s="7"/>
      <c r="F89" s="7"/>
      <c r="G89" s="7"/>
      <c r="H89" s="123"/>
      <c r="I89" s="123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1"/>
      <c r="W89" s="11"/>
      <c r="X89" s="11"/>
    </row>
    <row r="90" spans="4:24" s="1" customFormat="1">
      <c r="D90" s="7"/>
      <c r="E90" s="7"/>
      <c r="F90" s="7"/>
      <c r="G90" s="7"/>
      <c r="H90" s="123"/>
      <c r="I90" s="123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1"/>
      <c r="W90" s="11"/>
      <c r="X90" s="11"/>
    </row>
    <row r="91" spans="4:24" s="1" customFormat="1">
      <c r="D91" s="7"/>
      <c r="E91" s="7"/>
      <c r="F91" s="7"/>
      <c r="G91" s="7"/>
      <c r="H91" s="123"/>
      <c r="I91" s="123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1"/>
      <c r="W91" s="11"/>
      <c r="X91" s="11"/>
    </row>
    <row r="92" spans="4:24" s="1" customFormat="1">
      <c r="D92" s="7"/>
      <c r="E92" s="7"/>
      <c r="F92" s="7"/>
      <c r="G92" s="7"/>
      <c r="H92" s="123"/>
      <c r="I92" s="123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1"/>
      <c r="W92" s="11"/>
      <c r="X92" s="11"/>
    </row>
    <row r="93" spans="4:24" s="1" customFormat="1">
      <c r="D93" s="7"/>
      <c r="E93" s="7"/>
      <c r="F93" s="7"/>
      <c r="G93" s="7"/>
      <c r="H93" s="123"/>
      <c r="I93" s="123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1"/>
      <c r="W93" s="11"/>
      <c r="X93" s="11"/>
    </row>
    <row r="94" spans="4:24" s="1" customFormat="1">
      <c r="D94" s="7"/>
      <c r="E94" s="7"/>
      <c r="F94" s="7"/>
      <c r="G94" s="7"/>
      <c r="H94" s="123"/>
      <c r="I94" s="123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1"/>
      <c r="W94" s="11"/>
      <c r="X94" s="11"/>
    </row>
    <row r="95" spans="4:24" s="1" customFormat="1">
      <c r="D95" s="7"/>
      <c r="E95" s="7"/>
      <c r="F95" s="7"/>
      <c r="G95" s="7"/>
      <c r="H95" s="123"/>
      <c r="I95" s="123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1"/>
      <c r="W95" s="11"/>
      <c r="X95" s="11"/>
    </row>
    <row r="96" spans="4:24" s="1" customFormat="1">
      <c r="D96" s="7"/>
      <c r="E96" s="7"/>
      <c r="F96" s="7"/>
      <c r="G96" s="7"/>
      <c r="H96" s="123"/>
      <c r="I96" s="123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1"/>
      <c r="W96" s="11"/>
      <c r="X96" s="11"/>
    </row>
    <row r="97" spans="4:24" s="1" customFormat="1">
      <c r="D97" s="7"/>
      <c r="E97" s="7"/>
      <c r="F97" s="7"/>
      <c r="G97" s="7"/>
      <c r="H97" s="123"/>
      <c r="I97" s="123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1"/>
      <c r="W97" s="11"/>
      <c r="X97" s="11"/>
    </row>
    <row r="98" spans="4:24" s="1" customFormat="1">
      <c r="D98" s="7"/>
      <c r="E98" s="7"/>
      <c r="F98" s="7"/>
      <c r="G98" s="7"/>
      <c r="H98" s="123"/>
      <c r="I98" s="123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1"/>
      <c r="W98" s="11"/>
      <c r="X98" s="11"/>
    </row>
    <row r="99" spans="4:24" s="1" customFormat="1">
      <c r="D99" s="7"/>
      <c r="E99" s="7"/>
      <c r="F99" s="7"/>
      <c r="G99" s="7"/>
      <c r="H99" s="123"/>
      <c r="I99" s="123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1"/>
      <c r="W99" s="11"/>
      <c r="X99" s="11"/>
    </row>
    <row r="100" spans="4:24" s="1" customFormat="1">
      <c r="D100" s="7"/>
      <c r="E100" s="7"/>
      <c r="F100" s="7"/>
      <c r="G100" s="7"/>
      <c r="H100" s="123"/>
      <c r="I100" s="123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1"/>
      <c r="W100" s="11"/>
      <c r="X100" s="11"/>
    </row>
    <row r="101" spans="4:24" s="1" customFormat="1">
      <c r="D101" s="7"/>
      <c r="E101" s="7"/>
      <c r="F101" s="7"/>
      <c r="G101" s="7"/>
      <c r="H101" s="123"/>
      <c r="I101" s="123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1"/>
      <c r="W101" s="11"/>
      <c r="X101" s="11"/>
    </row>
    <row r="102" spans="4:24" s="1" customFormat="1">
      <c r="D102" s="7"/>
      <c r="E102" s="7"/>
      <c r="F102" s="7"/>
      <c r="G102" s="7"/>
      <c r="H102" s="123"/>
      <c r="I102" s="123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1"/>
      <c r="W102" s="11"/>
      <c r="X102" s="11"/>
    </row>
    <row r="103" spans="4:24" s="1" customFormat="1">
      <c r="D103" s="7"/>
      <c r="E103" s="7"/>
      <c r="F103" s="7"/>
      <c r="G103" s="7"/>
      <c r="H103" s="123"/>
      <c r="I103" s="123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1"/>
      <c r="W103" s="11"/>
      <c r="X103" s="11"/>
    </row>
    <row r="104" spans="4:24" s="1" customFormat="1">
      <c r="D104" s="7"/>
      <c r="E104" s="7"/>
      <c r="F104" s="7"/>
      <c r="G104" s="7"/>
      <c r="H104" s="123"/>
      <c r="I104" s="123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1"/>
      <c r="W104" s="11"/>
      <c r="X104" s="11"/>
    </row>
    <row r="105" spans="4:24" s="1" customFormat="1">
      <c r="D105" s="7"/>
      <c r="E105" s="7"/>
      <c r="F105" s="7"/>
      <c r="G105" s="7"/>
      <c r="H105" s="123"/>
      <c r="I105" s="123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1"/>
      <c r="W105" s="11"/>
      <c r="X105" s="11"/>
    </row>
    <row r="106" spans="4:24" s="1" customFormat="1">
      <c r="D106" s="7"/>
      <c r="E106" s="7"/>
      <c r="F106" s="7"/>
      <c r="G106" s="7"/>
      <c r="H106" s="123"/>
      <c r="I106" s="123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1"/>
      <c r="W106" s="11"/>
      <c r="X106" s="11"/>
    </row>
    <row r="107" spans="4:24" s="1" customFormat="1">
      <c r="D107" s="7"/>
      <c r="E107" s="7"/>
      <c r="F107" s="7"/>
      <c r="G107" s="7"/>
      <c r="H107" s="123"/>
      <c r="I107" s="123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1"/>
      <c r="W107" s="11"/>
      <c r="X107" s="11"/>
    </row>
    <row r="108" spans="4:24" s="1" customFormat="1">
      <c r="D108" s="7"/>
      <c r="E108" s="7"/>
      <c r="F108" s="7"/>
      <c r="G108" s="7"/>
      <c r="H108" s="123"/>
      <c r="I108" s="123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1"/>
      <c r="W108" s="11"/>
      <c r="X108" s="11"/>
    </row>
    <row r="109" spans="4:24" s="1" customFormat="1">
      <c r="D109" s="7"/>
      <c r="E109" s="7"/>
      <c r="F109" s="7"/>
      <c r="G109" s="7"/>
      <c r="H109" s="123"/>
      <c r="I109" s="123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1"/>
      <c r="W109" s="11"/>
      <c r="X109" s="11"/>
    </row>
    <row r="110" spans="4:24" s="1" customFormat="1">
      <c r="D110" s="7"/>
      <c r="E110" s="7"/>
      <c r="F110" s="7"/>
      <c r="G110" s="7"/>
      <c r="H110" s="123"/>
      <c r="I110" s="123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1"/>
      <c r="W110" s="11"/>
      <c r="X110" s="11"/>
    </row>
    <row r="111" spans="4:24" s="1" customFormat="1">
      <c r="D111" s="7"/>
      <c r="E111" s="7"/>
      <c r="F111" s="7"/>
      <c r="G111" s="7"/>
      <c r="H111" s="123"/>
      <c r="I111" s="123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1"/>
      <c r="W111" s="11"/>
      <c r="X111" s="11"/>
    </row>
    <row r="112" spans="4:24" s="1" customFormat="1">
      <c r="D112" s="7"/>
      <c r="E112" s="7"/>
      <c r="F112" s="7"/>
      <c r="G112" s="7"/>
      <c r="H112" s="123"/>
      <c r="I112" s="123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1"/>
      <c r="W112" s="11"/>
      <c r="X112" s="11"/>
    </row>
    <row r="113" spans="4:24" s="1" customFormat="1">
      <c r="D113" s="7"/>
      <c r="E113" s="7"/>
      <c r="F113" s="7"/>
      <c r="G113" s="7"/>
      <c r="H113" s="123"/>
      <c r="I113" s="123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1"/>
      <c r="W113" s="11"/>
      <c r="X113" s="11"/>
    </row>
    <row r="114" spans="4:24" s="1" customFormat="1">
      <c r="D114" s="7"/>
      <c r="E114" s="7"/>
      <c r="F114" s="7"/>
      <c r="G114" s="7"/>
      <c r="H114" s="123"/>
      <c r="I114" s="123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1"/>
      <c r="W114" s="11"/>
      <c r="X114" s="11"/>
    </row>
    <row r="115" spans="4:24" s="1" customFormat="1">
      <c r="D115" s="7"/>
      <c r="E115" s="7"/>
      <c r="F115" s="7"/>
      <c r="G115" s="7"/>
      <c r="H115" s="123"/>
      <c r="I115" s="123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1"/>
      <c r="W115" s="11"/>
      <c r="X115" s="11"/>
    </row>
    <row r="116" spans="4:24" s="1" customFormat="1">
      <c r="D116" s="7"/>
      <c r="E116" s="7"/>
      <c r="F116" s="7"/>
      <c r="G116" s="7"/>
      <c r="H116" s="123"/>
      <c r="I116" s="123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1"/>
      <c r="W116" s="11"/>
      <c r="X116" s="11"/>
    </row>
    <row r="117" spans="4:24" s="1" customFormat="1">
      <c r="D117" s="7"/>
      <c r="E117" s="7"/>
      <c r="F117" s="7"/>
      <c r="G117" s="7"/>
      <c r="H117" s="123"/>
      <c r="I117" s="123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1"/>
      <c r="W117" s="11"/>
      <c r="X117" s="11"/>
    </row>
    <row r="118" spans="4:24" s="1" customFormat="1">
      <c r="D118" s="7"/>
      <c r="E118" s="7"/>
      <c r="F118" s="7"/>
      <c r="G118" s="7"/>
      <c r="H118" s="123"/>
      <c r="I118" s="123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1"/>
      <c r="W118" s="11"/>
      <c r="X118" s="11"/>
    </row>
    <row r="119" spans="4:24" s="1" customFormat="1">
      <c r="D119" s="7"/>
      <c r="E119" s="7"/>
      <c r="F119" s="7"/>
      <c r="G119" s="7"/>
      <c r="H119" s="123"/>
      <c r="I119" s="123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1"/>
      <c r="W119" s="11"/>
      <c r="X119" s="11"/>
    </row>
    <row r="120" spans="4:24" s="1" customFormat="1">
      <c r="D120" s="7"/>
      <c r="E120" s="7"/>
      <c r="F120" s="7"/>
      <c r="G120" s="7"/>
      <c r="H120" s="123"/>
      <c r="I120" s="123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1"/>
      <c r="W120" s="11"/>
      <c r="X120" s="11"/>
    </row>
    <row r="121" spans="4:24" s="1" customFormat="1">
      <c r="D121" s="7"/>
      <c r="E121" s="7"/>
      <c r="F121" s="7"/>
      <c r="G121" s="7"/>
      <c r="H121" s="123"/>
      <c r="I121" s="123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1"/>
      <c r="W121" s="11"/>
      <c r="X121" s="11"/>
    </row>
    <row r="122" spans="4:24" s="1" customFormat="1">
      <c r="D122" s="7"/>
      <c r="E122" s="7"/>
      <c r="F122" s="7"/>
      <c r="G122" s="7"/>
      <c r="H122" s="123"/>
      <c r="I122" s="123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1"/>
      <c r="W122" s="11"/>
      <c r="X122" s="11"/>
    </row>
    <row r="123" spans="4:24" s="1" customFormat="1">
      <c r="D123" s="7"/>
      <c r="E123" s="7"/>
      <c r="F123" s="7"/>
      <c r="G123" s="7"/>
      <c r="H123" s="123"/>
      <c r="I123" s="123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1"/>
      <c r="W123" s="11"/>
      <c r="X123" s="11"/>
    </row>
    <row r="124" spans="4:24" s="1" customFormat="1">
      <c r="D124" s="7"/>
      <c r="E124" s="7"/>
      <c r="F124" s="7"/>
      <c r="G124" s="7"/>
      <c r="H124" s="123"/>
      <c r="I124" s="123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1"/>
      <c r="W124" s="11"/>
      <c r="X124" s="11"/>
    </row>
    <row r="125" spans="4:24" s="1" customFormat="1">
      <c r="D125" s="7"/>
      <c r="E125" s="7"/>
      <c r="F125" s="7"/>
      <c r="G125" s="7"/>
      <c r="H125" s="123"/>
      <c r="I125" s="123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1"/>
      <c r="W125" s="11"/>
      <c r="X125" s="11"/>
    </row>
    <row r="126" spans="4:24" s="1" customFormat="1">
      <c r="D126" s="7"/>
      <c r="E126" s="7"/>
      <c r="F126" s="7"/>
      <c r="G126" s="7"/>
      <c r="H126" s="123"/>
      <c r="I126" s="123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1"/>
      <c r="W126" s="11"/>
      <c r="X126" s="11"/>
    </row>
    <row r="127" spans="4:24" s="1" customFormat="1">
      <c r="D127" s="7"/>
      <c r="E127" s="7"/>
      <c r="F127" s="7"/>
      <c r="G127" s="7"/>
      <c r="H127" s="123"/>
      <c r="I127" s="123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1"/>
      <c r="W127" s="11"/>
      <c r="X127" s="11"/>
    </row>
    <row r="128" spans="4:24" s="1" customFormat="1">
      <c r="D128" s="7"/>
      <c r="E128" s="7"/>
      <c r="F128" s="7"/>
      <c r="G128" s="7"/>
      <c r="H128" s="123"/>
      <c r="I128" s="123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1"/>
      <c r="W128" s="11"/>
      <c r="X128" s="11"/>
    </row>
    <row r="129" spans="4:24" s="1" customFormat="1">
      <c r="D129" s="7"/>
      <c r="E129" s="7"/>
      <c r="F129" s="7"/>
      <c r="G129" s="7"/>
      <c r="H129" s="123"/>
      <c r="I129" s="123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1"/>
      <c r="W129" s="11"/>
      <c r="X129" s="11"/>
    </row>
    <row r="130" spans="4:24" s="1" customFormat="1">
      <c r="D130" s="7"/>
      <c r="E130" s="7"/>
      <c r="F130" s="7"/>
      <c r="G130" s="7"/>
      <c r="H130" s="123"/>
      <c r="I130" s="123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1"/>
      <c r="W130" s="11"/>
      <c r="X130" s="11"/>
    </row>
    <row r="131" spans="4:24" s="1" customFormat="1">
      <c r="D131" s="7"/>
      <c r="E131" s="7"/>
      <c r="F131" s="7"/>
      <c r="G131" s="7"/>
      <c r="H131" s="123"/>
      <c r="I131" s="123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1"/>
      <c r="W131" s="11"/>
      <c r="X131" s="11"/>
    </row>
    <row r="132" spans="4:24" s="1" customFormat="1">
      <c r="D132" s="7"/>
      <c r="E132" s="7"/>
      <c r="F132" s="7"/>
      <c r="G132" s="7"/>
      <c r="H132" s="123"/>
      <c r="I132" s="123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1"/>
      <c r="W132" s="11"/>
      <c r="X132" s="11"/>
    </row>
    <row r="133" spans="4:24" s="1" customFormat="1">
      <c r="D133" s="7"/>
      <c r="E133" s="7"/>
      <c r="F133" s="7"/>
      <c r="G133" s="7"/>
      <c r="H133" s="123"/>
      <c r="I133" s="123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1"/>
      <c r="W133" s="11"/>
      <c r="X133" s="11"/>
    </row>
    <row r="134" spans="4:24" s="1" customFormat="1">
      <c r="D134" s="7"/>
      <c r="E134" s="7"/>
      <c r="F134" s="7"/>
      <c r="G134" s="7"/>
      <c r="H134" s="123"/>
      <c r="I134" s="123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1"/>
      <c r="W134" s="11"/>
      <c r="X134" s="11"/>
    </row>
    <row r="135" spans="4:24" s="1" customFormat="1">
      <c r="D135" s="7"/>
      <c r="E135" s="7"/>
      <c r="F135" s="7"/>
      <c r="G135" s="7"/>
      <c r="H135" s="123"/>
      <c r="I135" s="123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1"/>
      <c r="W135" s="11"/>
      <c r="X135" s="11"/>
    </row>
    <row r="136" spans="4:24" s="1" customFormat="1">
      <c r="D136" s="7"/>
      <c r="E136" s="7"/>
      <c r="F136" s="7"/>
      <c r="G136" s="7"/>
      <c r="H136" s="123"/>
      <c r="I136" s="123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1"/>
      <c r="W136" s="11"/>
      <c r="X136" s="11"/>
    </row>
    <row r="137" spans="4:24" s="1" customFormat="1">
      <c r="D137" s="7"/>
      <c r="E137" s="7"/>
      <c r="F137" s="7"/>
      <c r="G137" s="7"/>
      <c r="H137" s="123"/>
      <c r="I137" s="123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1"/>
      <c r="W137" s="11"/>
      <c r="X137" s="11"/>
    </row>
    <row r="138" spans="4:24" s="1" customFormat="1">
      <c r="D138" s="7"/>
      <c r="E138" s="7"/>
      <c r="F138" s="7"/>
      <c r="G138" s="7"/>
      <c r="H138" s="123"/>
      <c r="I138" s="123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1"/>
      <c r="W138" s="11"/>
      <c r="X138" s="11"/>
    </row>
    <row r="139" spans="4:24" s="1" customFormat="1">
      <c r="D139" s="7"/>
      <c r="E139" s="7"/>
      <c r="F139" s="7"/>
      <c r="G139" s="7"/>
      <c r="H139" s="123"/>
      <c r="I139" s="123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1"/>
      <c r="W139" s="11"/>
      <c r="X139" s="11"/>
    </row>
    <row r="140" spans="4:24" s="1" customFormat="1">
      <c r="D140" s="7"/>
      <c r="E140" s="7"/>
      <c r="F140" s="7"/>
      <c r="G140" s="7"/>
      <c r="H140" s="123"/>
      <c r="I140" s="123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1"/>
      <c r="W140" s="11"/>
      <c r="X140" s="11"/>
    </row>
    <row r="141" spans="4:24" s="1" customFormat="1">
      <c r="D141" s="7"/>
      <c r="E141" s="7"/>
      <c r="F141" s="7"/>
      <c r="G141" s="7"/>
      <c r="H141" s="123"/>
      <c r="I141" s="123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1"/>
      <c r="W141" s="11"/>
      <c r="X141" s="11"/>
    </row>
    <row r="142" spans="4:24" s="1" customFormat="1">
      <c r="D142" s="7"/>
      <c r="E142" s="7"/>
      <c r="F142" s="7"/>
      <c r="G142" s="7"/>
      <c r="H142" s="123"/>
      <c r="I142" s="123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1"/>
      <c r="W142" s="11"/>
      <c r="X142" s="11"/>
    </row>
    <row r="143" spans="4:24" s="1" customFormat="1">
      <c r="D143" s="7"/>
      <c r="E143" s="7"/>
      <c r="F143" s="7"/>
      <c r="G143" s="7"/>
      <c r="H143" s="123"/>
      <c r="I143" s="123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1"/>
      <c r="W143" s="11"/>
      <c r="X143" s="11"/>
    </row>
    <row r="144" spans="4:24" s="1" customFormat="1">
      <c r="D144" s="7"/>
      <c r="E144" s="7"/>
      <c r="F144" s="7"/>
      <c r="G144" s="7"/>
      <c r="H144" s="123"/>
      <c r="I144" s="123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1"/>
      <c r="W144" s="11"/>
      <c r="X144" s="11"/>
    </row>
    <row r="145" spans="4:24" s="1" customFormat="1">
      <c r="D145" s="7"/>
      <c r="E145" s="7"/>
      <c r="F145" s="7"/>
      <c r="G145" s="7"/>
      <c r="H145" s="123"/>
      <c r="I145" s="123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1"/>
      <c r="W145" s="11"/>
      <c r="X145" s="11"/>
    </row>
    <row r="146" spans="4:24" s="1" customFormat="1">
      <c r="D146" s="7"/>
      <c r="E146" s="7"/>
      <c r="F146" s="7"/>
      <c r="G146" s="7"/>
      <c r="H146" s="123"/>
      <c r="I146" s="123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1"/>
      <c r="W146" s="11"/>
      <c r="X146" s="11"/>
    </row>
    <row r="147" spans="4:24" s="1" customFormat="1">
      <c r="D147" s="7"/>
      <c r="E147" s="7"/>
      <c r="F147" s="7"/>
      <c r="G147" s="7"/>
      <c r="H147" s="123"/>
      <c r="I147" s="123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1"/>
      <c r="W147" s="11"/>
      <c r="X147" s="11"/>
    </row>
    <row r="148" spans="4:24" s="1" customFormat="1">
      <c r="D148" s="7"/>
      <c r="E148" s="7"/>
      <c r="F148" s="7"/>
      <c r="G148" s="7"/>
      <c r="H148" s="123"/>
      <c r="I148" s="123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1"/>
      <c r="W148" s="11"/>
      <c r="X148" s="11"/>
    </row>
    <row r="149" spans="4:24" s="1" customFormat="1">
      <c r="D149" s="7"/>
      <c r="E149" s="7"/>
      <c r="F149" s="7"/>
      <c r="G149" s="7"/>
      <c r="H149" s="123"/>
      <c r="I149" s="123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1"/>
      <c r="W149" s="11"/>
      <c r="X149" s="11"/>
    </row>
    <row r="150" spans="4:24" s="1" customFormat="1">
      <c r="D150" s="7"/>
      <c r="E150" s="7"/>
      <c r="F150" s="7"/>
      <c r="G150" s="7"/>
      <c r="H150" s="123"/>
      <c r="I150" s="123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1"/>
      <c r="W150" s="11"/>
      <c r="X150" s="11"/>
    </row>
    <row r="151" spans="4:24" s="1" customFormat="1">
      <c r="D151" s="7"/>
      <c r="E151" s="7"/>
      <c r="F151" s="7"/>
      <c r="G151" s="7"/>
      <c r="H151" s="123"/>
      <c r="I151" s="123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1"/>
      <c r="W151" s="11"/>
      <c r="X151" s="11"/>
    </row>
    <row r="152" spans="4:24" s="1" customFormat="1">
      <c r="D152" s="7"/>
      <c r="E152" s="7"/>
      <c r="F152" s="7"/>
      <c r="G152" s="7"/>
      <c r="H152" s="123"/>
      <c r="I152" s="123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1"/>
      <c r="W152" s="11"/>
      <c r="X152" s="11"/>
    </row>
    <row r="153" spans="4:24" s="1" customFormat="1">
      <c r="D153" s="7"/>
      <c r="E153" s="7"/>
      <c r="F153" s="7"/>
      <c r="G153" s="7"/>
      <c r="H153" s="123"/>
      <c r="I153" s="123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1"/>
      <c r="W153" s="11"/>
      <c r="X153" s="11"/>
    </row>
    <row r="154" spans="4:24" s="1" customFormat="1">
      <c r="D154" s="7"/>
      <c r="E154" s="7"/>
      <c r="F154" s="7"/>
      <c r="G154" s="7"/>
      <c r="H154" s="123"/>
      <c r="I154" s="123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1"/>
      <c r="W154" s="11"/>
      <c r="X154" s="11"/>
    </row>
    <row r="155" spans="4:24" s="1" customFormat="1">
      <c r="D155" s="7"/>
      <c r="E155" s="7"/>
      <c r="F155" s="7"/>
      <c r="G155" s="7"/>
      <c r="H155" s="123"/>
      <c r="I155" s="123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1"/>
      <c r="W155" s="11"/>
      <c r="X155" s="11"/>
    </row>
    <row r="156" spans="4:24" s="1" customFormat="1">
      <c r="D156" s="7"/>
      <c r="E156" s="7"/>
      <c r="F156" s="7"/>
      <c r="G156" s="7"/>
      <c r="H156" s="123"/>
      <c r="I156" s="123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1"/>
      <c r="W156" s="11"/>
      <c r="X156" s="11"/>
    </row>
    <row r="157" spans="4:24" s="1" customFormat="1">
      <c r="D157" s="7"/>
      <c r="E157" s="7"/>
      <c r="F157" s="7"/>
      <c r="G157" s="7"/>
      <c r="H157" s="123"/>
      <c r="I157" s="123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1"/>
      <c r="W157" s="11"/>
      <c r="X157" s="11"/>
    </row>
    <row r="158" spans="4:24" s="1" customFormat="1">
      <c r="D158" s="7"/>
      <c r="E158" s="7"/>
      <c r="F158" s="7"/>
      <c r="G158" s="7"/>
      <c r="H158" s="123"/>
      <c r="I158" s="123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1"/>
      <c r="W158" s="11"/>
      <c r="X158" s="11"/>
    </row>
    <row r="159" spans="4:24" s="1" customFormat="1">
      <c r="D159" s="7"/>
      <c r="E159" s="7"/>
      <c r="F159" s="7"/>
      <c r="G159" s="7"/>
      <c r="H159" s="123"/>
      <c r="I159" s="123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1"/>
      <c r="W159" s="11"/>
      <c r="X159" s="11"/>
    </row>
    <row r="160" spans="4:24" s="1" customFormat="1">
      <c r="D160" s="7"/>
      <c r="E160" s="7"/>
      <c r="F160" s="7"/>
      <c r="G160" s="7"/>
      <c r="H160" s="123"/>
      <c r="I160" s="123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1"/>
      <c r="W160" s="11"/>
      <c r="X160" s="11"/>
    </row>
    <row r="161" spans="4:24" s="1" customFormat="1">
      <c r="D161" s="7"/>
      <c r="E161" s="7"/>
      <c r="F161" s="7"/>
      <c r="G161" s="7"/>
      <c r="H161" s="123"/>
      <c r="I161" s="123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1"/>
      <c r="W161" s="11"/>
      <c r="X161" s="11"/>
    </row>
    <row r="162" spans="4:24" s="1" customFormat="1">
      <c r="D162" s="7"/>
      <c r="E162" s="7"/>
      <c r="F162" s="7"/>
      <c r="G162" s="7"/>
      <c r="H162" s="123"/>
      <c r="I162" s="123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1"/>
      <c r="W162" s="11"/>
      <c r="X162" s="11"/>
    </row>
    <row r="163" spans="4:24" s="1" customFormat="1">
      <c r="D163" s="7"/>
      <c r="E163" s="7"/>
      <c r="F163" s="7"/>
      <c r="G163" s="7"/>
      <c r="H163" s="123"/>
      <c r="I163" s="123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1"/>
      <c r="W163" s="11"/>
      <c r="X163" s="11"/>
    </row>
    <row r="164" spans="4:24" s="1" customFormat="1">
      <c r="D164" s="7"/>
      <c r="E164" s="7"/>
      <c r="F164" s="7"/>
      <c r="G164" s="7"/>
      <c r="H164" s="123"/>
      <c r="I164" s="123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1"/>
      <c r="W164" s="11"/>
      <c r="X164" s="11"/>
    </row>
    <row r="165" spans="4:24" s="1" customFormat="1">
      <c r="D165" s="7"/>
      <c r="E165" s="7"/>
      <c r="F165" s="7"/>
      <c r="G165" s="7"/>
      <c r="H165" s="123"/>
      <c r="I165" s="123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1"/>
      <c r="W165" s="11"/>
      <c r="X165" s="11"/>
    </row>
    <row r="166" spans="4:24" s="1" customFormat="1">
      <c r="D166" s="7"/>
      <c r="E166" s="7"/>
      <c r="F166" s="7"/>
      <c r="G166" s="7"/>
      <c r="H166" s="123"/>
      <c r="I166" s="123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1"/>
      <c r="W166" s="11"/>
      <c r="X166" s="11"/>
    </row>
    <row r="167" spans="4:24" s="1" customFormat="1">
      <c r="D167" s="7"/>
      <c r="E167" s="7"/>
      <c r="F167" s="7"/>
      <c r="G167" s="7"/>
      <c r="H167" s="123"/>
      <c r="I167" s="123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1"/>
      <c r="W167" s="11"/>
      <c r="X167" s="11"/>
    </row>
    <row r="168" spans="4:24" s="1" customFormat="1">
      <c r="D168" s="7"/>
      <c r="E168" s="7"/>
      <c r="F168" s="7"/>
      <c r="G168" s="7"/>
      <c r="H168" s="123"/>
      <c r="I168" s="123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1"/>
      <c r="W168" s="11"/>
      <c r="X168" s="11"/>
    </row>
    <row r="169" spans="4:24" s="1" customFormat="1">
      <c r="D169" s="7"/>
      <c r="E169" s="7"/>
      <c r="F169" s="7"/>
      <c r="G169" s="7"/>
      <c r="H169" s="123"/>
      <c r="I169" s="123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1"/>
      <c r="W169" s="11"/>
      <c r="X169" s="11"/>
    </row>
    <row r="170" spans="4:24" s="1" customFormat="1">
      <c r="D170" s="7"/>
      <c r="E170" s="7"/>
      <c r="F170" s="7"/>
      <c r="G170" s="7"/>
      <c r="H170" s="123"/>
      <c r="I170" s="123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1"/>
      <c r="W170" s="11"/>
      <c r="X170" s="11"/>
    </row>
    <row r="171" spans="4:24" s="1" customFormat="1">
      <c r="D171" s="7"/>
      <c r="E171" s="7"/>
      <c r="F171" s="7"/>
      <c r="G171" s="7"/>
      <c r="H171" s="123"/>
      <c r="I171" s="123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1"/>
      <c r="W171" s="11"/>
      <c r="X171" s="11"/>
    </row>
    <row r="172" spans="4:24" s="1" customFormat="1">
      <c r="D172" s="7"/>
      <c r="E172" s="7"/>
      <c r="F172" s="7"/>
      <c r="G172" s="7"/>
      <c r="H172" s="123"/>
      <c r="I172" s="123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1"/>
      <c r="W172" s="11"/>
      <c r="X172" s="11"/>
    </row>
    <row r="173" spans="4:24" s="1" customFormat="1">
      <c r="D173" s="7"/>
      <c r="E173" s="7"/>
      <c r="F173" s="7"/>
      <c r="G173" s="7"/>
      <c r="H173" s="123"/>
      <c r="I173" s="123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1"/>
      <c r="W173" s="11"/>
      <c r="X173" s="11"/>
    </row>
    <row r="174" spans="4:24" s="1" customFormat="1">
      <c r="D174" s="7"/>
      <c r="E174" s="7"/>
      <c r="F174" s="7"/>
      <c r="G174" s="7"/>
      <c r="H174" s="123"/>
      <c r="I174" s="123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1"/>
      <c r="W174" s="11"/>
      <c r="X174" s="11"/>
    </row>
    <row r="175" spans="4:24" s="1" customFormat="1">
      <c r="D175" s="7"/>
      <c r="E175" s="7"/>
      <c r="F175" s="7"/>
      <c r="G175" s="7"/>
      <c r="H175" s="123"/>
      <c r="I175" s="123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1"/>
      <c r="W175" s="11"/>
      <c r="X175" s="11"/>
    </row>
    <row r="176" spans="4:24" s="1" customFormat="1">
      <c r="D176" s="7"/>
      <c r="E176" s="7"/>
      <c r="F176" s="7"/>
      <c r="G176" s="7"/>
      <c r="H176" s="123"/>
      <c r="I176" s="123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1"/>
      <c r="W176" s="11"/>
      <c r="X176" s="11"/>
    </row>
    <row r="177" spans="4:24" s="1" customFormat="1">
      <c r="D177" s="7"/>
      <c r="E177" s="7"/>
      <c r="F177" s="7"/>
      <c r="G177" s="7"/>
      <c r="H177" s="123"/>
      <c r="I177" s="123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1"/>
      <c r="W177" s="11"/>
      <c r="X177" s="11"/>
    </row>
    <row r="178" spans="4:24" s="1" customFormat="1">
      <c r="D178" s="7"/>
      <c r="E178" s="7"/>
      <c r="F178" s="7"/>
      <c r="G178" s="7"/>
      <c r="H178" s="123"/>
      <c r="I178" s="123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1"/>
      <c r="W178" s="11"/>
      <c r="X178" s="11"/>
    </row>
    <row r="179" spans="4:24" s="1" customFormat="1">
      <c r="D179" s="7"/>
      <c r="E179" s="7"/>
      <c r="F179" s="7"/>
      <c r="G179" s="7"/>
      <c r="H179" s="123"/>
      <c r="I179" s="123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1"/>
      <c r="W179" s="11"/>
      <c r="X179" s="11"/>
    </row>
    <row r="180" spans="4:24" s="1" customFormat="1">
      <c r="D180" s="7"/>
      <c r="E180" s="7"/>
      <c r="F180" s="7"/>
      <c r="G180" s="7"/>
      <c r="H180" s="123"/>
      <c r="I180" s="123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1"/>
      <c r="W180" s="11"/>
      <c r="X180" s="11"/>
    </row>
    <row r="181" spans="4:24" s="1" customFormat="1">
      <c r="D181" s="7"/>
      <c r="E181" s="7"/>
      <c r="F181" s="7"/>
      <c r="G181" s="7"/>
      <c r="H181" s="123"/>
      <c r="I181" s="123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1"/>
      <c r="W181" s="11"/>
      <c r="X181" s="11"/>
    </row>
    <row r="182" spans="4:24" s="1" customFormat="1">
      <c r="D182" s="7"/>
      <c r="E182" s="7"/>
      <c r="F182" s="7"/>
      <c r="G182" s="7"/>
      <c r="H182" s="123"/>
      <c r="I182" s="123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1"/>
      <c r="W182" s="11"/>
      <c r="X182" s="11"/>
    </row>
    <row r="183" spans="4:24" s="1" customFormat="1">
      <c r="D183" s="7"/>
      <c r="E183" s="7"/>
      <c r="F183" s="7"/>
      <c r="G183" s="7"/>
      <c r="H183" s="123"/>
      <c r="I183" s="123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1"/>
      <c r="W183" s="11"/>
      <c r="X183" s="11"/>
    </row>
    <row r="184" spans="4:24" s="1" customFormat="1">
      <c r="D184" s="7"/>
      <c r="E184" s="7"/>
      <c r="F184" s="7"/>
      <c r="G184" s="7"/>
      <c r="H184" s="123"/>
      <c r="I184" s="123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1"/>
      <c r="W184" s="11"/>
      <c r="X184" s="11"/>
    </row>
    <row r="185" spans="4:24" s="1" customFormat="1">
      <c r="D185" s="7"/>
      <c r="E185" s="7"/>
      <c r="F185" s="7"/>
      <c r="G185" s="7"/>
      <c r="H185" s="123"/>
      <c r="I185" s="123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1"/>
      <c r="W185" s="11"/>
      <c r="X185" s="11"/>
    </row>
    <row r="186" spans="4:24" s="1" customFormat="1">
      <c r="D186" s="7"/>
      <c r="E186" s="7"/>
      <c r="F186" s="7"/>
      <c r="G186" s="7"/>
      <c r="H186" s="123"/>
      <c r="I186" s="123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1"/>
      <c r="W186" s="11"/>
      <c r="X186" s="11"/>
    </row>
    <row r="187" spans="4:24" s="1" customFormat="1">
      <c r="D187" s="7"/>
      <c r="E187" s="7"/>
      <c r="F187" s="7"/>
      <c r="G187" s="7"/>
      <c r="H187" s="123"/>
      <c r="I187" s="123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1"/>
      <c r="W187" s="11"/>
      <c r="X187" s="11"/>
    </row>
    <row r="188" spans="4:24" s="1" customFormat="1">
      <c r="D188" s="7"/>
      <c r="E188" s="7"/>
      <c r="F188" s="7"/>
      <c r="G188" s="7"/>
      <c r="H188" s="123"/>
      <c r="I188" s="123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1"/>
      <c r="W188" s="11"/>
      <c r="X188" s="11"/>
    </row>
    <row r="189" spans="4:24" s="1" customFormat="1">
      <c r="D189" s="7"/>
      <c r="E189" s="7"/>
      <c r="F189" s="7"/>
      <c r="G189" s="7"/>
      <c r="H189" s="123"/>
      <c r="I189" s="123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1"/>
      <c r="W189" s="11"/>
      <c r="X189" s="11"/>
    </row>
  </sheetData>
  <mergeCells count="122">
    <mergeCell ref="H37:H38"/>
    <mergeCell ref="I37:I38"/>
    <mergeCell ref="D31:D32"/>
    <mergeCell ref="E31:E32"/>
    <mergeCell ref="F31:F32"/>
    <mergeCell ref="G31:G32"/>
    <mergeCell ref="H31:H32"/>
    <mergeCell ref="I31:I32"/>
    <mergeCell ref="B35:B40"/>
    <mergeCell ref="C35:C40"/>
    <mergeCell ref="D35:D36"/>
    <mergeCell ref="E35:E36"/>
    <mergeCell ref="F35:F36"/>
    <mergeCell ref="G35:G36"/>
    <mergeCell ref="D39:D40"/>
    <mergeCell ref="E39:E40"/>
    <mergeCell ref="F39:F40"/>
    <mergeCell ref="G39:G40"/>
    <mergeCell ref="H39:H40"/>
    <mergeCell ref="I39:I40"/>
    <mergeCell ref="H35:H36"/>
    <mergeCell ref="I35:I36"/>
    <mergeCell ref="D37:D38"/>
    <mergeCell ref="E37:E38"/>
    <mergeCell ref="F37:F38"/>
    <mergeCell ref="G37:G38"/>
    <mergeCell ref="D27:D28"/>
    <mergeCell ref="E27:E28"/>
    <mergeCell ref="F27:F28"/>
    <mergeCell ref="G27:G28"/>
    <mergeCell ref="H27:H28"/>
    <mergeCell ref="I27:I28"/>
    <mergeCell ref="C25:C34"/>
    <mergeCell ref="D25:D26"/>
    <mergeCell ref="E25:E26"/>
    <mergeCell ref="F25:F26"/>
    <mergeCell ref="G25:G26"/>
    <mergeCell ref="H25:H26"/>
    <mergeCell ref="D29:D30"/>
    <mergeCell ref="E29:E30"/>
    <mergeCell ref="F29:F30"/>
    <mergeCell ref="G29:G30"/>
    <mergeCell ref="D33:D34"/>
    <mergeCell ref="E33:E34"/>
    <mergeCell ref="F33:F34"/>
    <mergeCell ref="G33:G34"/>
    <mergeCell ref="H33:H34"/>
    <mergeCell ref="I33:I34"/>
    <mergeCell ref="H29:H30"/>
    <mergeCell ref="I29:I30"/>
    <mergeCell ref="I23:I24"/>
    <mergeCell ref="I19:I20"/>
    <mergeCell ref="D21:D22"/>
    <mergeCell ref="E21:E22"/>
    <mergeCell ref="F21:F22"/>
    <mergeCell ref="G21:G22"/>
    <mergeCell ref="H21:H22"/>
    <mergeCell ref="I21:I22"/>
    <mergeCell ref="I25:I26"/>
    <mergeCell ref="B15:B34"/>
    <mergeCell ref="C15:C24"/>
    <mergeCell ref="D15:D16"/>
    <mergeCell ref="E15:E16"/>
    <mergeCell ref="F15:F16"/>
    <mergeCell ref="G15:G16"/>
    <mergeCell ref="H15:H16"/>
    <mergeCell ref="I15:I16"/>
    <mergeCell ref="D17:D18"/>
    <mergeCell ref="E17:E18"/>
    <mergeCell ref="F17:F18"/>
    <mergeCell ref="G17:G18"/>
    <mergeCell ref="H17:H18"/>
    <mergeCell ref="I17:I18"/>
    <mergeCell ref="D19:D20"/>
    <mergeCell ref="E19:E20"/>
    <mergeCell ref="F19:F20"/>
    <mergeCell ref="G19:G20"/>
    <mergeCell ref="H19:H20"/>
    <mergeCell ref="D23:D24"/>
    <mergeCell ref="E23:E24"/>
    <mergeCell ref="F23:F24"/>
    <mergeCell ref="G23:G24"/>
    <mergeCell ref="H23:H24"/>
    <mergeCell ref="B11:B12"/>
    <mergeCell ref="C11:C14"/>
    <mergeCell ref="D11:D12"/>
    <mergeCell ref="E11:E12"/>
    <mergeCell ref="F11:F12"/>
    <mergeCell ref="G11:G12"/>
    <mergeCell ref="H11:H12"/>
    <mergeCell ref="I11:I12"/>
    <mergeCell ref="I13:I14"/>
    <mergeCell ref="B13:B14"/>
    <mergeCell ref="D13:D14"/>
    <mergeCell ref="E13:E14"/>
    <mergeCell ref="F13:F14"/>
    <mergeCell ref="G13:G14"/>
    <mergeCell ref="H13:H14"/>
    <mergeCell ref="B5:B10"/>
    <mergeCell ref="C5:C10"/>
    <mergeCell ref="D5:D6"/>
    <mergeCell ref="E5:E6"/>
    <mergeCell ref="F5:F6"/>
    <mergeCell ref="G5:G10"/>
    <mergeCell ref="D9:D10"/>
    <mergeCell ref="E9:E10"/>
    <mergeCell ref="F9:F10"/>
    <mergeCell ref="K5:M5"/>
    <mergeCell ref="K6:M6"/>
    <mergeCell ref="K7:M7"/>
    <mergeCell ref="K8:M8"/>
    <mergeCell ref="K9:M9"/>
    <mergeCell ref="K10:M10"/>
    <mergeCell ref="H5:H6"/>
    <mergeCell ref="I5:I6"/>
    <mergeCell ref="D7:D8"/>
    <mergeCell ref="E7:E8"/>
    <mergeCell ref="F7:F8"/>
    <mergeCell ref="H7:H8"/>
    <mergeCell ref="I7:I8"/>
    <mergeCell ref="H9:H10"/>
    <mergeCell ref="I9:I10"/>
  </mergeCells>
  <conditionalFormatting sqref="K6">
    <cfRule type="containsBlanks" dxfId="164" priority="4">
      <formula>LEN(TRIM(K6))=0</formula>
    </cfRule>
    <cfRule type="expression" dxfId="163" priority="5">
      <formula>K6&lt;K5</formula>
    </cfRule>
    <cfRule type="expression" dxfId="162" priority="6">
      <formula>K6&gt;K5</formula>
    </cfRule>
  </conditionalFormatting>
  <conditionalFormatting sqref="K8 K10">
    <cfRule type="containsBlanks" dxfId="161" priority="1">
      <formula>LEN(TRIM(K8))=0</formula>
    </cfRule>
    <cfRule type="expression" dxfId="160" priority="2">
      <formula>K8&lt;K7</formula>
    </cfRule>
    <cfRule type="expression" dxfId="159" priority="3">
      <formula>K8&gt;K7</formula>
    </cfRule>
  </conditionalFormatting>
  <conditionalFormatting sqref="K12:W12">
    <cfRule type="containsBlanks" dxfId="158" priority="34">
      <formula>LEN(TRIM(K12))=0</formula>
    </cfRule>
    <cfRule type="expression" dxfId="157" priority="35">
      <formula>K12&lt;K11</formula>
    </cfRule>
    <cfRule type="expression" dxfId="156" priority="36">
      <formula>K12&gt;K11</formula>
    </cfRule>
  </conditionalFormatting>
  <conditionalFormatting sqref="K14:W14">
    <cfRule type="containsBlanks" dxfId="155" priority="7">
      <formula>LEN(TRIM(K14))=0</formula>
    </cfRule>
    <cfRule type="expression" dxfId="154" priority="8">
      <formula>K14&lt;K13</formula>
    </cfRule>
    <cfRule type="expression" dxfId="153" priority="9">
      <formula>K14&gt;K13</formula>
    </cfRule>
  </conditionalFormatting>
  <conditionalFormatting sqref="K16:W16">
    <cfRule type="expression" dxfId="152" priority="71">
      <formula>K16&lt;K15</formula>
    </cfRule>
    <cfRule type="containsBlanks" dxfId="151" priority="70">
      <formula>LEN(TRIM(K16))=0</formula>
    </cfRule>
    <cfRule type="expression" dxfId="150" priority="72">
      <formula>K16&gt;K15</formula>
    </cfRule>
  </conditionalFormatting>
  <conditionalFormatting sqref="K18:W18">
    <cfRule type="expression" dxfId="149" priority="69">
      <formula>K18&gt;K17</formula>
    </cfRule>
    <cfRule type="expression" dxfId="148" priority="68">
      <formula>K18&lt;K17</formula>
    </cfRule>
    <cfRule type="containsBlanks" dxfId="147" priority="67">
      <formula>LEN(TRIM(K18))=0</formula>
    </cfRule>
  </conditionalFormatting>
  <conditionalFormatting sqref="K20:W20 K22:W22">
    <cfRule type="expression" dxfId="146" priority="66">
      <formula>K20&gt;K19</formula>
    </cfRule>
    <cfRule type="containsBlanks" dxfId="145" priority="64">
      <formula>LEN(TRIM(K20))=0</formula>
    </cfRule>
    <cfRule type="expression" dxfId="144" priority="65">
      <formula>K20&lt;K19</formula>
    </cfRule>
  </conditionalFormatting>
  <conditionalFormatting sqref="K24:W24">
    <cfRule type="expression" dxfId="143" priority="42">
      <formula>K24&gt;K23</formula>
    </cfRule>
    <cfRule type="containsBlanks" dxfId="142" priority="40">
      <formula>LEN(TRIM(K24))=0</formula>
    </cfRule>
    <cfRule type="expression" dxfId="141" priority="41">
      <formula>K24&lt;K23</formula>
    </cfRule>
  </conditionalFormatting>
  <conditionalFormatting sqref="K26:W26">
    <cfRule type="expression" dxfId="140" priority="63">
      <formula>K26&gt;K25</formula>
    </cfRule>
    <cfRule type="expression" dxfId="139" priority="62">
      <formula>K26&lt;K25</formula>
    </cfRule>
    <cfRule type="containsBlanks" dxfId="138" priority="61">
      <formula>LEN(TRIM(K26))=0</formula>
    </cfRule>
  </conditionalFormatting>
  <conditionalFormatting sqref="K28:W28">
    <cfRule type="expression" dxfId="137" priority="60">
      <formula>K28&gt;K27</formula>
    </cfRule>
    <cfRule type="expression" dxfId="136" priority="59">
      <formula>K28&lt;K27</formula>
    </cfRule>
    <cfRule type="containsBlanks" dxfId="135" priority="58">
      <formula>LEN(TRIM(K28))=0</formula>
    </cfRule>
  </conditionalFormatting>
  <conditionalFormatting sqref="K30:W30 K32:W32">
    <cfRule type="containsBlanks" dxfId="134" priority="55">
      <formula>LEN(TRIM(K30))=0</formula>
    </cfRule>
    <cfRule type="expression" dxfId="133" priority="56">
      <formula>K30&lt;K29</formula>
    </cfRule>
    <cfRule type="expression" dxfId="132" priority="57">
      <formula>K30&gt;K29</formula>
    </cfRule>
  </conditionalFormatting>
  <conditionalFormatting sqref="K34:W34">
    <cfRule type="expression" dxfId="131" priority="54">
      <formula>K34&gt;K33</formula>
    </cfRule>
    <cfRule type="expression" dxfId="130" priority="53">
      <formula>K34&lt;K33</formula>
    </cfRule>
    <cfRule type="containsBlanks" dxfId="129" priority="52">
      <formula>LEN(TRIM(K34))=0</formula>
    </cfRule>
  </conditionalFormatting>
  <conditionalFormatting sqref="K36:W36">
    <cfRule type="expression" dxfId="128" priority="51">
      <formula>K36&gt;K35</formula>
    </cfRule>
    <cfRule type="expression" dxfId="127" priority="50">
      <formula>K36&lt;K35</formula>
    </cfRule>
    <cfRule type="containsBlanks" dxfId="126" priority="49">
      <formula>LEN(TRIM(K36))=0</formula>
    </cfRule>
  </conditionalFormatting>
  <conditionalFormatting sqref="K38:W38">
    <cfRule type="containsBlanks" dxfId="125" priority="46">
      <formula>LEN(TRIM(K38))=0</formula>
    </cfRule>
    <cfRule type="expression" dxfId="124" priority="47">
      <formula>K38&lt;K37</formula>
    </cfRule>
    <cfRule type="expression" dxfId="123" priority="48">
      <formula>K38&gt;K37</formula>
    </cfRule>
  </conditionalFormatting>
  <conditionalFormatting sqref="K40:W40">
    <cfRule type="expression" dxfId="122" priority="45">
      <formula>K40&gt;K39</formula>
    </cfRule>
    <cfRule type="expression" dxfId="121" priority="44">
      <formula>K40&lt;K39</formula>
    </cfRule>
    <cfRule type="containsBlanks" dxfId="120" priority="43">
      <formula>LEN(TRIM(K40))=0</formula>
    </cfRule>
  </conditionalFormatting>
  <conditionalFormatting sqref="N6:W6">
    <cfRule type="expression" dxfId="119" priority="14">
      <formula>N6&lt;N5</formula>
    </cfRule>
    <cfRule type="expression" dxfId="118" priority="15">
      <formula>N6&gt;N5</formula>
    </cfRule>
    <cfRule type="containsBlanks" dxfId="117" priority="13">
      <formula>LEN(TRIM(N6))=0</formula>
    </cfRule>
  </conditionalFormatting>
  <conditionalFormatting sqref="N8:W8">
    <cfRule type="containsBlanks" dxfId="116" priority="16">
      <formula>LEN(TRIM(N8))=0</formula>
    </cfRule>
    <cfRule type="expression" dxfId="115" priority="17">
      <formula>N8&lt;N7</formula>
    </cfRule>
    <cfRule type="expression" dxfId="114" priority="18">
      <formula>N8&gt;N7</formula>
    </cfRule>
  </conditionalFormatting>
  <conditionalFormatting sqref="N10:W10">
    <cfRule type="containsBlanks" dxfId="113" priority="22">
      <formula>LEN(TRIM(N10))=0</formula>
    </cfRule>
    <cfRule type="expression" dxfId="112" priority="24">
      <formula>N10&gt;N9</formula>
    </cfRule>
    <cfRule type="expression" dxfId="111" priority="23">
      <formula>N10&lt;N9</formula>
    </cfRule>
  </conditionalFormatting>
  <pageMargins left="0.23622047244094491" right="0.23622047244094491" top="0.74803149606299213" bottom="0.74803149606299213" header="0.31496062992125984" footer="0.31496062992125984"/>
  <pageSetup paperSize="9" scale="59" orientation="landscape" r:id="rId1"/>
  <headerFooter alignWithMargins="0">
    <oddFooter>&amp;L&amp;F&amp;C&amp;P of &amp;N&amp;R&amp;D</oddFooter>
  </headerFooter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62DC4-31DE-4FFF-8978-2A45309B66E7}">
  <sheetPr>
    <tabColor rgb="FFC00000"/>
    <pageSetUpPr fitToPage="1"/>
  </sheetPr>
  <dimension ref="A1:CO189"/>
  <sheetViews>
    <sheetView showGridLines="0" zoomScale="60" zoomScaleNormal="60" workbookViewId="0">
      <pane xSplit="4" ySplit="4" topLeftCell="E5" activePane="bottomRight" state="frozen"/>
      <selection pane="topRight" activeCell="D1" sqref="D1"/>
      <selection pane="bottomLeft" activeCell="A5" sqref="A5"/>
      <selection pane="bottomRight" activeCell="K40" sqref="K40:W40"/>
    </sheetView>
  </sheetViews>
  <sheetFormatPr defaultColWidth="9.1796875" defaultRowHeight="15.5" outlineLevelRow="1" outlineLevelCol="1"/>
  <cols>
    <col min="1" max="1" width="3.54296875" style="1" customWidth="1"/>
    <col min="2" max="2" width="27.54296875" style="2" customWidth="1"/>
    <col min="3" max="3" width="21.54296875" style="2" bestFit="1" customWidth="1"/>
    <col min="4" max="4" width="57.54296875" style="3" customWidth="1"/>
    <col min="5" max="5" width="14.453125" style="3" bestFit="1" customWidth="1"/>
    <col min="6" max="6" width="13.26953125" style="3" bestFit="1" customWidth="1"/>
    <col min="7" max="7" width="27.26953125" style="3" hidden="1" customWidth="1" outlineLevel="1"/>
    <col min="8" max="8" width="9.54296875" style="120" customWidth="1" collapsed="1"/>
    <col min="9" max="9" width="12" style="120" bestFit="1" customWidth="1"/>
    <col min="10" max="10" width="10.54296875" style="2" customWidth="1"/>
    <col min="11" max="21" width="10.54296875" style="8" customWidth="1" outlineLevel="1"/>
    <col min="22" max="22" width="10.54296875" style="9" customWidth="1" outlineLevel="1"/>
    <col min="23" max="23" width="10.54296875" style="9" customWidth="1"/>
    <col min="24" max="24" width="6.26953125" style="9" customWidth="1"/>
    <col min="25" max="93" width="9.1796875" style="1"/>
    <col min="94" max="16384" width="9.1796875" style="2"/>
  </cols>
  <sheetData>
    <row r="1" spans="1:93">
      <c r="J1" s="123" t="s">
        <v>56</v>
      </c>
      <c r="K1" s="149">
        <v>1.7602996254681647E-2</v>
      </c>
      <c r="L1" s="149">
        <v>5.8052434456928842E-2</v>
      </c>
      <c r="M1" s="149">
        <v>0.17602996254681649</v>
      </c>
      <c r="N1" s="149">
        <v>0.10037453183520599</v>
      </c>
      <c r="O1" s="149">
        <v>8.5018726591760296E-2</v>
      </c>
      <c r="P1" s="149">
        <v>0.11685393258426967</v>
      </c>
      <c r="Q1" s="149">
        <v>5.0561797752808987E-2</v>
      </c>
      <c r="R1" s="149">
        <v>4.1947565543071164E-2</v>
      </c>
      <c r="S1" s="149">
        <v>8.8014981273408247E-2</v>
      </c>
      <c r="T1" s="149">
        <v>5.5430711610486891E-2</v>
      </c>
      <c r="U1" s="149">
        <v>7.1535580524344569E-2</v>
      </c>
      <c r="V1" s="149">
        <v>0.13895131086142323</v>
      </c>
    </row>
    <row r="2" spans="1:93" ht="16" thickBot="1">
      <c r="J2" s="96" t="s">
        <v>39</v>
      </c>
      <c r="K2" s="149">
        <v>5.4562815441276773E-2</v>
      </c>
      <c r="L2" s="149">
        <v>5.6472513981721456E-2</v>
      </c>
      <c r="M2" s="149">
        <v>0.10994407311417269</v>
      </c>
      <c r="N2" s="149">
        <v>5.6063292865911878E-2</v>
      </c>
      <c r="O2" s="149">
        <v>9.3711635520392855E-2</v>
      </c>
      <c r="P2" s="149">
        <v>0.1062610830718865</v>
      </c>
      <c r="Q2" s="149">
        <v>7.9388896467057699E-2</v>
      </c>
      <c r="R2" s="149">
        <v>5.5517664711499111E-2</v>
      </c>
      <c r="S2" s="149">
        <v>9.521211294502796E-2</v>
      </c>
      <c r="T2" s="149">
        <v>9.1256308825535398E-2</v>
      </c>
      <c r="U2" s="149">
        <v>5.4972036557086344E-2</v>
      </c>
      <c r="V2" s="149">
        <v>0.14663756649843132</v>
      </c>
      <c r="X2" s="1"/>
    </row>
    <row r="3" spans="1:93" ht="30">
      <c r="B3" s="14" t="s">
        <v>0</v>
      </c>
      <c r="C3" s="15"/>
      <c r="D3" s="16"/>
      <c r="E3" s="17"/>
      <c r="F3" s="17"/>
      <c r="G3" s="18"/>
      <c r="H3" s="121"/>
      <c r="I3" s="121"/>
      <c r="J3" s="18"/>
      <c r="K3" s="19" t="s">
        <v>132</v>
      </c>
      <c r="L3" s="19" t="s">
        <v>132</v>
      </c>
      <c r="M3" s="19" t="s">
        <v>132</v>
      </c>
      <c r="N3" s="19" t="s">
        <v>132</v>
      </c>
      <c r="O3" s="19" t="s">
        <v>132</v>
      </c>
      <c r="P3" s="19" t="s">
        <v>132</v>
      </c>
      <c r="Q3" s="19" t="s">
        <v>132</v>
      </c>
      <c r="R3" s="19" t="s">
        <v>132</v>
      </c>
      <c r="S3" s="19" t="s">
        <v>132</v>
      </c>
      <c r="T3" s="19" t="s">
        <v>132</v>
      </c>
      <c r="U3" s="19" t="s">
        <v>132</v>
      </c>
      <c r="V3" s="19" t="s">
        <v>132</v>
      </c>
      <c r="W3" s="20"/>
      <c r="X3" s="1"/>
    </row>
    <row r="4" spans="1:93" s="114" customFormat="1" ht="36.5" thickBot="1">
      <c r="A4" s="112"/>
      <c r="B4" s="30" t="s">
        <v>1</v>
      </c>
      <c r="C4" s="31" t="s">
        <v>2</v>
      </c>
      <c r="D4" s="27" t="s">
        <v>3</v>
      </c>
      <c r="E4" s="29" t="s">
        <v>4</v>
      </c>
      <c r="F4" s="27" t="s">
        <v>5</v>
      </c>
      <c r="G4" s="27" t="s">
        <v>6</v>
      </c>
      <c r="H4" s="124">
        <v>2021</v>
      </c>
      <c r="I4" s="122" t="s">
        <v>7</v>
      </c>
      <c r="J4" s="113" t="s">
        <v>8</v>
      </c>
      <c r="K4" s="28" t="s">
        <v>80</v>
      </c>
      <c r="L4" s="28" t="s">
        <v>81</v>
      </c>
      <c r="M4" s="28" t="s">
        <v>82</v>
      </c>
      <c r="N4" s="28" t="s">
        <v>83</v>
      </c>
      <c r="O4" s="28" t="s">
        <v>84</v>
      </c>
      <c r="P4" s="28" t="s">
        <v>85</v>
      </c>
      <c r="Q4" s="28" t="s">
        <v>86</v>
      </c>
      <c r="R4" s="28" t="s">
        <v>87</v>
      </c>
      <c r="S4" s="28" t="s">
        <v>88</v>
      </c>
      <c r="T4" s="28" t="s">
        <v>89</v>
      </c>
      <c r="U4" s="28" t="s">
        <v>90</v>
      </c>
      <c r="V4" s="28" t="s">
        <v>91</v>
      </c>
      <c r="W4" s="27" t="s">
        <v>133</v>
      </c>
      <c r="X4" s="112"/>
      <c r="Y4" s="112"/>
      <c r="Z4" s="112"/>
      <c r="AA4" s="112"/>
      <c r="AB4" s="112"/>
      <c r="AC4" s="112"/>
      <c r="AD4" s="112"/>
      <c r="AE4" s="112"/>
      <c r="AF4" s="112"/>
      <c r="AG4" s="112"/>
      <c r="AH4" s="112"/>
      <c r="AI4" s="112"/>
      <c r="AJ4" s="112"/>
      <c r="AK4" s="112"/>
      <c r="AL4" s="112"/>
      <c r="AM4" s="112"/>
      <c r="AN4" s="112"/>
      <c r="AO4" s="112"/>
      <c r="AP4" s="112"/>
      <c r="AQ4" s="112"/>
      <c r="AR4" s="112"/>
      <c r="AS4" s="112"/>
      <c r="AT4" s="112"/>
      <c r="AU4" s="112"/>
      <c r="AV4" s="112"/>
      <c r="AW4" s="112"/>
      <c r="AX4" s="112"/>
      <c r="AY4" s="112"/>
      <c r="AZ4" s="112"/>
      <c r="BA4" s="112"/>
      <c r="BB4" s="112"/>
      <c r="BC4" s="112"/>
      <c r="BD4" s="112"/>
      <c r="BE4" s="112"/>
      <c r="BF4" s="112"/>
      <c r="BG4" s="112"/>
      <c r="BH4" s="112"/>
      <c r="BI4" s="112"/>
      <c r="BJ4" s="112"/>
      <c r="BK4" s="112"/>
      <c r="BL4" s="112"/>
      <c r="BM4" s="112"/>
      <c r="BN4" s="112"/>
      <c r="BO4" s="112"/>
      <c r="BP4" s="112"/>
      <c r="BQ4" s="112"/>
      <c r="BR4" s="112"/>
      <c r="BS4" s="112"/>
      <c r="BT4" s="112"/>
      <c r="BU4" s="112"/>
      <c r="BV4" s="112"/>
      <c r="BW4" s="112"/>
      <c r="BX4" s="112"/>
      <c r="BY4" s="112"/>
      <c r="BZ4" s="112"/>
      <c r="CA4" s="112"/>
      <c r="CB4" s="112"/>
      <c r="CC4" s="112"/>
      <c r="CD4" s="112"/>
      <c r="CE4" s="112"/>
      <c r="CF4" s="112"/>
      <c r="CG4" s="112"/>
      <c r="CH4" s="112"/>
      <c r="CI4" s="112"/>
      <c r="CJ4" s="112"/>
      <c r="CK4" s="112"/>
      <c r="CL4" s="112"/>
      <c r="CM4" s="112"/>
      <c r="CN4" s="112"/>
      <c r="CO4" s="112"/>
    </row>
    <row r="5" spans="1:93" ht="15.65" customHeight="1">
      <c r="B5" s="428" t="s">
        <v>29</v>
      </c>
      <c r="C5" s="430" t="s">
        <v>30</v>
      </c>
      <c r="D5" s="320" t="s">
        <v>31</v>
      </c>
      <c r="E5" s="320"/>
      <c r="F5" s="320" t="s">
        <v>32</v>
      </c>
      <c r="G5" s="321" t="s">
        <v>33</v>
      </c>
      <c r="H5" s="395"/>
      <c r="I5" s="395">
        <f>0.6*I7+0.4*I9</f>
        <v>57</v>
      </c>
      <c r="J5" s="4" t="s">
        <v>47</v>
      </c>
      <c r="K5" s="417">
        <f t="shared" ref="K5:K6" si="0">0.6*K7+0.4*K9</f>
        <v>0.56999999999999995</v>
      </c>
      <c r="L5" s="417"/>
      <c r="M5" s="417"/>
      <c r="N5" s="22">
        <f t="shared" ref="N5:V5" si="1">0.6*N7+0.4*N9</f>
        <v>57</v>
      </c>
      <c r="O5" s="22">
        <f t="shared" si="1"/>
        <v>57</v>
      </c>
      <c r="P5" s="22">
        <f t="shared" si="1"/>
        <v>57</v>
      </c>
      <c r="Q5" s="22">
        <f t="shared" si="1"/>
        <v>57</v>
      </c>
      <c r="R5" s="22">
        <f t="shared" si="1"/>
        <v>57</v>
      </c>
      <c r="S5" s="22">
        <f t="shared" si="1"/>
        <v>57</v>
      </c>
      <c r="T5" s="22">
        <f t="shared" si="1"/>
        <v>57</v>
      </c>
      <c r="U5" s="22">
        <f t="shared" si="1"/>
        <v>57</v>
      </c>
      <c r="V5" s="22">
        <f t="shared" si="1"/>
        <v>57</v>
      </c>
      <c r="W5" s="132">
        <f t="shared" ref="W5" si="2">0.6*W7+0.4*W9</f>
        <v>0.6</v>
      </c>
      <c r="X5" s="1"/>
    </row>
    <row r="6" spans="1:93" ht="15.65" customHeight="1">
      <c r="B6" s="429"/>
      <c r="C6" s="314"/>
      <c r="D6" s="302"/>
      <c r="E6" s="302"/>
      <c r="F6" s="302"/>
      <c r="G6" s="304"/>
      <c r="H6" s="394"/>
      <c r="I6" s="394"/>
      <c r="J6" s="5" t="s">
        <v>132</v>
      </c>
      <c r="K6" s="418">
        <f t="shared" si="0"/>
        <v>0.57200000000000006</v>
      </c>
      <c r="L6" s="418"/>
      <c r="M6" s="418"/>
      <c r="N6" s="130"/>
      <c r="O6" s="130"/>
      <c r="P6" s="130"/>
      <c r="Q6" s="130"/>
      <c r="R6" s="130"/>
      <c r="S6" s="130"/>
      <c r="T6" s="130"/>
      <c r="U6" s="130"/>
      <c r="V6" s="130"/>
      <c r="W6" s="133">
        <f t="shared" ref="W6" si="3">0.6*W8+0.4*W10</f>
        <v>0.63000000000000012</v>
      </c>
      <c r="X6" s="1"/>
    </row>
    <row r="7" spans="1:93" ht="15.65" customHeight="1" outlineLevel="1">
      <c r="B7" s="429"/>
      <c r="C7" s="314"/>
      <c r="D7" s="302" t="s">
        <v>36</v>
      </c>
      <c r="E7" s="302" t="s">
        <v>37</v>
      </c>
      <c r="F7" s="304" t="s">
        <v>32</v>
      </c>
      <c r="G7" s="304"/>
      <c r="H7" s="394"/>
      <c r="I7" s="394">
        <f>'Market Dashboard'!Y6</f>
        <v>47</v>
      </c>
      <c r="J7" s="5" t="s">
        <v>47</v>
      </c>
      <c r="K7" s="419">
        <v>0.47</v>
      </c>
      <c r="L7" s="419">
        <f t="shared" ref="L7:M7" si="4">$I$7</f>
        <v>47</v>
      </c>
      <c r="M7" s="419">
        <f t="shared" si="4"/>
        <v>47</v>
      </c>
      <c r="N7" s="12">
        <f t="shared" ref="N7:V7" si="5">$I$7</f>
        <v>47</v>
      </c>
      <c r="O7" s="12">
        <f t="shared" si="5"/>
        <v>47</v>
      </c>
      <c r="P7" s="12">
        <f t="shared" si="5"/>
        <v>47</v>
      </c>
      <c r="Q7" s="12">
        <f t="shared" si="5"/>
        <v>47</v>
      </c>
      <c r="R7" s="12">
        <f t="shared" si="5"/>
        <v>47</v>
      </c>
      <c r="S7" s="12">
        <f t="shared" si="5"/>
        <v>47</v>
      </c>
      <c r="T7" s="12">
        <f t="shared" si="5"/>
        <v>47</v>
      </c>
      <c r="U7" s="12">
        <f t="shared" si="5"/>
        <v>47</v>
      </c>
      <c r="V7" s="12">
        <f t="shared" si="5"/>
        <v>47</v>
      </c>
      <c r="W7" s="128">
        <v>0.52</v>
      </c>
      <c r="X7" s="1"/>
    </row>
    <row r="8" spans="1:93" ht="15.65" customHeight="1" outlineLevel="1">
      <c r="B8" s="429"/>
      <c r="C8" s="314"/>
      <c r="D8" s="302"/>
      <c r="E8" s="302"/>
      <c r="F8" s="304"/>
      <c r="G8" s="304"/>
      <c r="H8" s="394"/>
      <c r="I8" s="394"/>
      <c r="J8" s="5" t="s">
        <v>132</v>
      </c>
      <c r="K8" s="418">
        <v>0.44</v>
      </c>
      <c r="L8" s="418"/>
      <c r="M8" s="418"/>
      <c r="N8" s="130"/>
      <c r="O8" s="130"/>
      <c r="P8" s="130"/>
      <c r="Q8" s="130"/>
      <c r="R8" s="130"/>
      <c r="S8" s="130"/>
      <c r="T8" s="130"/>
      <c r="U8" s="130"/>
      <c r="V8" s="130"/>
      <c r="W8" s="133">
        <v>0.55000000000000004</v>
      </c>
      <c r="X8" s="1"/>
    </row>
    <row r="9" spans="1:93" ht="15.65" customHeight="1" outlineLevel="1">
      <c r="B9" s="429"/>
      <c r="C9" s="314"/>
      <c r="D9" s="302" t="s">
        <v>38</v>
      </c>
      <c r="E9" s="302" t="s">
        <v>39</v>
      </c>
      <c r="F9" s="302" t="s">
        <v>32</v>
      </c>
      <c r="G9" s="304"/>
      <c r="H9" s="394"/>
      <c r="I9" s="394">
        <f>'Market Dashboard'!Y8</f>
        <v>72</v>
      </c>
      <c r="J9" s="106" t="s">
        <v>47</v>
      </c>
      <c r="K9" s="419">
        <v>0.72</v>
      </c>
      <c r="L9" s="419">
        <f t="shared" ref="L9:M9" si="6">$I$9</f>
        <v>72</v>
      </c>
      <c r="M9" s="419">
        <f t="shared" si="6"/>
        <v>72</v>
      </c>
      <c r="N9" s="12">
        <f t="shared" ref="N9:V9" si="7">$I$9</f>
        <v>72</v>
      </c>
      <c r="O9" s="12">
        <f t="shared" si="7"/>
        <v>72</v>
      </c>
      <c r="P9" s="12">
        <f t="shared" si="7"/>
        <v>72</v>
      </c>
      <c r="Q9" s="12">
        <f t="shared" si="7"/>
        <v>72</v>
      </c>
      <c r="R9" s="12">
        <f t="shared" si="7"/>
        <v>72</v>
      </c>
      <c r="S9" s="12">
        <f t="shared" si="7"/>
        <v>72</v>
      </c>
      <c r="T9" s="12">
        <f t="shared" si="7"/>
        <v>72</v>
      </c>
      <c r="U9" s="12">
        <f t="shared" si="7"/>
        <v>72</v>
      </c>
      <c r="V9" s="12">
        <f t="shared" si="7"/>
        <v>72</v>
      </c>
      <c r="W9" s="128">
        <v>0.72</v>
      </c>
      <c r="X9" s="1"/>
    </row>
    <row r="10" spans="1:93" ht="16.149999999999999" customHeight="1" outlineLevel="1" thickBot="1">
      <c r="B10" s="429"/>
      <c r="C10" s="314"/>
      <c r="D10" s="302"/>
      <c r="E10" s="302"/>
      <c r="F10" s="302"/>
      <c r="G10" s="304"/>
      <c r="H10" s="394"/>
      <c r="I10" s="394"/>
      <c r="J10" s="5" t="s">
        <v>132</v>
      </c>
      <c r="K10" s="420">
        <v>0.77</v>
      </c>
      <c r="L10" s="420"/>
      <c r="M10" s="420"/>
      <c r="N10" s="130"/>
      <c r="O10" s="130"/>
      <c r="P10" s="130"/>
      <c r="Q10" s="130"/>
      <c r="R10" s="130"/>
      <c r="S10" s="130"/>
      <c r="T10" s="130"/>
      <c r="U10" s="130"/>
      <c r="V10" s="130"/>
      <c r="W10" s="133">
        <v>0.75</v>
      </c>
      <c r="X10" s="1"/>
    </row>
    <row r="11" spans="1:93" ht="15.65" customHeight="1">
      <c r="B11" s="431" t="s">
        <v>40</v>
      </c>
      <c r="C11" s="430" t="s">
        <v>41</v>
      </c>
      <c r="D11" s="320" t="s">
        <v>42</v>
      </c>
      <c r="E11" s="320" t="s">
        <v>37</v>
      </c>
      <c r="F11" s="321" t="s">
        <v>32</v>
      </c>
      <c r="G11" s="321" t="s">
        <v>43</v>
      </c>
      <c r="H11" s="396"/>
      <c r="I11" s="398">
        <f>'Market Dashboard'!Y10</f>
        <v>0.47</v>
      </c>
      <c r="J11" s="107" t="s">
        <v>47</v>
      </c>
      <c r="K11" s="115">
        <v>0.47</v>
      </c>
      <c r="L11" s="115">
        <v>0.47</v>
      </c>
      <c r="M11" s="115">
        <v>0.47</v>
      </c>
      <c r="N11" s="115">
        <v>0.47</v>
      </c>
      <c r="O11" s="115">
        <v>0.47</v>
      </c>
      <c r="P11" s="115">
        <v>0.47</v>
      </c>
      <c r="Q11" s="115">
        <v>0.47</v>
      </c>
      <c r="R11" s="115">
        <v>0.47</v>
      </c>
      <c r="S11" s="115">
        <v>0.47</v>
      </c>
      <c r="T11" s="115">
        <v>0.47</v>
      </c>
      <c r="U11" s="115">
        <v>0.47</v>
      </c>
      <c r="V11" s="115">
        <v>0.47</v>
      </c>
      <c r="W11" s="132">
        <v>0.47</v>
      </c>
      <c r="X11" s="1"/>
    </row>
    <row r="12" spans="1:93" s="1" customFormat="1" ht="15.65" customHeight="1">
      <c r="B12" s="432"/>
      <c r="C12" s="314"/>
      <c r="D12" s="302"/>
      <c r="E12" s="302"/>
      <c r="F12" s="304"/>
      <c r="G12" s="304"/>
      <c r="H12" s="397"/>
      <c r="I12" s="399"/>
      <c r="J12" s="5" t="s">
        <v>132</v>
      </c>
      <c r="K12" s="131">
        <v>0.47</v>
      </c>
      <c r="L12" s="131">
        <v>0.4</v>
      </c>
      <c r="M12" s="131">
        <v>0.39</v>
      </c>
      <c r="N12" s="131">
        <v>0.39</v>
      </c>
      <c r="O12" s="131">
        <v>0.44</v>
      </c>
      <c r="P12" s="131">
        <v>0.46</v>
      </c>
      <c r="Q12" s="131">
        <v>0.38</v>
      </c>
      <c r="R12" s="131"/>
      <c r="S12" s="131"/>
      <c r="T12" s="131"/>
      <c r="U12" s="131"/>
      <c r="V12" s="131"/>
      <c r="W12" s="133">
        <f>Q12</f>
        <v>0.38</v>
      </c>
    </row>
    <row r="13" spans="1:93" s="1" customFormat="1" ht="18" customHeight="1">
      <c r="B13" s="436" t="s">
        <v>44</v>
      </c>
      <c r="C13" s="314"/>
      <c r="D13" s="302" t="s">
        <v>45</v>
      </c>
      <c r="E13" s="302" t="s">
        <v>37</v>
      </c>
      <c r="F13" s="304" t="s">
        <v>32</v>
      </c>
      <c r="G13" s="304" t="s">
        <v>134</v>
      </c>
      <c r="H13" s="397"/>
      <c r="I13" s="402">
        <f>'Market Dashboard'!Y12</f>
        <v>2</v>
      </c>
      <c r="J13" s="106" t="s">
        <v>47</v>
      </c>
      <c r="K13" s="12">
        <v>6.895438999999999E-2</v>
      </c>
      <c r="L13" s="12">
        <v>0.14181756000000001</v>
      </c>
      <c r="M13" s="12">
        <v>0.33263699039999989</v>
      </c>
      <c r="N13" s="12">
        <v>0.43648967039999997</v>
      </c>
      <c r="O13" s="12">
        <v>0.54597099359999979</v>
      </c>
      <c r="P13" s="12">
        <v>0.78181956959999988</v>
      </c>
      <c r="Q13" s="12">
        <v>0.90818682239999993</v>
      </c>
      <c r="R13" s="12">
        <v>1.0401827184000001</v>
      </c>
      <c r="S13" s="12">
        <v>1.3210604399999999</v>
      </c>
      <c r="T13" s="12">
        <v>1.4953031323999999</v>
      </c>
      <c r="U13" s="12">
        <v>1.6772070336</v>
      </c>
      <c r="V13" s="12">
        <v>2.121756</v>
      </c>
      <c r="W13" s="21">
        <f>Q13</f>
        <v>0.90818682239999993</v>
      </c>
      <c r="X13" s="6"/>
    </row>
    <row r="14" spans="1:93" s="1" customFormat="1" ht="18.649999999999999" customHeight="1">
      <c r="B14" s="436"/>
      <c r="C14" s="314"/>
      <c r="D14" s="302"/>
      <c r="E14" s="302"/>
      <c r="F14" s="304"/>
      <c r="G14" s="400"/>
      <c r="H14" s="397"/>
      <c r="I14" s="402"/>
      <c r="J14" s="5" t="s">
        <v>132</v>
      </c>
      <c r="K14" s="130">
        <v>0</v>
      </c>
      <c r="L14" s="130">
        <v>0</v>
      </c>
      <c r="M14" s="130">
        <v>0</v>
      </c>
      <c r="N14" s="130">
        <v>0</v>
      </c>
      <c r="O14" s="130">
        <v>0</v>
      </c>
      <c r="P14" s="130">
        <v>0</v>
      </c>
      <c r="Q14" s="130">
        <v>1</v>
      </c>
      <c r="R14" s="130"/>
      <c r="S14" s="130"/>
      <c r="T14" s="130"/>
      <c r="U14" s="130"/>
      <c r="V14" s="130"/>
      <c r="W14" s="134">
        <f>Q14</f>
        <v>1</v>
      </c>
      <c r="X14" s="6"/>
    </row>
    <row r="15" spans="1:93" s="1" customFormat="1" ht="15.65" customHeight="1">
      <c r="B15" s="443" t="s">
        <v>48</v>
      </c>
      <c r="C15" s="430" t="s">
        <v>49</v>
      </c>
      <c r="D15" s="320" t="s">
        <v>50</v>
      </c>
      <c r="E15" s="320" t="s">
        <v>37</v>
      </c>
      <c r="F15" s="321" t="s">
        <v>51</v>
      </c>
      <c r="G15" s="321" t="s">
        <v>43</v>
      </c>
      <c r="H15" s="395">
        <v>18</v>
      </c>
      <c r="I15" s="395">
        <f>'Market Dashboard'!Y14</f>
        <v>37.822599999999994</v>
      </c>
      <c r="J15" s="107" t="s">
        <v>47</v>
      </c>
      <c r="K15" s="22">
        <f>$I$15*K1</f>
        <v>0.66579108614232196</v>
      </c>
      <c r="L15" s="22">
        <f t="shared" ref="L15:V15" si="8">$I$15*L1</f>
        <v>2.1956940074906366</v>
      </c>
      <c r="M15" s="22">
        <f t="shared" si="8"/>
        <v>6.6579108614232201</v>
      </c>
      <c r="N15" s="22">
        <f t="shared" si="8"/>
        <v>3.7964257677902613</v>
      </c>
      <c r="O15" s="22">
        <f t="shared" si="8"/>
        <v>3.2156292883895126</v>
      </c>
      <c r="P15" s="22">
        <f t="shared" si="8"/>
        <v>4.4197195505617977</v>
      </c>
      <c r="Q15" s="22">
        <f t="shared" si="8"/>
        <v>1.9123786516853929</v>
      </c>
      <c r="R15" s="22">
        <f t="shared" si="8"/>
        <v>1.5865659925093631</v>
      </c>
      <c r="S15" s="22">
        <f t="shared" si="8"/>
        <v>3.32895543071161</v>
      </c>
      <c r="T15" s="22">
        <f t="shared" si="8"/>
        <v>2.0965336329588014</v>
      </c>
      <c r="U15" s="22">
        <f t="shared" si="8"/>
        <v>2.7056616479400746</v>
      </c>
      <c r="V15" s="22">
        <f t="shared" si="8"/>
        <v>5.2554998501872658</v>
      </c>
      <c r="W15" s="23">
        <f t="shared" ref="W15:W22" si="9">SUMIF($K$3:$V$3,"ACT",K15:V15)</f>
        <v>37.836765767790254</v>
      </c>
    </row>
    <row r="16" spans="1:93" s="1" customFormat="1" ht="15.65" customHeight="1">
      <c r="B16" s="444"/>
      <c r="C16" s="314"/>
      <c r="D16" s="302"/>
      <c r="E16" s="302"/>
      <c r="F16" s="304"/>
      <c r="G16" s="304"/>
      <c r="H16" s="394"/>
      <c r="I16" s="394"/>
      <c r="J16" s="5" t="s">
        <v>132</v>
      </c>
      <c r="K16" s="130"/>
      <c r="L16" s="130"/>
      <c r="M16" s="130">
        <v>0</v>
      </c>
      <c r="N16" s="130"/>
      <c r="O16" s="130"/>
      <c r="P16" s="130"/>
      <c r="Q16" s="130"/>
      <c r="R16" s="130"/>
      <c r="S16" s="130"/>
      <c r="T16" s="130"/>
      <c r="U16" s="130"/>
      <c r="V16" s="130"/>
      <c r="W16" s="134">
        <f t="shared" si="9"/>
        <v>0</v>
      </c>
    </row>
    <row r="17" spans="2:24" s="1" customFormat="1" ht="15.65" customHeight="1">
      <c r="B17" s="444"/>
      <c r="C17" s="314"/>
      <c r="D17" s="302" t="s">
        <v>53</v>
      </c>
      <c r="E17" s="302" t="s">
        <v>39</v>
      </c>
      <c r="F17" s="304" t="s">
        <v>51</v>
      </c>
      <c r="G17" s="304" t="s">
        <v>43</v>
      </c>
      <c r="H17" s="394">
        <v>0</v>
      </c>
      <c r="I17" s="394">
        <f>'Market Dashboard'!Y17</f>
        <v>339.99999999999994</v>
      </c>
      <c r="J17" s="106" t="s">
        <v>47</v>
      </c>
      <c r="K17" s="12">
        <f t="shared" ref="K17:V17" si="10">$I$17*K2</f>
        <v>18.551357250034101</v>
      </c>
      <c r="L17" s="12">
        <f t="shared" si="10"/>
        <v>19.20065475378529</v>
      </c>
      <c r="M17" s="12">
        <f t="shared" si="10"/>
        <v>37.380984858818707</v>
      </c>
      <c r="N17" s="12">
        <f t="shared" si="10"/>
        <v>19.061519574410035</v>
      </c>
      <c r="O17" s="12">
        <f t="shared" si="10"/>
        <v>31.861956076933566</v>
      </c>
      <c r="P17" s="12">
        <f t="shared" si="10"/>
        <v>36.128768244441403</v>
      </c>
      <c r="Q17" s="12">
        <f t="shared" si="10"/>
        <v>26.992224798799612</v>
      </c>
      <c r="R17" s="12">
        <f t="shared" si="10"/>
        <v>18.876006001909694</v>
      </c>
      <c r="S17" s="12">
        <f t="shared" si="10"/>
        <v>32.3721184013095</v>
      </c>
      <c r="T17" s="12">
        <f t="shared" si="10"/>
        <v>31.02714500068203</v>
      </c>
      <c r="U17" s="12">
        <f t="shared" si="10"/>
        <v>18.690492429409353</v>
      </c>
      <c r="V17" s="12">
        <f t="shared" si="10"/>
        <v>49.856772609466638</v>
      </c>
      <c r="W17" s="21">
        <f t="shared" si="9"/>
        <v>339.99999999999994</v>
      </c>
      <c r="X17" s="25"/>
    </row>
    <row r="18" spans="2:24" s="1" customFormat="1" ht="15.65" customHeight="1">
      <c r="B18" s="444"/>
      <c r="C18" s="314"/>
      <c r="D18" s="302"/>
      <c r="E18" s="302"/>
      <c r="F18" s="304"/>
      <c r="G18" s="304"/>
      <c r="H18" s="394"/>
      <c r="I18" s="394"/>
      <c r="J18" s="5" t="s">
        <v>132</v>
      </c>
      <c r="K18" s="130">
        <v>0</v>
      </c>
      <c r="L18" s="130">
        <v>0</v>
      </c>
      <c r="M18" s="130">
        <v>3.8847600000000004</v>
      </c>
      <c r="N18" s="130">
        <v>0</v>
      </c>
      <c r="O18" s="130">
        <v>0</v>
      </c>
      <c r="P18" s="130">
        <v>0</v>
      </c>
      <c r="Q18" s="130">
        <v>1.1740699999999999</v>
      </c>
      <c r="R18" s="130">
        <v>0</v>
      </c>
      <c r="S18" s="130">
        <v>-4.3311599999999997</v>
      </c>
      <c r="T18" s="130">
        <v>0</v>
      </c>
      <c r="U18" s="130">
        <v>0</v>
      </c>
      <c r="V18" s="130"/>
      <c r="W18" s="134">
        <f t="shared" si="9"/>
        <v>0.72767000000000071</v>
      </c>
    </row>
    <row r="19" spans="2:24" s="1" customFormat="1" ht="15.65" hidden="1" customHeight="1">
      <c r="B19" s="444"/>
      <c r="C19" s="314"/>
      <c r="D19" s="302" t="s">
        <v>59</v>
      </c>
      <c r="E19" s="302" t="s">
        <v>37</v>
      </c>
      <c r="F19" s="304" t="s">
        <v>51</v>
      </c>
      <c r="G19" s="304" t="s">
        <v>43</v>
      </c>
      <c r="H19" s="394">
        <v>0</v>
      </c>
      <c r="I19" s="394">
        <f>'Market Dashboard'!Y20</f>
        <v>0</v>
      </c>
      <c r="J19" s="106" t="s">
        <v>47</v>
      </c>
      <c r="K19" s="12">
        <f>$I$19*K1</f>
        <v>0</v>
      </c>
      <c r="L19" s="12">
        <f t="shared" ref="L19:V19" si="11">$I$19*L1</f>
        <v>0</v>
      </c>
      <c r="M19" s="12">
        <f t="shared" si="11"/>
        <v>0</v>
      </c>
      <c r="N19" s="12">
        <f t="shared" si="11"/>
        <v>0</v>
      </c>
      <c r="O19" s="12">
        <f t="shared" si="11"/>
        <v>0</v>
      </c>
      <c r="P19" s="12">
        <f t="shared" si="11"/>
        <v>0</v>
      </c>
      <c r="Q19" s="12">
        <f t="shared" si="11"/>
        <v>0</v>
      </c>
      <c r="R19" s="12">
        <f t="shared" si="11"/>
        <v>0</v>
      </c>
      <c r="S19" s="12">
        <f t="shared" si="11"/>
        <v>0</v>
      </c>
      <c r="T19" s="12">
        <f t="shared" si="11"/>
        <v>0</v>
      </c>
      <c r="U19" s="12">
        <f t="shared" si="11"/>
        <v>0</v>
      </c>
      <c r="V19" s="12">
        <f t="shared" si="11"/>
        <v>0</v>
      </c>
      <c r="W19" s="21">
        <f t="shared" si="9"/>
        <v>0</v>
      </c>
      <c r="X19" s="25"/>
    </row>
    <row r="20" spans="2:24" s="1" customFormat="1" ht="15.65" hidden="1" customHeight="1">
      <c r="B20" s="444"/>
      <c r="C20" s="314"/>
      <c r="D20" s="302"/>
      <c r="E20" s="302"/>
      <c r="F20" s="304"/>
      <c r="G20" s="304"/>
      <c r="H20" s="394"/>
      <c r="I20" s="394"/>
      <c r="J20" s="5" t="s">
        <v>132</v>
      </c>
      <c r="K20" s="130">
        <v>0</v>
      </c>
      <c r="L20" s="130"/>
      <c r="M20" s="130"/>
      <c r="N20" s="130"/>
      <c r="O20" s="130"/>
      <c r="P20" s="130"/>
      <c r="Q20" s="130"/>
      <c r="R20" s="130"/>
      <c r="S20" s="130"/>
      <c r="T20" s="130"/>
      <c r="U20" s="130"/>
      <c r="V20" s="130"/>
      <c r="W20" s="134">
        <f t="shared" si="9"/>
        <v>0</v>
      </c>
    </row>
    <row r="21" spans="2:24" s="1" customFormat="1" ht="15.65" hidden="1" customHeight="1">
      <c r="B21" s="444"/>
      <c r="C21" s="314"/>
      <c r="D21" s="302" t="s">
        <v>60</v>
      </c>
      <c r="E21" s="302" t="s">
        <v>39</v>
      </c>
      <c r="F21" s="304" t="s">
        <v>51</v>
      </c>
      <c r="G21" s="304" t="s">
        <v>43</v>
      </c>
      <c r="H21" s="394">
        <v>0</v>
      </c>
      <c r="I21" s="394">
        <f>'Market Dashboard'!Y23</f>
        <v>0</v>
      </c>
      <c r="J21" s="106" t="s">
        <v>47</v>
      </c>
      <c r="K21" s="12">
        <f t="shared" ref="K21:V21" si="12">$I$21*K2</f>
        <v>0</v>
      </c>
      <c r="L21" s="12">
        <f t="shared" si="12"/>
        <v>0</v>
      </c>
      <c r="M21" s="12">
        <f t="shared" si="12"/>
        <v>0</v>
      </c>
      <c r="N21" s="12">
        <f t="shared" si="12"/>
        <v>0</v>
      </c>
      <c r="O21" s="12">
        <f t="shared" si="12"/>
        <v>0</v>
      </c>
      <c r="P21" s="12">
        <f t="shared" si="12"/>
        <v>0</v>
      </c>
      <c r="Q21" s="12">
        <f t="shared" si="12"/>
        <v>0</v>
      </c>
      <c r="R21" s="12">
        <f t="shared" si="12"/>
        <v>0</v>
      </c>
      <c r="S21" s="12">
        <f t="shared" si="12"/>
        <v>0</v>
      </c>
      <c r="T21" s="12">
        <f t="shared" si="12"/>
        <v>0</v>
      </c>
      <c r="U21" s="12">
        <f t="shared" si="12"/>
        <v>0</v>
      </c>
      <c r="V21" s="12">
        <f t="shared" si="12"/>
        <v>0</v>
      </c>
      <c r="W21" s="21">
        <f t="shared" si="9"/>
        <v>0</v>
      </c>
    </row>
    <row r="22" spans="2:24" s="1" customFormat="1" ht="15.65" hidden="1" customHeight="1">
      <c r="B22" s="444"/>
      <c r="C22" s="314"/>
      <c r="D22" s="302"/>
      <c r="E22" s="302"/>
      <c r="F22" s="304"/>
      <c r="G22" s="304"/>
      <c r="H22" s="394"/>
      <c r="I22" s="394"/>
      <c r="J22" s="5" t="s">
        <v>132</v>
      </c>
      <c r="K22" s="130">
        <v>0</v>
      </c>
      <c r="L22" s="130"/>
      <c r="M22" s="130"/>
      <c r="N22" s="130"/>
      <c r="O22" s="130"/>
      <c r="P22" s="130"/>
      <c r="Q22" s="130"/>
      <c r="R22" s="130"/>
      <c r="S22" s="130"/>
      <c r="T22" s="130"/>
      <c r="U22" s="130"/>
      <c r="V22" s="130"/>
      <c r="W22" s="134">
        <f t="shared" si="9"/>
        <v>0</v>
      </c>
    </row>
    <row r="23" spans="2:24" s="1" customFormat="1" ht="15.65" customHeight="1">
      <c r="B23" s="444"/>
      <c r="C23" s="314"/>
      <c r="D23" s="314" t="s">
        <v>61</v>
      </c>
      <c r="E23" s="300" t="s">
        <v>62</v>
      </c>
      <c r="F23" s="276" t="s">
        <v>51</v>
      </c>
      <c r="G23" s="276" t="s">
        <v>43</v>
      </c>
      <c r="H23" s="407">
        <f>SUM(H15:H22)</f>
        <v>18</v>
      </c>
      <c r="I23" s="407">
        <f>SUM(I15:I22)</f>
        <v>377.82259999999997</v>
      </c>
      <c r="J23" s="109" t="s">
        <v>47</v>
      </c>
      <c r="K23" s="12">
        <f t="shared" ref="K23:W23" si="13">SUM(K21,K19,K17,K15)</f>
        <v>19.217148336176422</v>
      </c>
      <c r="L23" s="12">
        <f t="shared" si="13"/>
        <v>21.396348761275927</v>
      </c>
      <c r="M23" s="12">
        <f t="shared" si="13"/>
        <v>44.038895720241925</v>
      </c>
      <c r="N23" s="12">
        <f t="shared" si="13"/>
        <v>22.857945342200296</v>
      </c>
      <c r="O23" s="12">
        <f t="shared" si="13"/>
        <v>35.077585365323081</v>
      </c>
      <c r="P23" s="12">
        <f t="shared" si="13"/>
        <v>40.548487795003197</v>
      </c>
      <c r="Q23" s="12">
        <f t="shared" si="13"/>
        <v>28.904603450485006</v>
      </c>
      <c r="R23" s="12">
        <f t="shared" si="13"/>
        <v>20.462571994419058</v>
      </c>
      <c r="S23" s="12">
        <f t="shared" si="13"/>
        <v>35.701073832021109</v>
      </c>
      <c r="T23" s="12">
        <f t="shared" si="13"/>
        <v>33.123678633640829</v>
      </c>
      <c r="U23" s="12">
        <f t="shared" si="13"/>
        <v>21.396154077349429</v>
      </c>
      <c r="V23" s="12">
        <f t="shared" si="13"/>
        <v>55.112272459653902</v>
      </c>
      <c r="W23" s="21">
        <f t="shared" si="13"/>
        <v>377.83676576779021</v>
      </c>
    </row>
    <row r="24" spans="2:24" s="1" customFormat="1" ht="15.65" customHeight="1">
      <c r="B24" s="444"/>
      <c r="C24" s="404"/>
      <c r="D24" s="404"/>
      <c r="E24" s="405"/>
      <c r="F24" s="406"/>
      <c r="G24" s="406"/>
      <c r="H24" s="408"/>
      <c r="I24" s="408"/>
      <c r="J24" s="127" t="s">
        <v>132</v>
      </c>
      <c r="K24" s="153">
        <f>SUM(K22,K20,K18,K16)</f>
        <v>0</v>
      </c>
      <c r="L24" s="153">
        <f t="shared" ref="L24:V24" si="14">SUM(L22,L20,L18,L16)</f>
        <v>0</v>
      </c>
      <c r="M24" s="153">
        <f t="shared" si="14"/>
        <v>3.8847600000000004</v>
      </c>
      <c r="N24" s="153">
        <f t="shared" si="14"/>
        <v>0</v>
      </c>
      <c r="O24" s="153">
        <f t="shared" si="14"/>
        <v>0</v>
      </c>
      <c r="P24" s="153">
        <f t="shared" si="14"/>
        <v>0</v>
      </c>
      <c r="Q24" s="153">
        <f t="shared" si="14"/>
        <v>1.1740699999999999</v>
      </c>
      <c r="R24" s="153">
        <f t="shared" si="14"/>
        <v>0</v>
      </c>
      <c r="S24" s="153">
        <f t="shared" si="14"/>
        <v>-4.3311599999999997</v>
      </c>
      <c r="T24" s="153">
        <f t="shared" si="14"/>
        <v>0</v>
      </c>
      <c r="U24" s="153">
        <f t="shared" si="14"/>
        <v>0</v>
      </c>
      <c r="V24" s="153">
        <f t="shared" si="14"/>
        <v>0</v>
      </c>
      <c r="W24" s="154">
        <f>SUM(W22,W20,W18,W16)</f>
        <v>0.72767000000000071</v>
      </c>
    </row>
    <row r="25" spans="2:24" s="1" customFormat="1" ht="15.65" customHeight="1">
      <c r="B25" s="444"/>
      <c r="C25" s="314" t="s">
        <v>63</v>
      </c>
      <c r="D25" s="302" t="s">
        <v>64</v>
      </c>
      <c r="E25" s="302" t="s">
        <v>39</v>
      </c>
      <c r="F25" s="304" t="s">
        <v>51</v>
      </c>
      <c r="G25" s="304" t="s">
        <v>43</v>
      </c>
      <c r="H25" s="394">
        <v>0</v>
      </c>
      <c r="I25" s="394">
        <f>'Market Dashboard'!Y29</f>
        <v>0</v>
      </c>
      <c r="J25" s="106" t="s">
        <v>47</v>
      </c>
      <c r="K25" s="12">
        <f t="shared" ref="K25:V25" si="15">$I$25*K2</f>
        <v>0</v>
      </c>
      <c r="L25" s="12">
        <f t="shared" si="15"/>
        <v>0</v>
      </c>
      <c r="M25" s="12">
        <f t="shared" si="15"/>
        <v>0</v>
      </c>
      <c r="N25" s="12">
        <f t="shared" si="15"/>
        <v>0</v>
      </c>
      <c r="O25" s="12">
        <f t="shared" si="15"/>
        <v>0</v>
      </c>
      <c r="P25" s="12">
        <f t="shared" si="15"/>
        <v>0</v>
      </c>
      <c r="Q25" s="12">
        <f t="shared" si="15"/>
        <v>0</v>
      </c>
      <c r="R25" s="12">
        <f t="shared" si="15"/>
        <v>0</v>
      </c>
      <c r="S25" s="12">
        <f t="shared" si="15"/>
        <v>0</v>
      </c>
      <c r="T25" s="12">
        <f t="shared" si="15"/>
        <v>0</v>
      </c>
      <c r="U25" s="12">
        <f t="shared" si="15"/>
        <v>0</v>
      </c>
      <c r="V25" s="12">
        <f t="shared" si="15"/>
        <v>0</v>
      </c>
      <c r="W25" s="21">
        <f t="shared" ref="W25:W32" si="16">SUMIF($K$3:$V$3,"ACT",K25:V25)</f>
        <v>0</v>
      </c>
    </row>
    <row r="26" spans="2:24" s="1" customFormat="1" ht="18.649999999999999" customHeight="1">
      <c r="B26" s="444"/>
      <c r="C26" s="314"/>
      <c r="D26" s="302"/>
      <c r="E26" s="302"/>
      <c r="F26" s="304"/>
      <c r="G26" s="304"/>
      <c r="H26" s="394"/>
      <c r="I26" s="394"/>
      <c r="J26" s="5" t="s">
        <v>132</v>
      </c>
      <c r="K26" s="130">
        <v>7.4150000000000008E-2</v>
      </c>
      <c r="L26" s="130">
        <v>6.8180000000000004E-2</v>
      </c>
      <c r="M26" s="130">
        <v>7.5189999999999993E-2</v>
      </c>
      <c r="N26" s="130">
        <v>7.3010000000000005E-2</v>
      </c>
      <c r="O26" s="130">
        <v>7.9650000000000012E-2</v>
      </c>
      <c r="P26" s="130">
        <v>7.5629999999999989E-2</v>
      </c>
      <c r="Q26" s="130">
        <v>8.0019999999999994E-2</v>
      </c>
      <c r="R26" s="130">
        <v>8.2439999999999999E-2</v>
      </c>
      <c r="S26" s="130">
        <v>8.1129999999999994E-2</v>
      </c>
      <c r="T26" s="130">
        <v>8.6660000000000001E-2</v>
      </c>
      <c r="U26" s="130">
        <v>8.1769999999999995E-2</v>
      </c>
      <c r="V26" s="130">
        <v>8.3970000000000003E-2</v>
      </c>
      <c r="W26" s="134">
        <f t="shared" si="16"/>
        <v>0.94179999999999997</v>
      </c>
    </row>
    <row r="27" spans="2:24" s="1" customFormat="1" ht="15.65" customHeight="1">
      <c r="B27" s="444"/>
      <c r="C27" s="314"/>
      <c r="D27" s="302" t="s">
        <v>65</v>
      </c>
      <c r="E27" s="302" t="s">
        <v>39</v>
      </c>
      <c r="F27" s="304" t="s">
        <v>51</v>
      </c>
      <c r="G27" s="304" t="s">
        <v>43</v>
      </c>
      <c r="H27" s="394">
        <v>7</v>
      </c>
      <c r="I27" s="394">
        <f>'Market Dashboard'!Y32</f>
        <v>0</v>
      </c>
      <c r="J27" s="106" t="s">
        <v>47</v>
      </c>
      <c r="K27" s="12">
        <f t="shared" ref="K27:V27" si="17">$I$27*K2</f>
        <v>0</v>
      </c>
      <c r="L27" s="12">
        <f t="shared" si="17"/>
        <v>0</v>
      </c>
      <c r="M27" s="12">
        <f t="shared" si="17"/>
        <v>0</v>
      </c>
      <c r="N27" s="12">
        <f t="shared" si="17"/>
        <v>0</v>
      </c>
      <c r="O27" s="12">
        <f t="shared" si="17"/>
        <v>0</v>
      </c>
      <c r="P27" s="12">
        <f t="shared" si="17"/>
        <v>0</v>
      </c>
      <c r="Q27" s="12">
        <f t="shared" si="17"/>
        <v>0</v>
      </c>
      <c r="R27" s="12">
        <f t="shared" si="17"/>
        <v>0</v>
      </c>
      <c r="S27" s="12">
        <f t="shared" si="17"/>
        <v>0</v>
      </c>
      <c r="T27" s="12">
        <f t="shared" si="17"/>
        <v>0</v>
      </c>
      <c r="U27" s="12">
        <f t="shared" si="17"/>
        <v>0</v>
      </c>
      <c r="V27" s="12">
        <f t="shared" si="17"/>
        <v>0</v>
      </c>
      <c r="W27" s="21">
        <f t="shared" si="16"/>
        <v>0</v>
      </c>
    </row>
    <row r="28" spans="2:24" s="1" customFormat="1" ht="15.65" customHeight="1">
      <c r="B28" s="444"/>
      <c r="C28" s="314"/>
      <c r="D28" s="302"/>
      <c r="E28" s="302"/>
      <c r="F28" s="304"/>
      <c r="G28" s="304"/>
      <c r="H28" s="394"/>
      <c r="I28" s="394"/>
      <c r="J28" s="5" t="s">
        <v>132</v>
      </c>
      <c r="K28" s="130">
        <v>1.5384100000000001</v>
      </c>
      <c r="L28" s="130">
        <v>0.30628</v>
      </c>
      <c r="M28" s="130">
        <v>0.95111000000000012</v>
      </c>
      <c r="N28" s="130">
        <v>1.0980999999999999</v>
      </c>
      <c r="O28" s="130">
        <v>1.22017</v>
      </c>
      <c r="P28" s="130">
        <v>1.497539999999999</v>
      </c>
      <c r="Q28" s="130">
        <v>1.57856</v>
      </c>
      <c r="R28" s="130">
        <v>2.5582199999999991</v>
      </c>
      <c r="S28" s="130">
        <v>11.67892999999998</v>
      </c>
      <c r="T28" s="130">
        <v>21.05492000000001</v>
      </c>
      <c r="U28" s="130">
        <v>5.449749999999999</v>
      </c>
      <c r="V28" s="130">
        <v>2.2324700000000037</v>
      </c>
      <c r="W28" s="134">
        <f t="shared" si="16"/>
        <v>51.164459999999998</v>
      </c>
    </row>
    <row r="29" spans="2:24" s="1" customFormat="1" ht="15.65" customHeight="1">
      <c r="B29" s="444"/>
      <c r="C29" s="314"/>
      <c r="D29" s="302" t="s">
        <v>66</v>
      </c>
      <c r="E29" s="302" t="s">
        <v>39</v>
      </c>
      <c r="F29" s="304" t="s">
        <v>51</v>
      </c>
      <c r="G29" s="304" t="s">
        <v>43</v>
      </c>
      <c r="H29" s="394">
        <v>1</v>
      </c>
      <c r="I29" s="394">
        <f>'Market Dashboard'!Y35</f>
        <v>0</v>
      </c>
      <c r="J29" s="106" t="s">
        <v>47</v>
      </c>
      <c r="K29" s="12">
        <f t="shared" ref="K29:V29" si="18">$I$29*K2</f>
        <v>0</v>
      </c>
      <c r="L29" s="12">
        <f t="shared" si="18"/>
        <v>0</v>
      </c>
      <c r="M29" s="12">
        <f t="shared" si="18"/>
        <v>0</v>
      </c>
      <c r="N29" s="12">
        <f t="shared" si="18"/>
        <v>0</v>
      </c>
      <c r="O29" s="12">
        <f t="shared" si="18"/>
        <v>0</v>
      </c>
      <c r="P29" s="12">
        <f t="shared" si="18"/>
        <v>0</v>
      </c>
      <c r="Q29" s="12">
        <f t="shared" si="18"/>
        <v>0</v>
      </c>
      <c r="R29" s="12">
        <f t="shared" si="18"/>
        <v>0</v>
      </c>
      <c r="S29" s="12">
        <f t="shared" si="18"/>
        <v>0</v>
      </c>
      <c r="T29" s="12">
        <f t="shared" si="18"/>
        <v>0</v>
      </c>
      <c r="U29" s="12">
        <f t="shared" si="18"/>
        <v>0</v>
      </c>
      <c r="V29" s="12">
        <f t="shared" si="18"/>
        <v>0</v>
      </c>
      <c r="W29" s="21">
        <f t="shared" si="16"/>
        <v>0</v>
      </c>
    </row>
    <row r="30" spans="2:24" s="1" customFormat="1" ht="15.65" customHeight="1">
      <c r="B30" s="444"/>
      <c r="C30" s="314"/>
      <c r="D30" s="302"/>
      <c r="E30" s="302"/>
      <c r="F30" s="304"/>
      <c r="G30" s="304"/>
      <c r="H30" s="394"/>
      <c r="I30" s="394"/>
      <c r="J30" s="5" t="s">
        <v>132</v>
      </c>
      <c r="K30" s="130">
        <v>1.95397</v>
      </c>
      <c r="L30" s="130">
        <v>0.80013000000000001</v>
      </c>
      <c r="M30" s="130">
        <v>0.87119000000000002</v>
      </c>
      <c r="N30" s="130">
        <v>0.88103999999999993</v>
      </c>
      <c r="O30" s="130">
        <v>0.81679000000000013</v>
      </c>
      <c r="P30" s="130">
        <v>1.6547799999999999</v>
      </c>
      <c r="Q30" s="130">
        <v>6.7728399999999986</v>
      </c>
      <c r="R30" s="130">
        <v>-55.927</v>
      </c>
      <c r="S30" s="130">
        <v>11.51478</v>
      </c>
      <c r="T30" s="130">
        <v>5.1327100000000012</v>
      </c>
      <c r="U30" s="130">
        <v>5.1864499999999998</v>
      </c>
      <c r="V30" s="130">
        <v>12.25583</v>
      </c>
      <c r="W30" s="134">
        <f>SUMIF($K$3:$V$3,"ACT",K30:V30)</f>
        <v>-8.0864899999999942</v>
      </c>
    </row>
    <row r="31" spans="2:24" s="1" customFormat="1" ht="15.65" customHeight="1">
      <c r="B31" s="444"/>
      <c r="C31" s="314"/>
      <c r="D31" s="302" t="s">
        <v>67</v>
      </c>
      <c r="E31" s="302" t="s">
        <v>39</v>
      </c>
      <c r="F31" s="304" t="s">
        <v>51</v>
      </c>
      <c r="G31" s="304" t="s">
        <v>43</v>
      </c>
      <c r="H31" s="394">
        <v>0</v>
      </c>
      <c r="I31" s="394">
        <f>'Market Dashboard'!Y38</f>
        <v>0</v>
      </c>
      <c r="J31" s="106" t="s">
        <v>47</v>
      </c>
      <c r="K31" s="12">
        <f t="shared" ref="K31:V31" si="19">$I$31*K2</f>
        <v>0</v>
      </c>
      <c r="L31" s="12">
        <f t="shared" si="19"/>
        <v>0</v>
      </c>
      <c r="M31" s="12">
        <f t="shared" si="19"/>
        <v>0</v>
      </c>
      <c r="N31" s="12">
        <f t="shared" si="19"/>
        <v>0</v>
      </c>
      <c r="O31" s="12">
        <f t="shared" si="19"/>
        <v>0</v>
      </c>
      <c r="P31" s="12">
        <f t="shared" si="19"/>
        <v>0</v>
      </c>
      <c r="Q31" s="12">
        <f t="shared" si="19"/>
        <v>0</v>
      </c>
      <c r="R31" s="12">
        <f t="shared" si="19"/>
        <v>0</v>
      </c>
      <c r="S31" s="12">
        <f t="shared" si="19"/>
        <v>0</v>
      </c>
      <c r="T31" s="12">
        <f t="shared" si="19"/>
        <v>0</v>
      </c>
      <c r="U31" s="12">
        <f t="shared" si="19"/>
        <v>0</v>
      </c>
      <c r="V31" s="12">
        <f t="shared" si="19"/>
        <v>0</v>
      </c>
      <c r="W31" s="21">
        <f t="shared" si="16"/>
        <v>0</v>
      </c>
    </row>
    <row r="32" spans="2:24" s="1" customFormat="1" ht="15.65" customHeight="1">
      <c r="B32" s="444"/>
      <c r="C32" s="314"/>
      <c r="D32" s="302"/>
      <c r="E32" s="302"/>
      <c r="F32" s="304"/>
      <c r="G32" s="304"/>
      <c r="H32" s="394"/>
      <c r="I32" s="394"/>
      <c r="J32" s="5" t="s">
        <v>132</v>
      </c>
      <c r="K32" s="130"/>
      <c r="L32" s="130"/>
      <c r="M32" s="130"/>
      <c r="N32" s="130"/>
      <c r="O32" s="130"/>
      <c r="P32" s="130"/>
      <c r="Q32" s="130"/>
      <c r="R32" s="130"/>
      <c r="S32" s="130"/>
      <c r="T32" s="130"/>
      <c r="U32" s="130"/>
      <c r="V32" s="130"/>
      <c r="W32" s="134">
        <f t="shared" si="16"/>
        <v>0</v>
      </c>
    </row>
    <row r="33" spans="2:24" s="1" customFormat="1" ht="15.65" customHeight="1">
      <c r="B33" s="444"/>
      <c r="C33" s="314"/>
      <c r="D33" s="314" t="s">
        <v>68</v>
      </c>
      <c r="E33" s="300" t="s">
        <v>62</v>
      </c>
      <c r="F33" s="276" t="s">
        <v>51</v>
      </c>
      <c r="G33" s="276" t="s">
        <v>43</v>
      </c>
      <c r="H33" s="407">
        <f>SUM(H25:H32)</f>
        <v>8</v>
      </c>
      <c r="I33" s="407">
        <f>SUM(I25:I32)</f>
        <v>0</v>
      </c>
      <c r="J33" s="109" t="s">
        <v>47</v>
      </c>
      <c r="K33" s="12">
        <f t="shared" ref="K33:W34" si="20">SUM(K31,K29,K27,K25)</f>
        <v>0</v>
      </c>
      <c r="L33" s="12">
        <f t="shared" si="20"/>
        <v>0</v>
      </c>
      <c r="M33" s="12">
        <f t="shared" si="20"/>
        <v>0</v>
      </c>
      <c r="N33" s="12">
        <f t="shared" si="20"/>
        <v>0</v>
      </c>
      <c r="O33" s="12">
        <f t="shared" si="20"/>
        <v>0</v>
      </c>
      <c r="P33" s="12">
        <f t="shared" si="20"/>
        <v>0</v>
      </c>
      <c r="Q33" s="12">
        <f t="shared" si="20"/>
        <v>0</v>
      </c>
      <c r="R33" s="12">
        <f t="shared" si="20"/>
        <v>0</v>
      </c>
      <c r="S33" s="12">
        <f t="shared" si="20"/>
        <v>0</v>
      </c>
      <c r="T33" s="12">
        <f t="shared" si="20"/>
        <v>0</v>
      </c>
      <c r="U33" s="12">
        <f t="shared" si="20"/>
        <v>0</v>
      </c>
      <c r="V33" s="12">
        <f t="shared" si="20"/>
        <v>0</v>
      </c>
      <c r="W33" s="21">
        <f t="shared" si="20"/>
        <v>0</v>
      </c>
    </row>
    <row r="34" spans="2:24" s="1" customFormat="1" ht="16.149999999999999" customHeight="1" thickBot="1">
      <c r="B34" s="444"/>
      <c r="C34" s="426"/>
      <c r="D34" s="426"/>
      <c r="E34" s="301"/>
      <c r="F34" s="277"/>
      <c r="G34" s="277"/>
      <c r="H34" s="437"/>
      <c r="I34" s="437"/>
      <c r="J34" s="152" t="s">
        <v>132</v>
      </c>
      <c r="K34" s="135">
        <f>SUM(K32,K30,K28,K26)</f>
        <v>3.5665299999999998</v>
      </c>
      <c r="L34" s="135">
        <f>SUM(L32,L30,L28,L26)</f>
        <v>1.1745899999999998</v>
      </c>
      <c r="M34" s="135">
        <f>SUM(M32,M30,M28,M26)</f>
        <v>1.8974900000000003</v>
      </c>
      <c r="N34" s="135">
        <f>SUM(N32,N30,N28,N26)</f>
        <v>2.0521499999999997</v>
      </c>
      <c r="O34" s="135">
        <f>SUM(O32,O30,O28,O26)</f>
        <v>2.1166100000000001</v>
      </c>
      <c r="P34" s="135">
        <f t="shared" ref="P34:V34" si="21">SUM(P32,P30,P28,P26)</f>
        <v>3.2279499999999985</v>
      </c>
      <c r="Q34" s="135">
        <f t="shared" si="21"/>
        <v>8.4314199999999975</v>
      </c>
      <c r="R34" s="135">
        <f t="shared" si="21"/>
        <v>-53.286340000000003</v>
      </c>
      <c r="S34" s="135">
        <f t="shared" si="21"/>
        <v>23.274839999999983</v>
      </c>
      <c r="T34" s="135">
        <f t="shared" si="21"/>
        <v>26.274290000000011</v>
      </c>
      <c r="U34" s="135">
        <f t="shared" si="21"/>
        <v>10.717969999999999</v>
      </c>
      <c r="V34" s="135">
        <f t="shared" si="21"/>
        <v>14.572270000000003</v>
      </c>
      <c r="W34" s="136">
        <f t="shared" si="20"/>
        <v>44.019770000000008</v>
      </c>
    </row>
    <row r="35" spans="2:24" s="1" customFormat="1" ht="15.65" customHeight="1">
      <c r="B35" s="412" t="s">
        <v>69</v>
      </c>
      <c r="C35" s="413" t="s">
        <v>70</v>
      </c>
      <c r="D35" s="413" t="s">
        <v>71</v>
      </c>
      <c r="E35" s="414" t="s">
        <v>37</v>
      </c>
      <c r="F35" s="415" t="s">
        <v>51</v>
      </c>
      <c r="G35" s="415" t="s">
        <v>43</v>
      </c>
      <c r="H35" s="411">
        <v>18</v>
      </c>
      <c r="I35" s="411">
        <f>'Market Dashboard'!Y44</f>
        <v>37.822599999999994</v>
      </c>
      <c r="J35" s="110" t="s">
        <v>47</v>
      </c>
      <c r="K35" s="22">
        <f>SUM(K15,K19)</f>
        <v>0.66579108614232196</v>
      </c>
      <c r="L35" s="22">
        <f t="shared" ref="L35:W36" si="22">SUM(L15,L19)</f>
        <v>2.1956940074906366</v>
      </c>
      <c r="M35" s="22">
        <f t="shared" si="22"/>
        <v>6.6579108614232201</v>
      </c>
      <c r="N35" s="22">
        <f t="shared" si="22"/>
        <v>3.7964257677902613</v>
      </c>
      <c r="O35" s="22">
        <f t="shared" si="22"/>
        <v>3.2156292883895126</v>
      </c>
      <c r="P35" s="22">
        <f t="shared" si="22"/>
        <v>4.4197195505617977</v>
      </c>
      <c r="Q35" s="22">
        <f t="shared" si="22"/>
        <v>1.9123786516853929</v>
      </c>
      <c r="R35" s="22">
        <f t="shared" si="22"/>
        <v>1.5865659925093631</v>
      </c>
      <c r="S35" s="22">
        <f t="shared" si="22"/>
        <v>3.32895543071161</v>
      </c>
      <c r="T35" s="22">
        <f t="shared" si="22"/>
        <v>2.0965336329588014</v>
      </c>
      <c r="U35" s="22">
        <f t="shared" si="22"/>
        <v>2.7056616479400746</v>
      </c>
      <c r="V35" s="22">
        <f t="shared" si="22"/>
        <v>5.2554998501872658</v>
      </c>
      <c r="W35" s="23">
        <f t="shared" si="22"/>
        <v>37.836765767790254</v>
      </c>
      <c r="X35" s="26"/>
    </row>
    <row r="36" spans="2:24" s="1" customFormat="1" ht="15.65" customHeight="1">
      <c r="B36" s="288"/>
      <c r="C36" s="307"/>
      <c r="D36" s="307"/>
      <c r="E36" s="293"/>
      <c r="F36" s="295"/>
      <c r="G36" s="295"/>
      <c r="H36" s="409"/>
      <c r="I36" s="409"/>
      <c r="J36" s="5" t="s">
        <v>132</v>
      </c>
      <c r="K36" s="130">
        <f>SUM(K16,K20)</f>
        <v>0</v>
      </c>
      <c r="L36" s="130">
        <f t="shared" ref="L36:V36" si="23">SUM(L16,L20)</f>
        <v>0</v>
      </c>
      <c r="M36" s="130">
        <f t="shared" si="23"/>
        <v>0</v>
      </c>
      <c r="N36" s="130">
        <f t="shared" si="23"/>
        <v>0</v>
      </c>
      <c r="O36" s="130">
        <f t="shared" si="23"/>
        <v>0</v>
      </c>
      <c r="P36" s="130">
        <f t="shared" si="23"/>
        <v>0</v>
      </c>
      <c r="Q36" s="130">
        <f t="shared" si="23"/>
        <v>0</v>
      </c>
      <c r="R36" s="130">
        <f t="shared" si="23"/>
        <v>0</v>
      </c>
      <c r="S36" s="130">
        <f t="shared" si="23"/>
        <v>0</v>
      </c>
      <c r="T36" s="130">
        <f t="shared" si="23"/>
        <v>0</v>
      </c>
      <c r="U36" s="130">
        <f t="shared" si="23"/>
        <v>0</v>
      </c>
      <c r="V36" s="130">
        <f t="shared" si="23"/>
        <v>0</v>
      </c>
      <c r="W36" s="134">
        <f t="shared" si="22"/>
        <v>0</v>
      </c>
      <c r="X36" s="26"/>
    </row>
    <row r="37" spans="2:24" s="1" customFormat="1" ht="15.65" customHeight="1">
      <c r="B37" s="288"/>
      <c r="C37" s="307"/>
      <c r="D37" s="307" t="s">
        <v>72</v>
      </c>
      <c r="E37" s="293" t="s">
        <v>39</v>
      </c>
      <c r="F37" s="295" t="s">
        <v>51</v>
      </c>
      <c r="G37" s="295" t="s">
        <v>43</v>
      </c>
      <c r="H37" s="409">
        <v>8</v>
      </c>
      <c r="I37" s="409">
        <f>'Market Dashboard'!Y47</f>
        <v>339.99999999999994</v>
      </c>
      <c r="J37" s="111" t="s">
        <v>47</v>
      </c>
      <c r="K37" s="12">
        <f>SUM(K17,K21,K25,K27,K29,K31)</f>
        <v>18.551357250034101</v>
      </c>
      <c r="L37" s="12">
        <f t="shared" ref="L37:V37" si="24">SUM(L17,L21,L25,L27,L29,L31)</f>
        <v>19.20065475378529</v>
      </c>
      <c r="M37" s="12">
        <f t="shared" si="24"/>
        <v>37.380984858818707</v>
      </c>
      <c r="N37" s="12">
        <f t="shared" si="24"/>
        <v>19.061519574410035</v>
      </c>
      <c r="O37" s="12">
        <f t="shared" si="24"/>
        <v>31.861956076933566</v>
      </c>
      <c r="P37" s="12">
        <f t="shared" si="24"/>
        <v>36.128768244441403</v>
      </c>
      <c r="Q37" s="12">
        <f t="shared" si="24"/>
        <v>26.992224798799612</v>
      </c>
      <c r="R37" s="12">
        <f t="shared" si="24"/>
        <v>18.876006001909694</v>
      </c>
      <c r="S37" s="12">
        <f t="shared" si="24"/>
        <v>32.3721184013095</v>
      </c>
      <c r="T37" s="12">
        <f t="shared" si="24"/>
        <v>31.02714500068203</v>
      </c>
      <c r="U37" s="12">
        <f t="shared" si="24"/>
        <v>18.690492429409353</v>
      </c>
      <c r="V37" s="12">
        <f t="shared" si="24"/>
        <v>49.856772609466638</v>
      </c>
      <c r="W37" s="21">
        <f>SUM(W17,W21,W25,W27,W29,W31)</f>
        <v>339.99999999999994</v>
      </c>
      <c r="X37" s="26"/>
    </row>
    <row r="38" spans="2:24" s="1" customFormat="1" ht="15.65" customHeight="1">
      <c r="B38" s="288"/>
      <c r="C38" s="307"/>
      <c r="D38" s="307"/>
      <c r="E38" s="293"/>
      <c r="F38" s="295"/>
      <c r="G38" s="295"/>
      <c r="H38" s="409"/>
      <c r="I38" s="409"/>
      <c r="J38" s="5" t="s">
        <v>132</v>
      </c>
      <c r="K38" s="130">
        <f>SUM(K18,K22,K26,K28,K30,K32)</f>
        <v>3.5665300000000002</v>
      </c>
      <c r="L38" s="130">
        <f>SUM(L18,L22,L26,L28,L30,L32)</f>
        <v>1.17459</v>
      </c>
      <c r="M38" s="130">
        <f>SUM(M18,M22,M26,M28,M30,M32)</f>
        <v>5.7822500000000012</v>
      </c>
      <c r="N38" s="130">
        <f>SUM(N18,N22,N26,N28,N30,N32)</f>
        <v>2.0521499999999997</v>
      </c>
      <c r="O38" s="130">
        <f>SUM(O18,O22,O26,O28,O30,O32)</f>
        <v>2.1166100000000001</v>
      </c>
      <c r="P38" s="130">
        <f t="shared" ref="P38:V38" si="25">SUM(P18,P22,P26,P28,P30,P32)</f>
        <v>3.227949999999999</v>
      </c>
      <c r="Q38" s="130">
        <f t="shared" si="25"/>
        <v>9.6054899999999996</v>
      </c>
      <c r="R38" s="130">
        <f t="shared" si="25"/>
        <v>-53.286340000000003</v>
      </c>
      <c r="S38" s="130">
        <f t="shared" si="25"/>
        <v>18.943679999999979</v>
      </c>
      <c r="T38" s="130">
        <f t="shared" si="25"/>
        <v>26.274290000000008</v>
      </c>
      <c r="U38" s="130">
        <f t="shared" si="25"/>
        <v>10.717969999999998</v>
      </c>
      <c r="V38" s="130">
        <f t="shared" si="25"/>
        <v>14.572270000000003</v>
      </c>
      <c r="W38" s="134">
        <f>SUM(W18,W22,W26,W28,W30,W32)</f>
        <v>44.747440000000012</v>
      </c>
      <c r="X38" s="26"/>
    </row>
    <row r="39" spans="2:24" s="1" customFormat="1" ht="15.65" customHeight="1">
      <c r="B39" s="288"/>
      <c r="C39" s="307"/>
      <c r="D39" s="307" t="s">
        <v>73</v>
      </c>
      <c r="E39" s="293" t="s">
        <v>62</v>
      </c>
      <c r="F39" s="295" t="s">
        <v>51</v>
      </c>
      <c r="G39" s="295" t="s">
        <v>43</v>
      </c>
      <c r="H39" s="409">
        <f>H35+H37</f>
        <v>26</v>
      </c>
      <c r="I39" s="409">
        <f>'Market Dashboard'!Y50</f>
        <v>377.82259999999997</v>
      </c>
      <c r="J39" s="111" t="s">
        <v>47</v>
      </c>
      <c r="K39" s="12">
        <f t="shared" ref="K39:V40" si="26">SUM(K33,K23)</f>
        <v>19.217148336176422</v>
      </c>
      <c r="L39" s="12">
        <f t="shared" si="26"/>
        <v>21.396348761275927</v>
      </c>
      <c r="M39" s="12">
        <f t="shared" si="26"/>
        <v>44.038895720241925</v>
      </c>
      <c r="N39" s="12">
        <f t="shared" si="26"/>
        <v>22.857945342200296</v>
      </c>
      <c r="O39" s="12">
        <f t="shared" si="26"/>
        <v>35.077585365323081</v>
      </c>
      <c r="P39" s="12">
        <f t="shared" si="26"/>
        <v>40.548487795003197</v>
      </c>
      <c r="Q39" s="12">
        <f t="shared" si="26"/>
        <v>28.904603450485006</v>
      </c>
      <c r="R39" s="12">
        <f t="shared" si="26"/>
        <v>20.462571994419058</v>
      </c>
      <c r="S39" s="12">
        <f t="shared" si="26"/>
        <v>35.701073832021109</v>
      </c>
      <c r="T39" s="12">
        <f t="shared" si="26"/>
        <v>33.123678633640829</v>
      </c>
      <c r="U39" s="12">
        <f t="shared" si="26"/>
        <v>21.396154077349429</v>
      </c>
      <c r="V39" s="12">
        <f t="shared" si="26"/>
        <v>55.112272459653902</v>
      </c>
      <c r="W39" s="21">
        <f>SUM(W33,W23)</f>
        <v>377.83676576779021</v>
      </c>
      <c r="X39" s="26"/>
    </row>
    <row r="40" spans="2:24" s="1" customFormat="1" ht="15.65" customHeight="1" thickBot="1">
      <c r="B40" s="289"/>
      <c r="C40" s="416"/>
      <c r="D40" s="416"/>
      <c r="E40" s="309"/>
      <c r="F40" s="310"/>
      <c r="G40" s="310"/>
      <c r="H40" s="410"/>
      <c r="I40" s="410"/>
      <c r="J40" s="118" t="s">
        <v>132</v>
      </c>
      <c r="K40" s="135">
        <f t="shared" si="26"/>
        <v>3.5665299999999998</v>
      </c>
      <c r="L40" s="135">
        <f t="shared" si="26"/>
        <v>1.1745899999999998</v>
      </c>
      <c r="M40" s="135">
        <f t="shared" si="26"/>
        <v>5.7822500000000012</v>
      </c>
      <c r="N40" s="135">
        <f t="shared" si="26"/>
        <v>2.0521499999999997</v>
      </c>
      <c r="O40" s="135">
        <f t="shared" si="26"/>
        <v>2.1166100000000001</v>
      </c>
      <c r="P40" s="135">
        <f t="shared" si="26"/>
        <v>3.2279499999999985</v>
      </c>
      <c r="Q40" s="135">
        <f t="shared" si="26"/>
        <v>9.6054899999999979</v>
      </c>
      <c r="R40" s="135">
        <f t="shared" si="26"/>
        <v>-53.286340000000003</v>
      </c>
      <c r="S40" s="135">
        <f t="shared" si="26"/>
        <v>18.943679999999983</v>
      </c>
      <c r="T40" s="135">
        <f t="shared" si="26"/>
        <v>26.274290000000011</v>
      </c>
      <c r="U40" s="135">
        <f t="shared" si="26"/>
        <v>10.717969999999999</v>
      </c>
      <c r="V40" s="135">
        <f t="shared" si="26"/>
        <v>14.572270000000003</v>
      </c>
      <c r="W40" s="136">
        <f>SUM(W34,W24)</f>
        <v>44.747440000000012</v>
      </c>
      <c r="X40" s="26"/>
    </row>
    <row r="41" spans="2:24" s="1" customFormat="1">
      <c r="D41" s="7"/>
      <c r="E41" s="7"/>
      <c r="F41" s="7"/>
      <c r="G41" s="7"/>
      <c r="H41" s="123"/>
      <c r="I41" s="123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1"/>
      <c r="W41" s="32"/>
      <c r="X41" s="11"/>
    </row>
    <row r="42" spans="2:24" s="1" customFormat="1">
      <c r="D42" s="7"/>
      <c r="E42" s="7"/>
      <c r="F42" s="7"/>
      <c r="G42" s="7"/>
      <c r="H42" s="123"/>
      <c r="I42" s="123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1"/>
      <c r="W42" s="11"/>
      <c r="X42" s="11"/>
    </row>
    <row r="43" spans="2:24" s="1" customFormat="1">
      <c r="D43" s="7"/>
      <c r="E43" s="7"/>
      <c r="F43" s="7"/>
      <c r="G43" s="7"/>
      <c r="H43" s="123"/>
      <c r="I43" s="123"/>
      <c r="J43" s="96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1"/>
      <c r="W43" s="11"/>
      <c r="X43" s="11"/>
    </row>
    <row r="44" spans="2:24" s="1" customFormat="1">
      <c r="D44" s="7"/>
      <c r="E44" s="7"/>
      <c r="F44" s="7"/>
      <c r="G44" s="7"/>
      <c r="H44" s="123"/>
      <c r="I44" s="123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1"/>
      <c r="W44" s="11"/>
      <c r="X44" s="11"/>
    </row>
    <row r="45" spans="2:24" s="1" customFormat="1">
      <c r="D45" s="7"/>
      <c r="E45" s="7"/>
      <c r="F45" s="7"/>
      <c r="G45" s="7"/>
      <c r="H45" s="123"/>
      <c r="I45" s="123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1"/>
      <c r="W45" s="11"/>
      <c r="X45" s="11"/>
    </row>
    <row r="46" spans="2:24" s="1" customFormat="1">
      <c r="D46" s="7"/>
      <c r="E46" s="7"/>
      <c r="F46" s="7"/>
      <c r="G46" s="7"/>
      <c r="H46" s="123"/>
      <c r="I46" s="123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1"/>
      <c r="W46" s="11"/>
      <c r="X46" s="11"/>
    </row>
    <row r="47" spans="2:24" s="1" customFormat="1">
      <c r="D47" s="7"/>
      <c r="E47" s="7"/>
      <c r="F47" s="7"/>
      <c r="G47" s="7"/>
      <c r="H47" s="123"/>
      <c r="I47" s="123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1"/>
      <c r="W47" s="11"/>
      <c r="X47" s="11"/>
    </row>
    <row r="48" spans="2:24" s="1" customFormat="1">
      <c r="D48" s="7"/>
      <c r="E48" s="7"/>
      <c r="F48" s="7"/>
      <c r="G48" s="7"/>
      <c r="H48" s="123"/>
      <c r="I48" s="123"/>
      <c r="J48" s="10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1"/>
      <c r="W48" s="11"/>
      <c r="X48" s="11"/>
    </row>
    <row r="49" spans="4:24" s="1" customFormat="1">
      <c r="D49" s="7"/>
      <c r="E49" s="7"/>
      <c r="F49" s="7"/>
      <c r="G49" s="7"/>
      <c r="H49" s="123"/>
      <c r="I49" s="123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1"/>
      <c r="W49" s="11"/>
      <c r="X49" s="11"/>
    </row>
    <row r="50" spans="4:24" s="1" customFormat="1">
      <c r="D50" s="7"/>
      <c r="E50" s="7"/>
      <c r="F50" s="7"/>
      <c r="G50" s="7"/>
      <c r="H50" s="123"/>
      <c r="I50" s="123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1"/>
      <c r="W50" s="11"/>
      <c r="X50" s="11"/>
    </row>
    <row r="51" spans="4:24" s="1" customFormat="1">
      <c r="D51" s="7"/>
      <c r="E51" s="7"/>
      <c r="F51" s="7"/>
      <c r="G51" s="7"/>
      <c r="H51" s="123"/>
      <c r="I51" s="123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1"/>
      <c r="W51" s="11"/>
      <c r="X51" s="11"/>
    </row>
    <row r="52" spans="4:24" s="1" customFormat="1">
      <c r="D52" s="7"/>
      <c r="E52" s="7"/>
      <c r="F52" s="7"/>
      <c r="G52" s="7"/>
      <c r="H52" s="123"/>
      <c r="I52" s="123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1"/>
      <c r="W52" s="11"/>
      <c r="X52" s="11"/>
    </row>
    <row r="53" spans="4:24" s="1" customFormat="1">
      <c r="D53" s="7"/>
      <c r="E53" s="7"/>
      <c r="F53" s="7"/>
      <c r="G53" s="7"/>
      <c r="H53" s="123"/>
      <c r="I53" s="123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1"/>
      <c r="W53" s="11"/>
      <c r="X53" s="11"/>
    </row>
    <row r="54" spans="4:24" s="1" customFormat="1">
      <c r="D54" s="7"/>
      <c r="E54" s="7"/>
      <c r="F54" s="7"/>
      <c r="G54" s="7"/>
      <c r="H54" s="123"/>
      <c r="I54" s="123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1"/>
      <c r="W54" s="11"/>
      <c r="X54" s="11"/>
    </row>
    <row r="55" spans="4:24" s="1" customFormat="1">
      <c r="D55" s="7"/>
      <c r="E55" s="7"/>
      <c r="F55" s="7"/>
      <c r="G55" s="7"/>
      <c r="H55" s="123"/>
      <c r="I55" s="123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1"/>
      <c r="W55" s="11"/>
      <c r="X55" s="11"/>
    </row>
    <row r="56" spans="4:24" s="1" customFormat="1">
      <c r="D56" s="7"/>
      <c r="E56" s="7"/>
      <c r="F56" s="7"/>
      <c r="G56" s="7"/>
      <c r="H56" s="123"/>
      <c r="I56" s="123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1"/>
      <c r="W56" s="11"/>
      <c r="X56" s="11"/>
    </row>
    <row r="57" spans="4:24" s="1" customFormat="1">
      <c r="D57" s="7"/>
      <c r="E57" s="7"/>
      <c r="F57" s="7"/>
      <c r="G57" s="7"/>
      <c r="H57" s="123"/>
      <c r="I57" s="123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1"/>
      <c r="W57" s="11"/>
      <c r="X57" s="11"/>
    </row>
    <row r="58" spans="4:24" s="1" customFormat="1">
      <c r="D58" s="7"/>
      <c r="E58" s="7"/>
      <c r="F58" s="7"/>
      <c r="G58" s="7"/>
      <c r="H58" s="123"/>
      <c r="I58" s="123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1"/>
      <c r="W58" s="11"/>
      <c r="X58" s="11"/>
    </row>
    <row r="59" spans="4:24" s="1" customFormat="1">
      <c r="D59" s="7"/>
      <c r="E59" s="7"/>
      <c r="F59" s="7"/>
      <c r="G59" s="7"/>
      <c r="H59" s="123"/>
      <c r="I59" s="123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1"/>
      <c r="W59" s="11"/>
      <c r="X59" s="11"/>
    </row>
    <row r="60" spans="4:24" s="1" customFormat="1">
      <c r="D60" s="7"/>
      <c r="E60" s="7"/>
      <c r="F60" s="7"/>
      <c r="G60" s="7"/>
      <c r="H60" s="123"/>
      <c r="I60" s="123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1"/>
      <c r="W60" s="11"/>
      <c r="X60" s="11"/>
    </row>
    <row r="61" spans="4:24" s="1" customFormat="1">
      <c r="D61" s="7"/>
      <c r="E61" s="7"/>
      <c r="F61" s="7"/>
      <c r="G61" s="7"/>
      <c r="H61" s="123"/>
      <c r="I61" s="123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1"/>
      <c r="W61" s="11"/>
      <c r="X61" s="11"/>
    </row>
    <row r="62" spans="4:24" s="1" customFormat="1">
      <c r="D62" s="7"/>
      <c r="E62" s="7"/>
      <c r="F62" s="7"/>
      <c r="G62" s="7"/>
      <c r="H62" s="123"/>
      <c r="I62" s="123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1"/>
      <c r="W62" s="11"/>
      <c r="X62" s="11"/>
    </row>
    <row r="63" spans="4:24" s="1" customFormat="1">
      <c r="D63" s="7"/>
      <c r="E63" s="7"/>
      <c r="F63" s="7"/>
      <c r="G63" s="7"/>
      <c r="H63" s="123"/>
      <c r="I63" s="123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1"/>
      <c r="W63" s="11"/>
      <c r="X63" s="11"/>
    </row>
    <row r="64" spans="4:24" s="1" customFormat="1">
      <c r="D64" s="7"/>
      <c r="E64" s="7"/>
      <c r="F64" s="7"/>
      <c r="G64" s="7"/>
      <c r="H64" s="123"/>
      <c r="I64" s="123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1"/>
      <c r="W64" s="11"/>
      <c r="X64" s="11"/>
    </row>
    <row r="65" spans="4:24" s="1" customFormat="1">
      <c r="D65" s="7"/>
      <c r="E65" s="7"/>
      <c r="F65" s="7"/>
      <c r="G65" s="7"/>
      <c r="H65" s="123"/>
      <c r="I65" s="123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1"/>
      <c r="W65" s="11"/>
      <c r="X65" s="11"/>
    </row>
    <row r="66" spans="4:24" s="1" customFormat="1">
      <c r="D66" s="7"/>
      <c r="E66" s="7"/>
      <c r="F66" s="7"/>
      <c r="G66" s="7"/>
      <c r="H66" s="123"/>
      <c r="I66" s="123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1"/>
      <c r="W66" s="11"/>
      <c r="X66" s="11"/>
    </row>
    <row r="67" spans="4:24" s="1" customFormat="1">
      <c r="D67" s="7"/>
      <c r="E67" s="7"/>
      <c r="F67" s="7"/>
      <c r="G67" s="7"/>
      <c r="H67" s="123"/>
      <c r="I67" s="123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1"/>
      <c r="W67" s="11"/>
      <c r="X67" s="11"/>
    </row>
    <row r="68" spans="4:24" s="1" customFormat="1">
      <c r="D68" s="7"/>
      <c r="E68" s="7"/>
      <c r="F68" s="7"/>
      <c r="G68" s="7"/>
      <c r="H68" s="123"/>
      <c r="I68" s="123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1"/>
      <c r="W68" s="11"/>
      <c r="X68" s="11"/>
    </row>
    <row r="69" spans="4:24" s="1" customFormat="1">
      <c r="D69" s="7"/>
      <c r="E69" s="7"/>
      <c r="F69" s="7"/>
      <c r="G69" s="7"/>
      <c r="H69" s="123"/>
      <c r="I69" s="123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1"/>
      <c r="W69" s="11"/>
      <c r="X69" s="11"/>
    </row>
    <row r="70" spans="4:24" s="1" customFormat="1">
      <c r="D70" s="7"/>
      <c r="E70" s="7"/>
      <c r="F70" s="7"/>
      <c r="G70" s="7"/>
      <c r="H70" s="123"/>
      <c r="I70" s="123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1"/>
      <c r="W70" s="11"/>
      <c r="X70" s="11"/>
    </row>
    <row r="71" spans="4:24" s="1" customFormat="1">
      <c r="D71" s="7"/>
      <c r="E71" s="7"/>
      <c r="F71" s="7"/>
      <c r="G71" s="7"/>
      <c r="H71" s="123"/>
      <c r="I71" s="123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1"/>
      <c r="W71" s="11"/>
      <c r="X71" s="11"/>
    </row>
    <row r="72" spans="4:24" s="1" customFormat="1">
      <c r="D72" s="7"/>
      <c r="E72" s="7"/>
      <c r="F72" s="7"/>
      <c r="G72" s="7"/>
      <c r="H72" s="123"/>
      <c r="I72" s="123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1"/>
      <c r="W72" s="11"/>
      <c r="X72" s="11"/>
    </row>
    <row r="73" spans="4:24" s="1" customFormat="1">
      <c r="D73" s="7"/>
      <c r="E73" s="7"/>
      <c r="F73" s="7"/>
      <c r="G73" s="7"/>
      <c r="H73" s="123"/>
      <c r="I73" s="123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1"/>
      <c r="W73" s="11"/>
      <c r="X73" s="11"/>
    </row>
    <row r="74" spans="4:24" s="1" customFormat="1">
      <c r="D74" s="7"/>
      <c r="E74" s="7"/>
      <c r="F74" s="7"/>
      <c r="G74" s="7"/>
      <c r="H74" s="123"/>
      <c r="I74" s="123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1"/>
      <c r="W74" s="11"/>
      <c r="X74" s="11"/>
    </row>
    <row r="75" spans="4:24" s="1" customFormat="1">
      <c r="D75" s="7"/>
      <c r="E75" s="7"/>
      <c r="F75" s="7"/>
      <c r="G75" s="7"/>
      <c r="H75" s="123"/>
      <c r="I75" s="123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1"/>
      <c r="W75" s="11"/>
      <c r="X75" s="11"/>
    </row>
    <row r="76" spans="4:24" s="1" customFormat="1">
      <c r="D76" s="7"/>
      <c r="E76" s="7"/>
      <c r="F76" s="7"/>
      <c r="G76" s="7"/>
      <c r="H76" s="123"/>
      <c r="I76" s="123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1"/>
      <c r="W76" s="11"/>
      <c r="X76" s="11"/>
    </row>
    <row r="77" spans="4:24" s="1" customFormat="1">
      <c r="D77" s="7"/>
      <c r="E77" s="7"/>
      <c r="F77" s="7"/>
      <c r="G77" s="7"/>
      <c r="H77" s="123"/>
      <c r="I77" s="123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1"/>
      <c r="W77" s="11"/>
      <c r="X77" s="11"/>
    </row>
    <row r="78" spans="4:24" s="1" customFormat="1">
      <c r="D78" s="7"/>
      <c r="E78" s="7"/>
      <c r="F78" s="7"/>
      <c r="G78" s="7"/>
      <c r="H78" s="123"/>
      <c r="I78" s="123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1"/>
      <c r="W78" s="11"/>
      <c r="X78" s="11"/>
    </row>
    <row r="79" spans="4:24" s="1" customFormat="1">
      <c r="D79" s="7"/>
      <c r="E79" s="7"/>
      <c r="F79" s="7"/>
      <c r="G79" s="7"/>
      <c r="H79" s="123"/>
      <c r="I79" s="123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1"/>
      <c r="W79" s="11"/>
      <c r="X79" s="11"/>
    </row>
    <row r="80" spans="4:24" s="1" customFormat="1">
      <c r="D80" s="7"/>
      <c r="E80" s="7"/>
      <c r="F80" s="7"/>
      <c r="G80" s="7"/>
      <c r="H80" s="123"/>
      <c r="I80" s="123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1"/>
      <c r="W80" s="11"/>
      <c r="X80" s="11"/>
    </row>
    <row r="81" spans="4:24" s="1" customFormat="1">
      <c r="D81" s="7"/>
      <c r="E81" s="7"/>
      <c r="F81" s="7"/>
      <c r="G81" s="7"/>
      <c r="H81" s="123"/>
      <c r="I81" s="123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1"/>
      <c r="W81" s="11"/>
      <c r="X81" s="11"/>
    </row>
    <row r="82" spans="4:24" s="1" customFormat="1">
      <c r="D82" s="7"/>
      <c r="E82" s="7"/>
      <c r="F82" s="7"/>
      <c r="G82" s="7"/>
      <c r="H82" s="123"/>
      <c r="I82" s="123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1"/>
      <c r="W82" s="11"/>
      <c r="X82" s="11"/>
    </row>
    <row r="83" spans="4:24" s="1" customFormat="1">
      <c r="D83" s="7"/>
      <c r="E83" s="7"/>
      <c r="F83" s="7"/>
      <c r="G83" s="7"/>
      <c r="H83" s="123"/>
      <c r="I83" s="123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1"/>
      <c r="W83" s="11"/>
      <c r="X83" s="11"/>
    </row>
    <row r="84" spans="4:24" s="1" customFormat="1">
      <c r="D84" s="7"/>
      <c r="E84" s="7"/>
      <c r="F84" s="7"/>
      <c r="G84" s="7"/>
      <c r="H84" s="123"/>
      <c r="I84" s="123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1"/>
      <c r="W84" s="11"/>
      <c r="X84" s="11"/>
    </row>
    <row r="85" spans="4:24" s="1" customFormat="1">
      <c r="D85" s="7"/>
      <c r="E85" s="7"/>
      <c r="F85" s="7"/>
      <c r="G85" s="7"/>
      <c r="H85" s="123"/>
      <c r="I85" s="123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1"/>
      <c r="W85" s="11"/>
      <c r="X85" s="11"/>
    </row>
    <row r="86" spans="4:24" s="1" customFormat="1">
      <c r="D86" s="7"/>
      <c r="E86" s="7"/>
      <c r="F86" s="7"/>
      <c r="G86" s="7"/>
      <c r="H86" s="123"/>
      <c r="I86" s="123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1"/>
      <c r="W86" s="11"/>
      <c r="X86" s="11"/>
    </row>
    <row r="87" spans="4:24" s="1" customFormat="1">
      <c r="D87" s="7"/>
      <c r="E87" s="7"/>
      <c r="F87" s="7"/>
      <c r="G87" s="7"/>
      <c r="H87" s="123"/>
      <c r="I87" s="123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1"/>
      <c r="W87" s="11"/>
      <c r="X87" s="11"/>
    </row>
    <row r="88" spans="4:24" s="1" customFormat="1">
      <c r="D88" s="7"/>
      <c r="E88" s="7"/>
      <c r="F88" s="7"/>
      <c r="G88" s="7"/>
      <c r="H88" s="123"/>
      <c r="I88" s="123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1"/>
      <c r="W88" s="11"/>
      <c r="X88" s="11"/>
    </row>
    <row r="89" spans="4:24" s="1" customFormat="1">
      <c r="D89" s="7"/>
      <c r="E89" s="7"/>
      <c r="F89" s="7"/>
      <c r="G89" s="7"/>
      <c r="H89" s="123"/>
      <c r="I89" s="123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1"/>
      <c r="W89" s="11"/>
      <c r="X89" s="11"/>
    </row>
    <row r="90" spans="4:24" s="1" customFormat="1">
      <c r="D90" s="7"/>
      <c r="E90" s="7"/>
      <c r="F90" s="7"/>
      <c r="G90" s="7"/>
      <c r="H90" s="123"/>
      <c r="I90" s="123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1"/>
      <c r="W90" s="11"/>
      <c r="X90" s="11"/>
    </row>
    <row r="91" spans="4:24" s="1" customFormat="1">
      <c r="D91" s="7"/>
      <c r="E91" s="7"/>
      <c r="F91" s="7"/>
      <c r="G91" s="7"/>
      <c r="H91" s="123"/>
      <c r="I91" s="123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1"/>
      <c r="W91" s="11"/>
      <c r="X91" s="11"/>
    </row>
    <row r="92" spans="4:24" s="1" customFormat="1">
      <c r="D92" s="7"/>
      <c r="E92" s="7"/>
      <c r="F92" s="7"/>
      <c r="G92" s="7"/>
      <c r="H92" s="123"/>
      <c r="I92" s="123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1"/>
      <c r="W92" s="11"/>
      <c r="X92" s="11"/>
    </row>
    <row r="93" spans="4:24" s="1" customFormat="1">
      <c r="D93" s="7"/>
      <c r="E93" s="7"/>
      <c r="F93" s="7"/>
      <c r="G93" s="7"/>
      <c r="H93" s="123"/>
      <c r="I93" s="123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1"/>
      <c r="W93" s="11"/>
      <c r="X93" s="11"/>
    </row>
    <row r="94" spans="4:24" s="1" customFormat="1">
      <c r="D94" s="7"/>
      <c r="E94" s="7"/>
      <c r="F94" s="7"/>
      <c r="G94" s="7"/>
      <c r="H94" s="123"/>
      <c r="I94" s="123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1"/>
      <c r="W94" s="11"/>
      <c r="X94" s="11"/>
    </row>
    <row r="95" spans="4:24" s="1" customFormat="1">
      <c r="D95" s="7"/>
      <c r="E95" s="7"/>
      <c r="F95" s="7"/>
      <c r="G95" s="7"/>
      <c r="H95" s="123"/>
      <c r="I95" s="123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1"/>
      <c r="W95" s="11"/>
      <c r="X95" s="11"/>
    </row>
    <row r="96" spans="4:24" s="1" customFormat="1">
      <c r="D96" s="7"/>
      <c r="E96" s="7"/>
      <c r="F96" s="7"/>
      <c r="G96" s="7"/>
      <c r="H96" s="123"/>
      <c r="I96" s="123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1"/>
      <c r="W96" s="11"/>
      <c r="X96" s="11"/>
    </row>
    <row r="97" spans="4:24" s="1" customFormat="1">
      <c r="D97" s="7"/>
      <c r="E97" s="7"/>
      <c r="F97" s="7"/>
      <c r="G97" s="7"/>
      <c r="H97" s="123"/>
      <c r="I97" s="123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1"/>
      <c r="W97" s="11"/>
      <c r="X97" s="11"/>
    </row>
    <row r="98" spans="4:24" s="1" customFormat="1">
      <c r="D98" s="7"/>
      <c r="E98" s="7"/>
      <c r="F98" s="7"/>
      <c r="G98" s="7"/>
      <c r="H98" s="123"/>
      <c r="I98" s="123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1"/>
      <c r="W98" s="11"/>
      <c r="X98" s="11"/>
    </row>
    <row r="99" spans="4:24" s="1" customFormat="1">
      <c r="D99" s="7"/>
      <c r="E99" s="7"/>
      <c r="F99" s="7"/>
      <c r="G99" s="7"/>
      <c r="H99" s="123"/>
      <c r="I99" s="123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1"/>
      <c r="W99" s="11"/>
      <c r="X99" s="11"/>
    </row>
    <row r="100" spans="4:24" s="1" customFormat="1">
      <c r="D100" s="7"/>
      <c r="E100" s="7"/>
      <c r="F100" s="7"/>
      <c r="G100" s="7"/>
      <c r="H100" s="123"/>
      <c r="I100" s="123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1"/>
      <c r="W100" s="11"/>
      <c r="X100" s="11"/>
    </row>
    <row r="101" spans="4:24" s="1" customFormat="1">
      <c r="D101" s="7"/>
      <c r="E101" s="7"/>
      <c r="F101" s="7"/>
      <c r="G101" s="7"/>
      <c r="H101" s="123"/>
      <c r="I101" s="123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1"/>
      <c r="W101" s="11"/>
      <c r="X101" s="11"/>
    </row>
    <row r="102" spans="4:24" s="1" customFormat="1">
      <c r="D102" s="7"/>
      <c r="E102" s="7"/>
      <c r="F102" s="7"/>
      <c r="G102" s="7"/>
      <c r="H102" s="123"/>
      <c r="I102" s="123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1"/>
      <c r="W102" s="11"/>
      <c r="X102" s="11"/>
    </row>
    <row r="103" spans="4:24" s="1" customFormat="1">
      <c r="D103" s="7"/>
      <c r="E103" s="7"/>
      <c r="F103" s="7"/>
      <c r="G103" s="7"/>
      <c r="H103" s="123"/>
      <c r="I103" s="123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1"/>
      <c r="W103" s="11"/>
      <c r="X103" s="11"/>
    </row>
    <row r="104" spans="4:24" s="1" customFormat="1">
      <c r="D104" s="7"/>
      <c r="E104" s="7"/>
      <c r="F104" s="7"/>
      <c r="G104" s="7"/>
      <c r="H104" s="123"/>
      <c r="I104" s="123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1"/>
      <c r="W104" s="11"/>
      <c r="X104" s="11"/>
    </row>
    <row r="105" spans="4:24" s="1" customFormat="1">
      <c r="D105" s="7"/>
      <c r="E105" s="7"/>
      <c r="F105" s="7"/>
      <c r="G105" s="7"/>
      <c r="H105" s="123"/>
      <c r="I105" s="123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1"/>
      <c r="W105" s="11"/>
      <c r="X105" s="11"/>
    </row>
    <row r="106" spans="4:24" s="1" customFormat="1">
      <c r="D106" s="7"/>
      <c r="E106" s="7"/>
      <c r="F106" s="7"/>
      <c r="G106" s="7"/>
      <c r="H106" s="123"/>
      <c r="I106" s="123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1"/>
      <c r="W106" s="11"/>
      <c r="X106" s="11"/>
    </row>
    <row r="107" spans="4:24" s="1" customFormat="1">
      <c r="D107" s="7"/>
      <c r="E107" s="7"/>
      <c r="F107" s="7"/>
      <c r="G107" s="7"/>
      <c r="H107" s="123"/>
      <c r="I107" s="123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1"/>
      <c r="W107" s="11"/>
      <c r="X107" s="11"/>
    </row>
    <row r="108" spans="4:24" s="1" customFormat="1">
      <c r="D108" s="7"/>
      <c r="E108" s="7"/>
      <c r="F108" s="7"/>
      <c r="G108" s="7"/>
      <c r="H108" s="123"/>
      <c r="I108" s="123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1"/>
      <c r="W108" s="11"/>
      <c r="X108" s="11"/>
    </row>
    <row r="109" spans="4:24" s="1" customFormat="1">
      <c r="D109" s="7"/>
      <c r="E109" s="7"/>
      <c r="F109" s="7"/>
      <c r="G109" s="7"/>
      <c r="H109" s="123"/>
      <c r="I109" s="123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1"/>
      <c r="W109" s="11"/>
      <c r="X109" s="11"/>
    </row>
    <row r="110" spans="4:24" s="1" customFormat="1">
      <c r="D110" s="7"/>
      <c r="E110" s="7"/>
      <c r="F110" s="7"/>
      <c r="G110" s="7"/>
      <c r="H110" s="123"/>
      <c r="I110" s="123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1"/>
      <c r="W110" s="11"/>
      <c r="X110" s="11"/>
    </row>
    <row r="111" spans="4:24" s="1" customFormat="1">
      <c r="D111" s="7"/>
      <c r="E111" s="7"/>
      <c r="F111" s="7"/>
      <c r="G111" s="7"/>
      <c r="H111" s="123"/>
      <c r="I111" s="123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1"/>
      <c r="W111" s="11"/>
      <c r="X111" s="11"/>
    </row>
    <row r="112" spans="4:24" s="1" customFormat="1">
      <c r="D112" s="7"/>
      <c r="E112" s="7"/>
      <c r="F112" s="7"/>
      <c r="G112" s="7"/>
      <c r="H112" s="123"/>
      <c r="I112" s="123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1"/>
      <c r="W112" s="11"/>
      <c r="X112" s="11"/>
    </row>
    <row r="113" spans="4:24" s="1" customFormat="1">
      <c r="D113" s="7"/>
      <c r="E113" s="7"/>
      <c r="F113" s="7"/>
      <c r="G113" s="7"/>
      <c r="H113" s="123"/>
      <c r="I113" s="123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1"/>
      <c r="W113" s="11"/>
      <c r="X113" s="11"/>
    </row>
    <row r="114" spans="4:24" s="1" customFormat="1">
      <c r="D114" s="7"/>
      <c r="E114" s="7"/>
      <c r="F114" s="7"/>
      <c r="G114" s="7"/>
      <c r="H114" s="123"/>
      <c r="I114" s="123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1"/>
      <c r="W114" s="11"/>
      <c r="X114" s="11"/>
    </row>
    <row r="115" spans="4:24" s="1" customFormat="1">
      <c r="D115" s="7"/>
      <c r="E115" s="7"/>
      <c r="F115" s="7"/>
      <c r="G115" s="7"/>
      <c r="H115" s="123"/>
      <c r="I115" s="123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1"/>
      <c r="W115" s="11"/>
      <c r="X115" s="11"/>
    </row>
    <row r="116" spans="4:24" s="1" customFormat="1">
      <c r="D116" s="7"/>
      <c r="E116" s="7"/>
      <c r="F116" s="7"/>
      <c r="G116" s="7"/>
      <c r="H116" s="123"/>
      <c r="I116" s="123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1"/>
      <c r="W116" s="11"/>
      <c r="X116" s="11"/>
    </row>
    <row r="117" spans="4:24" s="1" customFormat="1">
      <c r="D117" s="7"/>
      <c r="E117" s="7"/>
      <c r="F117" s="7"/>
      <c r="G117" s="7"/>
      <c r="H117" s="123"/>
      <c r="I117" s="123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1"/>
      <c r="W117" s="11"/>
      <c r="X117" s="11"/>
    </row>
    <row r="118" spans="4:24" s="1" customFormat="1">
      <c r="D118" s="7"/>
      <c r="E118" s="7"/>
      <c r="F118" s="7"/>
      <c r="G118" s="7"/>
      <c r="H118" s="123"/>
      <c r="I118" s="123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1"/>
      <c r="W118" s="11"/>
      <c r="X118" s="11"/>
    </row>
    <row r="119" spans="4:24" s="1" customFormat="1">
      <c r="D119" s="7"/>
      <c r="E119" s="7"/>
      <c r="F119" s="7"/>
      <c r="G119" s="7"/>
      <c r="H119" s="123"/>
      <c r="I119" s="123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1"/>
      <c r="W119" s="11"/>
      <c r="X119" s="11"/>
    </row>
    <row r="120" spans="4:24" s="1" customFormat="1">
      <c r="D120" s="7"/>
      <c r="E120" s="7"/>
      <c r="F120" s="7"/>
      <c r="G120" s="7"/>
      <c r="H120" s="123"/>
      <c r="I120" s="123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1"/>
      <c r="W120" s="11"/>
      <c r="X120" s="11"/>
    </row>
    <row r="121" spans="4:24" s="1" customFormat="1">
      <c r="D121" s="7"/>
      <c r="E121" s="7"/>
      <c r="F121" s="7"/>
      <c r="G121" s="7"/>
      <c r="H121" s="123"/>
      <c r="I121" s="123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1"/>
      <c r="W121" s="11"/>
      <c r="X121" s="11"/>
    </row>
    <row r="122" spans="4:24" s="1" customFormat="1">
      <c r="D122" s="7"/>
      <c r="E122" s="7"/>
      <c r="F122" s="7"/>
      <c r="G122" s="7"/>
      <c r="H122" s="123"/>
      <c r="I122" s="123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1"/>
      <c r="W122" s="11"/>
      <c r="X122" s="11"/>
    </row>
    <row r="123" spans="4:24" s="1" customFormat="1">
      <c r="D123" s="7"/>
      <c r="E123" s="7"/>
      <c r="F123" s="7"/>
      <c r="G123" s="7"/>
      <c r="H123" s="123"/>
      <c r="I123" s="123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1"/>
      <c r="W123" s="11"/>
      <c r="X123" s="11"/>
    </row>
    <row r="124" spans="4:24" s="1" customFormat="1">
      <c r="D124" s="7"/>
      <c r="E124" s="7"/>
      <c r="F124" s="7"/>
      <c r="G124" s="7"/>
      <c r="H124" s="123"/>
      <c r="I124" s="123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1"/>
      <c r="W124" s="11"/>
      <c r="X124" s="11"/>
    </row>
    <row r="125" spans="4:24" s="1" customFormat="1">
      <c r="D125" s="7"/>
      <c r="E125" s="7"/>
      <c r="F125" s="7"/>
      <c r="G125" s="7"/>
      <c r="H125" s="123"/>
      <c r="I125" s="123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1"/>
      <c r="W125" s="11"/>
      <c r="X125" s="11"/>
    </row>
    <row r="126" spans="4:24" s="1" customFormat="1">
      <c r="D126" s="7"/>
      <c r="E126" s="7"/>
      <c r="F126" s="7"/>
      <c r="G126" s="7"/>
      <c r="H126" s="123"/>
      <c r="I126" s="123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1"/>
      <c r="W126" s="11"/>
      <c r="X126" s="11"/>
    </row>
    <row r="127" spans="4:24" s="1" customFormat="1">
      <c r="D127" s="7"/>
      <c r="E127" s="7"/>
      <c r="F127" s="7"/>
      <c r="G127" s="7"/>
      <c r="H127" s="123"/>
      <c r="I127" s="123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1"/>
      <c r="W127" s="11"/>
      <c r="X127" s="11"/>
    </row>
    <row r="128" spans="4:24" s="1" customFormat="1">
      <c r="D128" s="7"/>
      <c r="E128" s="7"/>
      <c r="F128" s="7"/>
      <c r="G128" s="7"/>
      <c r="H128" s="123"/>
      <c r="I128" s="123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1"/>
      <c r="W128" s="11"/>
      <c r="X128" s="11"/>
    </row>
    <row r="129" spans="4:24" s="1" customFormat="1">
      <c r="D129" s="7"/>
      <c r="E129" s="7"/>
      <c r="F129" s="7"/>
      <c r="G129" s="7"/>
      <c r="H129" s="123"/>
      <c r="I129" s="123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1"/>
      <c r="W129" s="11"/>
      <c r="X129" s="11"/>
    </row>
    <row r="130" spans="4:24" s="1" customFormat="1">
      <c r="D130" s="7"/>
      <c r="E130" s="7"/>
      <c r="F130" s="7"/>
      <c r="G130" s="7"/>
      <c r="H130" s="123"/>
      <c r="I130" s="123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1"/>
      <c r="W130" s="11"/>
      <c r="X130" s="11"/>
    </row>
    <row r="131" spans="4:24" s="1" customFormat="1">
      <c r="D131" s="7"/>
      <c r="E131" s="7"/>
      <c r="F131" s="7"/>
      <c r="G131" s="7"/>
      <c r="H131" s="123"/>
      <c r="I131" s="123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1"/>
      <c r="W131" s="11"/>
      <c r="X131" s="11"/>
    </row>
    <row r="132" spans="4:24" s="1" customFormat="1">
      <c r="D132" s="7"/>
      <c r="E132" s="7"/>
      <c r="F132" s="7"/>
      <c r="G132" s="7"/>
      <c r="H132" s="123"/>
      <c r="I132" s="123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1"/>
      <c r="W132" s="11"/>
      <c r="X132" s="11"/>
    </row>
    <row r="133" spans="4:24" s="1" customFormat="1">
      <c r="D133" s="7"/>
      <c r="E133" s="7"/>
      <c r="F133" s="7"/>
      <c r="G133" s="7"/>
      <c r="H133" s="123"/>
      <c r="I133" s="123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1"/>
      <c r="W133" s="11"/>
      <c r="X133" s="11"/>
    </row>
    <row r="134" spans="4:24" s="1" customFormat="1">
      <c r="D134" s="7"/>
      <c r="E134" s="7"/>
      <c r="F134" s="7"/>
      <c r="G134" s="7"/>
      <c r="H134" s="123"/>
      <c r="I134" s="123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1"/>
      <c r="W134" s="11"/>
      <c r="X134" s="11"/>
    </row>
    <row r="135" spans="4:24" s="1" customFormat="1">
      <c r="D135" s="7"/>
      <c r="E135" s="7"/>
      <c r="F135" s="7"/>
      <c r="G135" s="7"/>
      <c r="H135" s="123"/>
      <c r="I135" s="123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1"/>
      <c r="W135" s="11"/>
      <c r="X135" s="11"/>
    </row>
    <row r="136" spans="4:24" s="1" customFormat="1">
      <c r="D136" s="7"/>
      <c r="E136" s="7"/>
      <c r="F136" s="7"/>
      <c r="G136" s="7"/>
      <c r="H136" s="123"/>
      <c r="I136" s="123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1"/>
      <c r="W136" s="11"/>
      <c r="X136" s="11"/>
    </row>
    <row r="137" spans="4:24" s="1" customFormat="1">
      <c r="D137" s="7"/>
      <c r="E137" s="7"/>
      <c r="F137" s="7"/>
      <c r="G137" s="7"/>
      <c r="H137" s="123"/>
      <c r="I137" s="123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1"/>
      <c r="W137" s="11"/>
      <c r="X137" s="11"/>
    </row>
    <row r="138" spans="4:24" s="1" customFormat="1">
      <c r="D138" s="7"/>
      <c r="E138" s="7"/>
      <c r="F138" s="7"/>
      <c r="G138" s="7"/>
      <c r="H138" s="123"/>
      <c r="I138" s="123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1"/>
      <c r="W138" s="11"/>
      <c r="X138" s="11"/>
    </row>
    <row r="139" spans="4:24" s="1" customFormat="1">
      <c r="D139" s="7"/>
      <c r="E139" s="7"/>
      <c r="F139" s="7"/>
      <c r="G139" s="7"/>
      <c r="H139" s="123"/>
      <c r="I139" s="123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1"/>
      <c r="W139" s="11"/>
      <c r="X139" s="11"/>
    </row>
    <row r="140" spans="4:24" s="1" customFormat="1">
      <c r="D140" s="7"/>
      <c r="E140" s="7"/>
      <c r="F140" s="7"/>
      <c r="G140" s="7"/>
      <c r="H140" s="123"/>
      <c r="I140" s="123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1"/>
      <c r="W140" s="11"/>
      <c r="X140" s="11"/>
    </row>
    <row r="141" spans="4:24" s="1" customFormat="1">
      <c r="D141" s="7"/>
      <c r="E141" s="7"/>
      <c r="F141" s="7"/>
      <c r="G141" s="7"/>
      <c r="H141" s="123"/>
      <c r="I141" s="123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1"/>
      <c r="W141" s="11"/>
      <c r="X141" s="11"/>
    </row>
    <row r="142" spans="4:24" s="1" customFormat="1">
      <c r="D142" s="7"/>
      <c r="E142" s="7"/>
      <c r="F142" s="7"/>
      <c r="G142" s="7"/>
      <c r="H142" s="123"/>
      <c r="I142" s="123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1"/>
      <c r="W142" s="11"/>
      <c r="X142" s="11"/>
    </row>
    <row r="143" spans="4:24" s="1" customFormat="1">
      <c r="D143" s="7"/>
      <c r="E143" s="7"/>
      <c r="F143" s="7"/>
      <c r="G143" s="7"/>
      <c r="H143" s="123"/>
      <c r="I143" s="123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1"/>
      <c r="W143" s="11"/>
      <c r="X143" s="11"/>
    </row>
    <row r="144" spans="4:24" s="1" customFormat="1">
      <c r="D144" s="7"/>
      <c r="E144" s="7"/>
      <c r="F144" s="7"/>
      <c r="G144" s="7"/>
      <c r="H144" s="123"/>
      <c r="I144" s="123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1"/>
      <c r="W144" s="11"/>
      <c r="X144" s="11"/>
    </row>
    <row r="145" spans="4:24" s="1" customFormat="1">
      <c r="D145" s="7"/>
      <c r="E145" s="7"/>
      <c r="F145" s="7"/>
      <c r="G145" s="7"/>
      <c r="H145" s="123"/>
      <c r="I145" s="123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1"/>
      <c r="W145" s="11"/>
      <c r="X145" s="11"/>
    </row>
    <row r="146" spans="4:24" s="1" customFormat="1">
      <c r="D146" s="7"/>
      <c r="E146" s="7"/>
      <c r="F146" s="7"/>
      <c r="G146" s="7"/>
      <c r="H146" s="123"/>
      <c r="I146" s="123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1"/>
      <c r="W146" s="11"/>
      <c r="X146" s="11"/>
    </row>
    <row r="147" spans="4:24" s="1" customFormat="1">
      <c r="D147" s="7"/>
      <c r="E147" s="7"/>
      <c r="F147" s="7"/>
      <c r="G147" s="7"/>
      <c r="H147" s="123"/>
      <c r="I147" s="123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1"/>
      <c r="W147" s="11"/>
      <c r="X147" s="11"/>
    </row>
    <row r="148" spans="4:24" s="1" customFormat="1">
      <c r="D148" s="7"/>
      <c r="E148" s="7"/>
      <c r="F148" s="7"/>
      <c r="G148" s="7"/>
      <c r="H148" s="123"/>
      <c r="I148" s="123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1"/>
      <c r="W148" s="11"/>
      <c r="X148" s="11"/>
    </row>
    <row r="149" spans="4:24" s="1" customFormat="1">
      <c r="D149" s="7"/>
      <c r="E149" s="7"/>
      <c r="F149" s="7"/>
      <c r="G149" s="7"/>
      <c r="H149" s="123"/>
      <c r="I149" s="123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1"/>
      <c r="W149" s="11"/>
      <c r="X149" s="11"/>
    </row>
    <row r="150" spans="4:24" s="1" customFormat="1">
      <c r="D150" s="7"/>
      <c r="E150" s="7"/>
      <c r="F150" s="7"/>
      <c r="G150" s="7"/>
      <c r="H150" s="123"/>
      <c r="I150" s="123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1"/>
      <c r="W150" s="11"/>
      <c r="X150" s="11"/>
    </row>
    <row r="151" spans="4:24" s="1" customFormat="1">
      <c r="D151" s="7"/>
      <c r="E151" s="7"/>
      <c r="F151" s="7"/>
      <c r="G151" s="7"/>
      <c r="H151" s="123"/>
      <c r="I151" s="123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1"/>
      <c r="W151" s="11"/>
      <c r="X151" s="11"/>
    </row>
    <row r="152" spans="4:24" s="1" customFormat="1">
      <c r="D152" s="7"/>
      <c r="E152" s="7"/>
      <c r="F152" s="7"/>
      <c r="G152" s="7"/>
      <c r="H152" s="123"/>
      <c r="I152" s="123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1"/>
      <c r="W152" s="11"/>
      <c r="X152" s="11"/>
    </row>
    <row r="153" spans="4:24" s="1" customFormat="1">
      <c r="D153" s="7"/>
      <c r="E153" s="7"/>
      <c r="F153" s="7"/>
      <c r="G153" s="7"/>
      <c r="H153" s="123"/>
      <c r="I153" s="123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1"/>
      <c r="W153" s="11"/>
      <c r="X153" s="11"/>
    </row>
    <row r="154" spans="4:24" s="1" customFormat="1">
      <c r="D154" s="7"/>
      <c r="E154" s="7"/>
      <c r="F154" s="7"/>
      <c r="G154" s="7"/>
      <c r="H154" s="123"/>
      <c r="I154" s="123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1"/>
      <c r="W154" s="11"/>
      <c r="X154" s="11"/>
    </row>
    <row r="155" spans="4:24" s="1" customFormat="1">
      <c r="D155" s="7"/>
      <c r="E155" s="7"/>
      <c r="F155" s="7"/>
      <c r="G155" s="7"/>
      <c r="H155" s="123"/>
      <c r="I155" s="123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1"/>
      <c r="W155" s="11"/>
      <c r="X155" s="11"/>
    </row>
    <row r="156" spans="4:24" s="1" customFormat="1">
      <c r="D156" s="7"/>
      <c r="E156" s="7"/>
      <c r="F156" s="7"/>
      <c r="G156" s="7"/>
      <c r="H156" s="123"/>
      <c r="I156" s="123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1"/>
      <c r="W156" s="11"/>
      <c r="X156" s="11"/>
    </row>
    <row r="157" spans="4:24" s="1" customFormat="1">
      <c r="D157" s="7"/>
      <c r="E157" s="7"/>
      <c r="F157" s="7"/>
      <c r="G157" s="7"/>
      <c r="H157" s="123"/>
      <c r="I157" s="123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1"/>
      <c r="W157" s="11"/>
      <c r="X157" s="11"/>
    </row>
    <row r="158" spans="4:24" s="1" customFormat="1">
      <c r="D158" s="7"/>
      <c r="E158" s="7"/>
      <c r="F158" s="7"/>
      <c r="G158" s="7"/>
      <c r="H158" s="123"/>
      <c r="I158" s="123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1"/>
      <c r="W158" s="11"/>
      <c r="X158" s="11"/>
    </row>
    <row r="159" spans="4:24" s="1" customFormat="1">
      <c r="D159" s="7"/>
      <c r="E159" s="7"/>
      <c r="F159" s="7"/>
      <c r="G159" s="7"/>
      <c r="H159" s="123"/>
      <c r="I159" s="123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1"/>
      <c r="W159" s="11"/>
      <c r="X159" s="11"/>
    </row>
    <row r="160" spans="4:24" s="1" customFormat="1">
      <c r="D160" s="7"/>
      <c r="E160" s="7"/>
      <c r="F160" s="7"/>
      <c r="G160" s="7"/>
      <c r="H160" s="123"/>
      <c r="I160" s="123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1"/>
      <c r="W160" s="11"/>
      <c r="X160" s="11"/>
    </row>
    <row r="161" spans="4:24" s="1" customFormat="1">
      <c r="D161" s="7"/>
      <c r="E161" s="7"/>
      <c r="F161" s="7"/>
      <c r="G161" s="7"/>
      <c r="H161" s="123"/>
      <c r="I161" s="123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1"/>
      <c r="W161" s="11"/>
      <c r="X161" s="11"/>
    </row>
    <row r="162" spans="4:24" s="1" customFormat="1">
      <c r="D162" s="7"/>
      <c r="E162" s="7"/>
      <c r="F162" s="7"/>
      <c r="G162" s="7"/>
      <c r="H162" s="123"/>
      <c r="I162" s="123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1"/>
      <c r="W162" s="11"/>
      <c r="X162" s="11"/>
    </row>
    <row r="163" spans="4:24" s="1" customFormat="1">
      <c r="D163" s="7"/>
      <c r="E163" s="7"/>
      <c r="F163" s="7"/>
      <c r="G163" s="7"/>
      <c r="H163" s="123"/>
      <c r="I163" s="123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1"/>
      <c r="W163" s="11"/>
      <c r="X163" s="11"/>
    </row>
    <row r="164" spans="4:24" s="1" customFormat="1">
      <c r="D164" s="7"/>
      <c r="E164" s="7"/>
      <c r="F164" s="7"/>
      <c r="G164" s="7"/>
      <c r="H164" s="123"/>
      <c r="I164" s="123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1"/>
      <c r="W164" s="11"/>
      <c r="X164" s="11"/>
    </row>
    <row r="165" spans="4:24" s="1" customFormat="1">
      <c r="D165" s="7"/>
      <c r="E165" s="7"/>
      <c r="F165" s="7"/>
      <c r="G165" s="7"/>
      <c r="H165" s="123"/>
      <c r="I165" s="123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1"/>
      <c r="W165" s="11"/>
      <c r="X165" s="11"/>
    </row>
    <row r="166" spans="4:24" s="1" customFormat="1">
      <c r="D166" s="7"/>
      <c r="E166" s="7"/>
      <c r="F166" s="7"/>
      <c r="G166" s="7"/>
      <c r="H166" s="123"/>
      <c r="I166" s="123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1"/>
      <c r="W166" s="11"/>
      <c r="X166" s="11"/>
    </row>
    <row r="167" spans="4:24" s="1" customFormat="1">
      <c r="D167" s="7"/>
      <c r="E167" s="7"/>
      <c r="F167" s="7"/>
      <c r="G167" s="7"/>
      <c r="H167" s="123"/>
      <c r="I167" s="123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1"/>
      <c r="W167" s="11"/>
      <c r="X167" s="11"/>
    </row>
    <row r="168" spans="4:24" s="1" customFormat="1">
      <c r="D168" s="7"/>
      <c r="E168" s="7"/>
      <c r="F168" s="7"/>
      <c r="G168" s="7"/>
      <c r="H168" s="123"/>
      <c r="I168" s="123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1"/>
      <c r="W168" s="11"/>
      <c r="X168" s="11"/>
    </row>
    <row r="169" spans="4:24" s="1" customFormat="1">
      <c r="D169" s="7"/>
      <c r="E169" s="7"/>
      <c r="F169" s="7"/>
      <c r="G169" s="7"/>
      <c r="H169" s="123"/>
      <c r="I169" s="123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1"/>
      <c r="W169" s="11"/>
      <c r="X169" s="11"/>
    </row>
    <row r="170" spans="4:24" s="1" customFormat="1">
      <c r="D170" s="7"/>
      <c r="E170" s="7"/>
      <c r="F170" s="7"/>
      <c r="G170" s="7"/>
      <c r="H170" s="123"/>
      <c r="I170" s="123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1"/>
      <c r="W170" s="11"/>
      <c r="X170" s="11"/>
    </row>
    <row r="171" spans="4:24" s="1" customFormat="1">
      <c r="D171" s="7"/>
      <c r="E171" s="7"/>
      <c r="F171" s="7"/>
      <c r="G171" s="7"/>
      <c r="H171" s="123"/>
      <c r="I171" s="123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1"/>
      <c r="W171" s="11"/>
      <c r="X171" s="11"/>
    </row>
    <row r="172" spans="4:24" s="1" customFormat="1">
      <c r="D172" s="7"/>
      <c r="E172" s="7"/>
      <c r="F172" s="7"/>
      <c r="G172" s="7"/>
      <c r="H172" s="123"/>
      <c r="I172" s="123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1"/>
      <c r="W172" s="11"/>
      <c r="X172" s="11"/>
    </row>
    <row r="173" spans="4:24" s="1" customFormat="1">
      <c r="D173" s="7"/>
      <c r="E173" s="7"/>
      <c r="F173" s="7"/>
      <c r="G173" s="7"/>
      <c r="H173" s="123"/>
      <c r="I173" s="123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1"/>
      <c r="W173" s="11"/>
      <c r="X173" s="11"/>
    </row>
    <row r="174" spans="4:24" s="1" customFormat="1">
      <c r="D174" s="7"/>
      <c r="E174" s="7"/>
      <c r="F174" s="7"/>
      <c r="G174" s="7"/>
      <c r="H174" s="123"/>
      <c r="I174" s="123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1"/>
      <c r="W174" s="11"/>
      <c r="X174" s="11"/>
    </row>
    <row r="175" spans="4:24" s="1" customFormat="1">
      <c r="D175" s="7"/>
      <c r="E175" s="7"/>
      <c r="F175" s="7"/>
      <c r="G175" s="7"/>
      <c r="H175" s="123"/>
      <c r="I175" s="123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1"/>
      <c r="W175" s="11"/>
      <c r="X175" s="11"/>
    </row>
    <row r="176" spans="4:24" s="1" customFormat="1">
      <c r="D176" s="7"/>
      <c r="E176" s="7"/>
      <c r="F176" s="7"/>
      <c r="G176" s="7"/>
      <c r="H176" s="123"/>
      <c r="I176" s="123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1"/>
      <c r="W176" s="11"/>
      <c r="X176" s="11"/>
    </row>
    <row r="177" spans="4:24" s="1" customFormat="1">
      <c r="D177" s="7"/>
      <c r="E177" s="7"/>
      <c r="F177" s="7"/>
      <c r="G177" s="7"/>
      <c r="H177" s="123"/>
      <c r="I177" s="123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1"/>
      <c r="W177" s="11"/>
      <c r="X177" s="11"/>
    </row>
    <row r="178" spans="4:24" s="1" customFormat="1">
      <c r="D178" s="7"/>
      <c r="E178" s="7"/>
      <c r="F178" s="7"/>
      <c r="G178" s="7"/>
      <c r="H178" s="123"/>
      <c r="I178" s="123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1"/>
      <c r="W178" s="11"/>
      <c r="X178" s="11"/>
    </row>
    <row r="179" spans="4:24" s="1" customFormat="1">
      <c r="D179" s="7"/>
      <c r="E179" s="7"/>
      <c r="F179" s="7"/>
      <c r="G179" s="7"/>
      <c r="H179" s="123"/>
      <c r="I179" s="123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1"/>
      <c r="W179" s="11"/>
      <c r="X179" s="11"/>
    </row>
    <row r="180" spans="4:24" s="1" customFormat="1">
      <c r="D180" s="7"/>
      <c r="E180" s="7"/>
      <c r="F180" s="7"/>
      <c r="G180" s="7"/>
      <c r="H180" s="123"/>
      <c r="I180" s="123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1"/>
      <c r="W180" s="11"/>
      <c r="X180" s="11"/>
    </row>
    <row r="181" spans="4:24" s="1" customFormat="1">
      <c r="D181" s="7"/>
      <c r="E181" s="7"/>
      <c r="F181" s="7"/>
      <c r="G181" s="7"/>
      <c r="H181" s="123"/>
      <c r="I181" s="123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1"/>
      <c r="W181" s="11"/>
      <c r="X181" s="11"/>
    </row>
    <row r="182" spans="4:24" s="1" customFormat="1">
      <c r="D182" s="7"/>
      <c r="E182" s="7"/>
      <c r="F182" s="7"/>
      <c r="G182" s="7"/>
      <c r="H182" s="123"/>
      <c r="I182" s="123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1"/>
      <c r="W182" s="11"/>
      <c r="X182" s="11"/>
    </row>
    <row r="183" spans="4:24" s="1" customFormat="1">
      <c r="D183" s="7"/>
      <c r="E183" s="7"/>
      <c r="F183" s="7"/>
      <c r="G183" s="7"/>
      <c r="H183" s="123"/>
      <c r="I183" s="123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1"/>
      <c r="W183" s="11"/>
      <c r="X183" s="11"/>
    </row>
    <row r="184" spans="4:24" s="1" customFormat="1">
      <c r="D184" s="7"/>
      <c r="E184" s="7"/>
      <c r="F184" s="7"/>
      <c r="G184" s="7"/>
      <c r="H184" s="123"/>
      <c r="I184" s="123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1"/>
      <c r="W184" s="11"/>
      <c r="X184" s="11"/>
    </row>
    <row r="185" spans="4:24" s="1" customFormat="1">
      <c r="D185" s="7"/>
      <c r="E185" s="7"/>
      <c r="F185" s="7"/>
      <c r="G185" s="7"/>
      <c r="H185" s="123"/>
      <c r="I185" s="123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1"/>
      <c r="W185" s="11"/>
      <c r="X185" s="11"/>
    </row>
    <row r="186" spans="4:24" s="1" customFormat="1">
      <c r="D186" s="7"/>
      <c r="E186" s="7"/>
      <c r="F186" s="7"/>
      <c r="G186" s="7"/>
      <c r="H186" s="123"/>
      <c r="I186" s="123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1"/>
      <c r="W186" s="11"/>
      <c r="X186" s="11"/>
    </row>
    <row r="187" spans="4:24" s="1" customFormat="1">
      <c r="D187" s="7"/>
      <c r="E187" s="7"/>
      <c r="F187" s="7"/>
      <c r="G187" s="7"/>
      <c r="H187" s="123"/>
      <c r="I187" s="123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1"/>
      <c r="W187" s="11"/>
      <c r="X187" s="11"/>
    </row>
    <row r="188" spans="4:24" s="1" customFormat="1">
      <c r="D188" s="7"/>
      <c r="E188" s="7"/>
      <c r="F188" s="7"/>
      <c r="G188" s="7"/>
      <c r="H188" s="123"/>
      <c r="I188" s="123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1"/>
      <c r="W188" s="11"/>
      <c r="X188" s="11"/>
    </row>
    <row r="189" spans="4:24" s="1" customFormat="1">
      <c r="D189" s="7"/>
      <c r="E189" s="7"/>
      <c r="F189" s="7"/>
      <c r="G189" s="7"/>
      <c r="H189" s="123"/>
      <c r="I189" s="123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1"/>
      <c r="W189" s="11"/>
      <c r="X189" s="11"/>
    </row>
  </sheetData>
  <mergeCells count="122">
    <mergeCell ref="H37:H38"/>
    <mergeCell ref="I37:I38"/>
    <mergeCell ref="D31:D32"/>
    <mergeCell ref="E31:E32"/>
    <mergeCell ref="F31:F32"/>
    <mergeCell ref="G31:G32"/>
    <mergeCell ref="H31:H32"/>
    <mergeCell ref="I31:I32"/>
    <mergeCell ref="B35:B40"/>
    <mergeCell ref="C35:C40"/>
    <mergeCell ref="D35:D36"/>
    <mergeCell ref="E35:E36"/>
    <mergeCell ref="F35:F36"/>
    <mergeCell ref="G35:G36"/>
    <mergeCell ref="D39:D40"/>
    <mergeCell ref="E39:E40"/>
    <mergeCell ref="F39:F40"/>
    <mergeCell ref="G39:G40"/>
    <mergeCell ref="H39:H40"/>
    <mergeCell ref="I39:I40"/>
    <mergeCell ref="H35:H36"/>
    <mergeCell ref="I35:I36"/>
    <mergeCell ref="D37:D38"/>
    <mergeCell ref="E37:E38"/>
    <mergeCell ref="F37:F38"/>
    <mergeCell ref="G37:G38"/>
    <mergeCell ref="D27:D28"/>
    <mergeCell ref="E27:E28"/>
    <mergeCell ref="F27:F28"/>
    <mergeCell ref="G27:G28"/>
    <mergeCell ref="H27:H28"/>
    <mergeCell ref="I27:I28"/>
    <mergeCell ref="C25:C34"/>
    <mergeCell ref="D25:D26"/>
    <mergeCell ref="E25:E26"/>
    <mergeCell ref="F25:F26"/>
    <mergeCell ref="G25:G26"/>
    <mergeCell ref="H25:H26"/>
    <mergeCell ref="D29:D30"/>
    <mergeCell ref="E29:E30"/>
    <mergeCell ref="F29:F30"/>
    <mergeCell ref="G29:G30"/>
    <mergeCell ref="D33:D34"/>
    <mergeCell ref="E33:E34"/>
    <mergeCell ref="F33:F34"/>
    <mergeCell ref="G33:G34"/>
    <mergeCell ref="H33:H34"/>
    <mergeCell ref="I33:I34"/>
    <mergeCell ref="H29:H30"/>
    <mergeCell ref="I29:I30"/>
    <mergeCell ref="I23:I24"/>
    <mergeCell ref="I19:I20"/>
    <mergeCell ref="D21:D22"/>
    <mergeCell ref="E21:E22"/>
    <mergeCell ref="F21:F22"/>
    <mergeCell ref="G21:G22"/>
    <mergeCell ref="H21:H22"/>
    <mergeCell ref="I21:I22"/>
    <mergeCell ref="I25:I26"/>
    <mergeCell ref="B15:B34"/>
    <mergeCell ref="C15:C24"/>
    <mergeCell ref="D15:D16"/>
    <mergeCell ref="E15:E16"/>
    <mergeCell ref="F15:F16"/>
    <mergeCell ref="G15:G16"/>
    <mergeCell ref="H15:H16"/>
    <mergeCell ref="I15:I16"/>
    <mergeCell ref="D17:D18"/>
    <mergeCell ref="E17:E18"/>
    <mergeCell ref="F17:F18"/>
    <mergeCell ref="G17:G18"/>
    <mergeCell ref="H17:H18"/>
    <mergeCell ref="I17:I18"/>
    <mergeCell ref="D19:D20"/>
    <mergeCell ref="E19:E20"/>
    <mergeCell ref="F19:F20"/>
    <mergeCell ref="G19:G20"/>
    <mergeCell ref="H19:H20"/>
    <mergeCell ref="D23:D24"/>
    <mergeCell ref="E23:E24"/>
    <mergeCell ref="F23:F24"/>
    <mergeCell ref="G23:G24"/>
    <mergeCell ref="H23:H24"/>
    <mergeCell ref="B11:B12"/>
    <mergeCell ref="C11:C14"/>
    <mergeCell ref="D11:D12"/>
    <mergeCell ref="E11:E12"/>
    <mergeCell ref="F11:F12"/>
    <mergeCell ref="G11:G12"/>
    <mergeCell ref="H11:H12"/>
    <mergeCell ref="I11:I12"/>
    <mergeCell ref="I13:I14"/>
    <mergeCell ref="B13:B14"/>
    <mergeCell ref="D13:D14"/>
    <mergeCell ref="E13:E14"/>
    <mergeCell ref="F13:F14"/>
    <mergeCell ref="G13:G14"/>
    <mergeCell ref="H13:H14"/>
    <mergeCell ref="B5:B10"/>
    <mergeCell ref="C5:C10"/>
    <mergeCell ref="D5:D6"/>
    <mergeCell ref="E5:E6"/>
    <mergeCell ref="F5:F6"/>
    <mergeCell ref="G5:G10"/>
    <mergeCell ref="D9:D10"/>
    <mergeCell ref="E9:E10"/>
    <mergeCell ref="F9:F10"/>
    <mergeCell ref="K5:M5"/>
    <mergeCell ref="K6:M6"/>
    <mergeCell ref="K7:M7"/>
    <mergeCell ref="K8:M8"/>
    <mergeCell ref="K9:M9"/>
    <mergeCell ref="K10:M10"/>
    <mergeCell ref="H5:H6"/>
    <mergeCell ref="I5:I6"/>
    <mergeCell ref="D7:D8"/>
    <mergeCell ref="E7:E8"/>
    <mergeCell ref="F7:F8"/>
    <mergeCell ref="H7:H8"/>
    <mergeCell ref="I7:I8"/>
    <mergeCell ref="H9:H10"/>
    <mergeCell ref="I9:I10"/>
  </mergeCells>
  <conditionalFormatting sqref="K6">
    <cfRule type="containsBlanks" dxfId="110" priority="4">
      <formula>LEN(TRIM(K6))=0</formula>
    </cfRule>
    <cfRule type="expression" dxfId="109" priority="5">
      <formula>K6&lt;K5</formula>
    </cfRule>
    <cfRule type="expression" dxfId="108" priority="6">
      <formula>K6&gt;K5</formula>
    </cfRule>
  </conditionalFormatting>
  <conditionalFormatting sqref="K8 K10">
    <cfRule type="containsBlanks" dxfId="107" priority="1">
      <formula>LEN(TRIM(K8))=0</formula>
    </cfRule>
    <cfRule type="expression" dxfId="106" priority="2">
      <formula>K8&lt;K7</formula>
    </cfRule>
    <cfRule type="expression" dxfId="105" priority="3">
      <formula>K8&gt;K7</formula>
    </cfRule>
  </conditionalFormatting>
  <conditionalFormatting sqref="K12:W12">
    <cfRule type="containsBlanks" dxfId="104" priority="34">
      <formula>LEN(TRIM(K12))=0</formula>
    </cfRule>
    <cfRule type="expression" dxfId="103" priority="35">
      <formula>K12&lt;K11</formula>
    </cfRule>
    <cfRule type="expression" dxfId="102" priority="36">
      <formula>K12&gt;K11</formula>
    </cfRule>
  </conditionalFormatting>
  <conditionalFormatting sqref="K14:W14">
    <cfRule type="containsBlanks" dxfId="101" priority="7">
      <formula>LEN(TRIM(K14))=0</formula>
    </cfRule>
    <cfRule type="expression" dxfId="100" priority="8">
      <formula>K14&lt;K13</formula>
    </cfRule>
    <cfRule type="expression" dxfId="99" priority="9">
      <formula>K14&gt;K13</formula>
    </cfRule>
  </conditionalFormatting>
  <conditionalFormatting sqref="K16:W16">
    <cfRule type="expression" dxfId="98" priority="71">
      <formula>K16&lt;K15</formula>
    </cfRule>
    <cfRule type="containsBlanks" dxfId="97" priority="70">
      <formula>LEN(TRIM(K16))=0</formula>
    </cfRule>
    <cfRule type="expression" dxfId="96" priority="72">
      <formula>K16&gt;K15</formula>
    </cfRule>
  </conditionalFormatting>
  <conditionalFormatting sqref="K18:W18">
    <cfRule type="expression" dxfId="95" priority="69">
      <formula>K18&gt;K17</formula>
    </cfRule>
    <cfRule type="expression" dxfId="94" priority="68">
      <formula>K18&lt;K17</formula>
    </cfRule>
    <cfRule type="containsBlanks" dxfId="93" priority="67">
      <formula>LEN(TRIM(K18))=0</formula>
    </cfRule>
  </conditionalFormatting>
  <conditionalFormatting sqref="K20:W20 K22:W22">
    <cfRule type="expression" dxfId="92" priority="66">
      <formula>K20&gt;K19</formula>
    </cfRule>
    <cfRule type="containsBlanks" dxfId="91" priority="64">
      <formula>LEN(TRIM(K20))=0</formula>
    </cfRule>
    <cfRule type="expression" dxfId="90" priority="65">
      <formula>K20&lt;K19</formula>
    </cfRule>
  </conditionalFormatting>
  <conditionalFormatting sqref="K24:W24">
    <cfRule type="expression" dxfId="89" priority="42">
      <formula>K24&gt;K23</formula>
    </cfRule>
    <cfRule type="containsBlanks" dxfId="88" priority="40">
      <formula>LEN(TRIM(K24))=0</formula>
    </cfRule>
    <cfRule type="expression" dxfId="87" priority="41">
      <formula>K24&lt;K23</formula>
    </cfRule>
  </conditionalFormatting>
  <conditionalFormatting sqref="K26:W26">
    <cfRule type="expression" dxfId="86" priority="63">
      <formula>K26&gt;K25</formula>
    </cfRule>
    <cfRule type="expression" dxfId="85" priority="62">
      <formula>K26&lt;K25</formula>
    </cfRule>
    <cfRule type="containsBlanks" dxfId="84" priority="61">
      <formula>LEN(TRIM(K26))=0</formula>
    </cfRule>
  </conditionalFormatting>
  <conditionalFormatting sqref="K28:W28">
    <cfRule type="expression" dxfId="83" priority="60">
      <formula>K28&gt;K27</formula>
    </cfRule>
    <cfRule type="expression" dxfId="82" priority="59">
      <formula>K28&lt;K27</formula>
    </cfRule>
    <cfRule type="containsBlanks" dxfId="81" priority="58">
      <formula>LEN(TRIM(K28))=0</formula>
    </cfRule>
  </conditionalFormatting>
  <conditionalFormatting sqref="K30:W30 K32:W32">
    <cfRule type="containsBlanks" dxfId="80" priority="55">
      <formula>LEN(TRIM(K30))=0</formula>
    </cfRule>
    <cfRule type="expression" dxfId="79" priority="56">
      <formula>K30&lt;K29</formula>
    </cfRule>
    <cfRule type="expression" dxfId="78" priority="57">
      <formula>K30&gt;K29</formula>
    </cfRule>
  </conditionalFormatting>
  <conditionalFormatting sqref="K34:W34">
    <cfRule type="expression" dxfId="77" priority="54">
      <formula>K34&gt;K33</formula>
    </cfRule>
    <cfRule type="expression" dxfId="76" priority="53">
      <formula>K34&lt;K33</formula>
    </cfRule>
    <cfRule type="containsBlanks" dxfId="75" priority="52">
      <formula>LEN(TRIM(K34))=0</formula>
    </cfRule>
  </conditionalFormatting>
  <conditionalFormatting sqref="K36:W36">
    <cfRule type="expression" dxfId="74" priority="51">
      <formula>K36&gt;K35</formula>
    </cfRule>
    <cfRule type="expression" dxfId="73" priority="50">
      <formula>K36&lt;K35</formula>
    </cfRule>
    <cfRule type="containsBlanks" dxfId="72" priority="49">
      <formula>LEN(TRIM(K36))=0</formula>
    </cfRule>
  </conditionalFormatting>
  <conditionalFormatting sqref="K38:W38">
    <cfRule type="containsBlanks" dxfId="71" priority="46">
      <formula>LEN(TRIM(K38))=0</formula>
    </cfRule>
    <cfRule type="expression" dxfId="70" priority="47">
      <formula>K38&lt;K37</formula>
    </cfRule>
    <cfRule type="expression" dxfId="69" priority="48">
      <formula>K38&gt;K37</formula>
    </cfRule>
  </conditionalFormatting>
  <conditionalFormatting sqref="K40:W40">
    <cfRule type="expression" dxfId="68" priority="45">
      <formula>K40&gt;K39</formula>
    </cfRule>
    <cfRule type="expression" dxfId="67" priority="44">
      <formula>K40&lt;K39</formula>
    </cfRule>
    <cfRule type="containsBlanks" dxfId="66" priority="43">
      <formula>LEN(TRIM(K40))=0</formula>
    </cfRule>
  </conditionalFormatting>
  <conditionalFormatting sqref="N6:W6">
    <cfRule type="expression" dxfId="65" priority="14">
      <formula>N6&lt;N5</formula>
    </cfRule>
    <cfRule type="expression" dxfId="64" priority="15">
      <formula>N6&gt;N5</formula>
    </cfRule>
    <cfRule type="containsBlanks" dxfId="63" priority="13">
      <formula>LEN(TRIM(N6))=0</formula>
    </cfRule>
  </conditionalFormatting>
  <conditionalFormatting sqref="N8:W8">
    <cfRule type="containsBlanks" dxfId="62" priority="16">
      <formula>LEN(TRIM(N8))=0</formula>
    </cfRule>
    <cfRule type="expression" dxfId="61" priority="17">
      <formula>N8&lt;N7</formula>
    </cfRule>
    <cfRule type="expression" dxfId="60" priority="18">
      <formula>N8&gt;N7</formula>
    </cfRule>
  </conditionalFormatting>
  <conditionalFormatting sqref="N10:W10">
    <cfRule type="containsBlanks" dxfId="59" priority="22">
      <formula>LEN(TRIM(N10))=0</formula>
    </cfRule>
    <cfRule type="expression" dxfId="58" priority="24">
      <formula>N10&gt;N9</formula>
    </cfRule>
    <cfRule type="expression" dxfId="57" priority="23">
      <formula>N10&lt;N9</formula>
    </cfRule>
  </conditionalFormatting>
  <pageMargins left="0.23622047244094491" right="0.23622047244094491" top="0.74803149606299213" bottom="0.74803149606299213" header="0.31496062992125984" footer="0.31496062992125984"/>
  <pageSetup paperSize="9" scale="59" orientation="landscape" r:id="rId1"/>
  <headerFooter alignWithMargins="0">
    <oddFooter>&amp;L&amp;F&amp;C&amp;P of &amp;N&amp;R&amp;D</oddFooter>
  </headerFooter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B814F-DD0D-4336-B2D3-B4A37D819FE3}">
  <sheetPr>
    <tabColor rgb="FFC00000"/>
    <pageSetUpPr fitToPage="1"/>
  </sheetPr>
  <dimension ref="A1:CO189"/>
  <sheetViews>
    <sheetView showGridLines="0" zoomScale="60" zoomScaleNormal="60" workbookViewId="0">
      <pane xSplit="4" ySplit="4" topLeftCell="E5" activePane="bottomRight" state="frozen"/>
      <selection pane="topRight" activeCell="D1" sqref="D1"/>
      <selection pane="bottomLeft" activeCell="A5" sqref="A5"/>
      <selection pane="bottomRight" activeCell="K40" sqref="K40:W40"/>
    </sheetView>
  </sheetViews>
  <sheetFormatPr defaultColWidth="9.1796875" defaultRowHeight="15.5" outlineLevelRow="1" outlineLevelCol="1"/>
  <cols>
    <col min="1" max="1" width="3.54296875" style="1" customWidth="1"/>
    <col min="2" max="2" width="27.54296875" style="2" customWidth="1"/>
    <col min="3" max="3" width="21.54296875" style="2" bestFit="1" customWidth="1"/>
    <col min="4" max="4" width="57.54296875" style="3" customWidth="1"/>
    <col min="5" max="5" width="14.453125" style="3" bestFit="1" customWidth="1"/>
    <col min="6" max="6" width="13.26953125" style="3" bestFit="1" customWidth="1"/>
    <col min="7" max="7" width="27.26953125" style="3" hidden="1" customWidth="1" outlineLevel="1"/>
    <col min="8" max="8" width="9.54296875" style="120" customWidth="1" collapsed="1"/>
    <col min="9" max="9" width="12" style="120" bestFit="1" customWidth="1"/>
    <col min="10" max="10" width="10.54296875" style="2" customWidth="1"/>
    <col min="11" max="21" width="10.54296875" style="8" customWidth="1" outlineLevel="1"/>
    <col min="22" max="22" width="10.54296875" style="9" customWidth="1" outlineLevel="1"/>
    <col min="23" max="23" width="10.54296875" style="9" customWidth="1"/>
    <col min="24" max="24" width="6.26953125" style="9" customWidth="1"/>
    <col min="25" max="93" width="9.1796875" style="1"/>
    <col min="94" max="16384" width="9.1796875" style="2"/>
  </cols>
  <sheetData>
    <row r="1" spans="1:93">
      <c r="J1" s="123" t="s">
        <v>56</v>
      </c>
      <c r="K1" s="149">
        <v>1.7602996254681647E-2</v>
      </c>
      <c r="L1" s="149">
        <v>5.8052434456928842E-2</v>
      </c>
      <c r="M1" s="149">
        <v>0.17602996254681649</v>
      </c>
      <c r="N1" s="149">
        <v>0.10037453183520599</v>
      </c>
      <c r="O1" s="149">
        <v>8.5018726591760296E-2</v>
      </c>
      <c r="P1" s="149">
        <v>0.11685393258426967</v>
      </c>
      <c r="Q1" s="149">
        <v>5.0561797752808987E-2</v>
      </c>
      <c r="R1" s="149">
        <v>4.1947565543071164E-2</v>
      </c>
      <c r="S1" s="149">
        <v>8.8014981273408247E-2</v>
      </c>
      <c r="T1" s="149">
        <v>5.5430711610486891E-2</v>
      </c>
      <c r="U1" s="149">
        <v>7.1535580524344569E-2</v>
      </c>
      <c r="V1" s="149">
        <v>0.13895131086142323</v>
      </c>
    </row>
    <row r="2" spans="1:93" ht="16" thickBot="1">
      <c r="J2" s="96" t="s">
        <v>39</v>
      </c>
      <c r="K2" s="149">
        <v>5.4562815441276773E-2</v>
      </c>
      <c r="L2" s="149">
        <v>5.6472513981721456E-2</v>
      </c>
      <c r="M2" s="149">
        <v>0.10994407311417269</v>
      </c>
      <c r="N2" s="149">
        <v>5.6063292865911878E-2</v>
      </c>
      <c r="O2" s="149">
        <v>9.3711635520392855E-2</v>
      </c>
      <c r="P2" s="149">
        <v>0.1062610830718865</v>
      </c>
      <c r="Q2" s="149">
        <v>7.9388896467057699E-2</v>
      </c>
      <c r="R2" s="149">
        <v>5.5517664711499111E-2</v>
      </c>
      <c r="S2" s="149">
        <v>9.521211294502796E-2</v>
      </c>
      <c r="T2" s="149">
        <v>9.1256308825535398E-2</v>
      </c>
      <c r="U2" s="149">
        <v>5.4972036557086344E-2</v>
      </c>
      <c r="V2" s="149">
        <v>0.14663756649843132</v>
      </c>
      <c r="X2" s="1"/>
    </row>
    <row r="3" spans="1:93" ht="30">
      <c r="B3" s="14" t="s">
        <v>0</v>
      </c>
      <c r="C3" s="15"/>
      <c r="D3" s="16"/>
      <c r="E3" s="17"/>
      <c r="F3" s="17"/>
      <c r="G3" s="18"/>
      <c r="H3" s="121"/>
      <c r="I3" s="121"/>
      <c r="J3" s="18"/>
      <c r="K3" s="19" t="s">
        <v>132</v>
      </c>
      <c r="L3" s="19" t="s">
        <v>132</v>
      </c>
      <c r="M3" s="19" t="s">
        <v>132</v>
      </c>
      <c r="N3" s="19" t="s">
        <v>132</v>
      </c>
      <c r="O3" s="19" t="s">
        <v>132</v>
      </c>
      <c r="P3" s="19" t="s">
        <v>132</v>
      </c>
      <c r="Q3" s="19" t="s">
        <v>132</v>
      </c>
      <c r="R3" s="19" t="s">
        <v>132</v>
      </c>
      <c r="S3" s="19" t="s">
        <v>132</v>
      </c>
      <c r="T3" s="19" t="s">
        <v>132</v>
      </c>
      <c r="U3" s="19" t="s">
        <v>132</v>
      </c>
      <c r="V3" s="19" t="s">
        <v>132</v>
      </c>
      <c r="W3" s="20"/>
      <c r="X3" s="1"/>
    </row>
    <row r="4" spans="1:93" s="114" customFormat="1" ht="36.5" thickBot="1">
      <c r="A4" s="112"/>
      <c r="B4" s="30" t="s">
        <v>1</v>
      </c>
      <c r="C4" s="31" t="s">
        <v>2</v>
      </c>
      <c r="D4" s="27" t="s">
        <v>3</v>
      </c>
      <c r="E4" s="29" t="s">
        <v>4</v>
      </c>
      <c r="F4" s="27" t="s">
        <v>5</v>
      </c>
      <c r="G4" s="27" t="s">
        <v>6</v>
      </c>
      <c r="H4" s="124">
        <v>2021</v>
      </c>
      <c r="I4" s="122" t="s">
        <v>7</v>
      </c>
      <c r="J4" s="113" t="s">
        <v>8</v>
      </c>
      <c r="K4" s="28" t="s">
        <v>80</v>
      </c>
      <c r="L4" s="28" t="s">
        <v>81</v>
      </c>
      <c r="M4" s="28" t="s">
        <v>82</v>
      </c>
      <c r="N4" s="28" t="s">
        <v>83</v>
      </c>
      <c r="O4" s="28" t="s">
        <v>84</v>
      </c>
      <c r="P4" s="28" t="s">
        <v>85</v>
      </c>
      <c r="Q4" s="28" t="s">
        <v>86</v>
      </c>
      <c r="R4" s="28" t="s">
        <v>87</v>
      </c>
      <c r="S4" s="28" t="s">
        <v>88</v>
      </c>
      <c r="T4" s="28" t="s">
        <v>89</v>
      </c>
      <c r="U4" s="28" t="s">
        <v>90</v>
      </c>
      <c r="V4" s="28" t="s">
        <v>91</v>
      </c>
      <c r="W4" s="27" t="s">
        <v>133</v>
      </c>
      <c r="X4" s="112"/>
      <c r="Y4" s="112"/>
      <c r="Z4" s="112"/>
      <c r="AA4" s="112"/>
      <c r="AB4" s="112"/>
      <c r="AC4" s="112"/>
      <c r="AD4" s="112"/>
      <c r="AE4" s="112"/>
      <c r="AF4" s="112"/>
      <c r="AG4" s="112"/>
      <c r="AH4" s="112"/>
      <c r="AI4" s="112"/>
      <c r="AJ4" s="112"/>
      <c r="AK4" s="112"/>
      <c r="AL4" s="112"/>
      <c r="AM4" s="112"/>
      <c r="AN4" s="112"/>
      <c r="AO4" s="112"/>
      <c r="AP4" s="112"/>
      <c r="AQ4" s="112"/>
      <c r="AR4" s="112"/>
      <c r="AS4" s="112"/>
      <c r="AT4" s="112"/>
      <c r="AU4" s="112"/>
      <c r="AV4" s="112"/>
      <c r="AW4" s="112"/>
      <c r="AX4" s="112"/>
      <c r="AY4" s="112"/>
      <c r="AZ4" s="112"/>
      <c r="BA4" s="112"/>
      <c r="BB4" s="112"/>
      <c r="BC4" s="112"/>
      <c r="BD4" s="112"/>
      <c r="BE4" s="112"/>
      <c r="BF4" s="112"/>
      <c r="BG4" s="112"/>
      <c r="BH4" s="112"/>
      <c r="BI4" s="112"/>
      <c r="BJ4" s="112"/>
      <c r="BK4" s="112"/>
      <c r="BL4" s="112"/>
      <c r="BM4" s="112"/>
      <c r="BN4" s="112"/>
      <c r="BO4" s="112"/>
      <c r="BP4" s="112"/>
      <c r="BQ4" s="112"/>
      <c r="BR4" s="112"/>
      <c r="BS4" s="112"/>
      <c r="BT4" s="112"/>
      <c r="BU4" s="112"/>
      <c r="BV4" s="112"/>
      <c r="BW4" s="112"/>
      <c r="BX4" s="112"/>
      <c r="BY4" s="112"/>
      <c r="BZ4" s="112"/>
      <c r="CA4" s="112"/>
      <c r="CB4" s="112"/>
      <c r="CC4" s="112"/>
      <c r="CD4" s="112"/>
      <c r="CE4" s="112"/>
      <c r="CF4" s="112"/>
      <c r="CG4" s="112"/>
      <c r="CH4" s="112"/>
      <c r="CI4" s="112"/>
      <c r="CJ4" s="112"/>
      <c r="CK4" s="112"/>
      <c r="CL4" s="112"/>
      <c r="CM4" s="112"/>
      <c r="CN4" s="112"/>
      <c r="CO4" s="112"/>
    </row>
    <row r="5" spans="1:93" ht="15.65" customHeight="1">
      <c r="B5" s="428" t="s">
        <v>29</v>
      </c>
      <c r="C5" s="430" t="s">
        <v>30</v>
      </c>
      <c r="D5" s="320" t="s">
        <v>31</v>
      </c>
      <c r="E5" s="320"/>
      <c r="F5" s="320" t="s">
        <v>32</v>
      </c>
      <c r="G5" s="321" t="s">
        <v>33</v>
      </c>
      <c r="H5" s="395"/>
      <c r="I5" s="395">
        <f>0.6*I7+0.4*I9</f>
        <v>51.8</v>
      </c>
      <c r="J5" s="4" t="s">
        <v>47</v>
      </c>
      <c r="K5" s="417">
        <f t="shared" ref="K5:K6" si="0">0.6*K7+0.4*K9</f>
        <v>0.51800000000000002</v>
      </c>
      <c r="L5" s="417"/>
      <c r="M5" s="417"/>
      <c r="N5" s="22">
        <f t="shared" ref="N5:V5" si="1">0.6*N7+0.4*N9</f>
        <v>51.8</v>
      </c>
      <c r="O5" s="22">
        <f t="shared" si="1"/>
        <v>51.8</v>
      </c>
      <c r="P5" s="22">
        <f t="shared" si="1"/>
        <v>51.8</v>
      </c>
      <c r="Q5" s="22">
        <f t="shared" si="1"/>
        <v>51.8</v>
      </c>
      <c r="R5" s="22">
        <f t="shared" si="1"/>
        <v>51.8</v>
      </c>
      <c r="S5" s="22">
        <f t="shared" si="1"/>
        <v>51.8</v>
      </c>
      <c r="T5" s="22">
        <f t="shared" si="1"/>
        <v>51.8</v>
      </c>
      <c r="U5" s="22">
        <f t="shared" si="1"/>
        <v>51.8</v>
      </c>
      <c r="V5" s="22">
        <f t="shared" si="1"/>
        <v>51.8</v>
      </c>
      <c r="W5" s="132">
        <f t="shared" ref="W5" si="2">0.6*W7+0.4*W9</f>
        <v>0.54800000000000004</v>
      </c>
      <c r="X5" s="1"/>
    </row>
    <row r="6" spans="1:93" ht="15.65" customHeight="1">
      <c r="B6" s="429"/>
      <c r="C6" s="314"/>
      <c r="D6" s="302"/>
      <c r="E6" s="302"/>
      <c r="F6" s="302"/>
      <c r="G6" s="304"/>
      <c r="H6" s="394"/>
      <c r="I6" s="394"/>
      <c r="J6" s="5" t="s">
        <v>132</v>
      </c>
      <c r="K6" s="418">
        <f t="shared" si="0"/>
        <v>0.48600000000000004</v>
      </c>
      <c r="L6" s="418"/>
      <c r="M6" s="418"/>
      <c r="N6" s="130"/>
      <c r="O6" s="130"/>
      <c r="P6" s="130"/>
      <c r="Q6" s="130"/>
      <c r="R6" s="130"/>
      <c r="S6" s="130"/>
      <c r="T6" s="130"/>
      <c r="U6" s="130"/>
      <c r="V6" s="130"/>
      <c r="W6" s="133">
        <f t="shared" ref="W6" si="3">0.6*W8+0.4*W10</f>
        <v>0.60599999999999998</v>
      </c>
      <c r="X6" s="1"/>
    </row>
    <row r="7" spans="1:93" ht="15.65" customHeight="1" outlineLevel="1">
      <c r="B7" s="429"/>
      <c r="C7" s="314"/>
      <c r="D7" s="302" t="s">
        <v>36</v>
      </c>
      <c r="E7" s="302" t="s">
        <v>37</v>
      </c>
      <c r="F7" s="304" t="s">
        <v>32</v>
      </c>
      <c r="G7" s="304"/>
      <c r="H7" s="394"/>
      <c r="I7" s="394">
        <f>'Market Dashboard'!Z6</f>
        <v>47</v>
      </c>
      <c r="J7" s="5" t="s">
        <v>47</v>
      </c>
      <c r="K7" s="419">
        <v>0.47</v>
      </c>
      <c r="L7" s="419">
        <f t="shared" ref="L7:M7" si="4">$I$7</f>
        <v>47</v>
      </c>
      <c r="M7" s="419">
        <f t="shared" si="4"/>
        <v>47</v>
      </c>
      <c r="N7" s="12">
        <f t="shared" ref="N7:V7" si="5">$I$7</f>
        <v>47</v>
      </c>
      <c r="O7" s="12">
        <f t="shared" si="5"/>
        <v>47</v>
      </c>
      <c r="P7" s="12">
        <f t="shared" si="5"/>
        <v>47</v>
      </c>
      <c r="Q7" s="12">
        <f t="shared" si="5"/>
        <v>47</v>
      </c>
      <c r="R7" s="12">
        <f t="shared" si="5"/>
        <v>47</v>
      </c>
      <c r="S7" s="12">
        <f t="shared" si="5"/>
        <v>47</v>
      </c>
      <c r="T7" s="12">
        <f t="shared" si="5"/>
        <v>47</v>
      </c>
      <c r="U7" s="12">
        <f t="shared" si="5"/>
        <v>47</v>
      </c>
      <c r="V7" s="12">
        <f t="shared" si="5"/>
        <v>47</v>
      </c>
      <c r="W7" s="128">
        <v>0.52</v>
      </c>
      <c r="X7" s="1"/>
    </row>
    <row r="8" spans="1:93" ht="15.65" customHeight="1" outlineLevel="1">
      <c r="B8" s="429"/>
      <c r="C8" s="314"/>
      <c r="D8" s="302"/>
      <c r="E8" s="302"/>
      <c r="F8" s="304"/>
      <c r="G8" s="304"/>
      <c r="H8" s="394"/>
      <c r="I8" s="394"/>
      <c r="J8" s="5" t="s">
        <v>132</v>
      </c>
      <c r="K8" s="418">
        <v>0.31</v>
      </c>
      <c r="L8" s="418"/>
      <c r="M8" s="418"/>
      <c r="N8" s="130"/>
      <c r="O8" s="130"/>
      <c r="P8" s="130"/>
      <c r="Q8" s="130"/>
      <c r="R8" s="130"/>
      <c r="S8" s="130"/>
      <c r="T8" s="130"/>
      <c r="U8" s="130"/>
      <c r="V8" s="130"/>
      <c r="W8" s="133">
        <v>0.55000000000000004</v>
      </c>
      <c r="X8" s="1"/>
    </row>
    <row r="9" spans="1:93" ht="15.65" customHeight="1" outlineLevel="1">
      <c r="B9" s="429"/>
      <c r="C9" s="314"/>
      <c r="D9" s="302" t="s">
        <v>38</v>
      </c>
      <c r="E9" s="302" t="s">
        <v>39</v>
      </c>
      <c r="F9" s="302" t="s">
        <v>32</v>
      </c>
      <c r="G9" s="304"/>
      <c r="H9" s="394"/>
      <c r="I9" s="394">
        <f>'Market Dashboard'!Z8</f>
        <v>59</v>
      </c>
      <c r="J9" s="106" t="s">
        <v>47</v>
      </c>
      <c r="K9" s="419">
        <v>0.59</v>
      </c>
      <c r="L9" s="419">
        <f t="shared" ref="L9:M9" si="6">$I$9</f>
        <v>59</v>
      </c>
      <c r="M9" s="419">
        <f t="shared" si="6"/>
        <v>59</v>
      </c>
      <c r="N9" s="12">
        <f t="shared" ref="N9:V9" si="7">$I$9</f>
        <v>59</v>
      </c>
      <c r="O9" s="12">
        <f t="shared" si="7"/>
        <v>59</v>
      </c>
      <c r="P9" s="12">
        <f t="shared" si="7"/>
        <v>59</v>
      </c>
      <c r="Q9" s="12">
        <f t="shared" si="7"/>
        <v>59</v>
      </c>
      <c r="R9" s="12">
        <f t="shared" si="7"/>
        <v>59</v>
      </c>
      <c r="S9" s="12">
        <f t="shared" si="7"/>
        <v>59</v>
      </c>
      <c r="T9" s="12">
        <f t="shared" si="7"/>
        <v>59</v>
      </c>
      <c r="U9" s="12">
        <f t="shared" si="7"/>
        <v>59</v>
      </c>
      <c r="V9" s="12">
        <f t="shared" si="7"/>
        <v>59</v>
      </c>
      <c r="W9" s="128">
        <v>0.59</v>
      </c>
      <c r="X9" s="1"/>
    </row>
    <row r="10" spans="1:93" ht="16.149999999999999" customHeight="1" outlineLevel="1" thickBot="1">
      <c r="B10" s="429"/>
      <c r="C10" s="314"/>
      <c r="D10" s="302"/>
      <c r="E10" s="302"/>
      <c r="F10" s="302"/>
      <c r="G10" s="304"/>
      <c r="H10" s="394"/>
      <c r="I10" s="394"/>
      <c r="J10" s="5" t="s">
        <v>132</v>
      </c>
      <c r="K10" s="420">
        <v>0.75</v>
      </c>
      <c r="L10" s="420"/>
      <c r="M10" s="420"/>
      <c r="N10" s="130"/>
      <c r="O10" s="130"/>
      <c r="P10" s="130"/>
      <c r="Q10" s="130"/>
      <c r="R10" s="130"/>
      <c r="S10" s="130"/>
      <c r="T10" s="130"/>
      <c r="U10" s="130"/>
      <c r="V10" s="130"/>
      <c r="W10" s="133">
        <v>0.69</v>
      </c>
      <c r="X10" s="1"/>
    </row>
    <row r="11" spans="1:93" ht="15.65" customHeight="1">
      <c r="B11" s="431" t="s">
        <v>40</v>
      </c>
      <c r="C11" s="430" t="s">
        <v>41</v>
      </c>
      <c r="D11" s="320" t="s">
        <v>42</v>
      </c>
      <c r="E11" s="320" t="s">
        <v>37</v>
      </c>
      <c r="F11" s="321" t="s">
        <v>32</v>
      </c>
      <c r="G11" s="321" t="s">
        <v>43</v>
      </c>
      <c r="H11" s="396"/>
      <c r="I11" s="398">
        <f>'Market Dashboard'!Z10</f>
        <v>0.47</v>
      </c>
      <c r="J11" s="107" t="s">
        <v>47</v>
      </c>
      <c r="K11" s="115">
        <v>0.47</v>
      </c>
      <c r="L11" s="115">
        <v>0.47</v>
      </c>
      <c r="M11" s="115">
        <v>0.47</v>
      </c>
      <c r="N11" s="115">
        <v>0.47</v>
      </c>
      <c r="O11" s="115">
        <v>0.47</v>
      </c>
      <c r="P11" s="115">
        <v>0.47</v>
      </c>
      <c r="Q11" s="115">
        <v>0.47</v>
      </c>
      <c r="R11" s="115">
        <v>0.47</v>
      </c>
      <c r="S11" s="115">
        <v>0.47</v>
      </c>
      <c r="T11" s="115">
        <v>0.47</v>
      </c>
      <c r="U11" s="115">
        <v>0.47</v>
      </c>
      <c r="V11" s="115">
        <v>0.47</v>
      </c>
      <c r="W11" s="132">
        <v>0.47</v>
      </c>
      <c r="X11" s="1"/>
    </row>
    <row r="12" spans="1:93" s="1" customFormat="1" ht="15.65" customHeight="1">
      <c r="B12" s="432"/>
      <c r="C12" s="314"/>
      <c r="D12" s="302"/>
      <c r="E12" s="302"/>
      <c r="F12" s="304"/>
      <c r="G12" s="304"/>
      <c r="H12" s="397"/>
      <c r="I12" s="399"/>
      <c r="J12" s="5" t="s">
        <v>132</v>
      </c>
      <c r="K12" s="131">
        <v>0.55000000000000004</v>
      </c>
      <c r="L12" s="131">
        <v>0.59</v>
      </c>
      <c r="M12" s="131">
        <v>0.56000000000000005</v>
      </c>
      <c r="N12" s="131">
        <v>0.55000000000000004</v>
      </c>
      <c r="O12" s="131">
        <v>0.51</v>
      </c>
      <c r="P12" s="131">
        <v>0.56000000000000005</v>
      </c>
      <c r="Q12" s="131">
        <v>0.55000000000000004</v>
      </c>
      <c r="R12" s="131"/>
      <c r="S12" s="131"/>
      <c r="T12" s="131"/>
      <c r="U12" s="131"/>
      <c r="V12" s="131"/>
      <c r="W12" s="133">
        <f>Q12</f>
        <v>0.55000000000000004</v>
      </c>
    </row>
    <row r="13" spans="1:93" s="1" customFormat="1" ht="18.5">
      <c r="B13" s="436" t="s">
        <v>44</v>
      </c>
      <c r="C13" s="314"/>
      <c r="D13" s="302" t="s">
        <v>45</v>
      </c>
      <c r="E13" s="302" t="s">
        <v>37</v>
      </c>
      <c r="F13" s="304" t="s">
        <v>32</v>
      </c>
      <c r="G13" s="304" t="s">
        <v>134</v>
      </c>
      <c r="H13" s="397"/>
      <c r="I13" s="402">
        <v>10</v>
      </c>
      <c r="J13" s="106" t="s">
        <v>47</v>
      </c>
      <c r="K13" s="12">
        <v>0.52590000000000003</v>
      </c>
      <c r="L13" s="12">
        <v>1.0476000000000001</v>
      </c>
      <c r="M13" s="12">
        <v>2.2825440000000001</v>
      </c>
      <c r="N13" s="12">
        <v>2.8909440000000011</v>
      </c>
      <c r="O13" s="12">
        <v>3.493296</v>
      </c>
      <c r="P13" s="12">
        <v>4.6798559999999991</v>
      </c>
      <c r="Q13" s="12">
        <v>5.2640640000000003</v>
      </c>
      <c r="R13" s="12">
        <v>5.842223999999999</v>
      </c>
      <c r="S13" s="12">
        <v>6.9803999999999986</v>
      </c>
      <c r="T13" s="12">
        <v>7.6331639999999981</v>
      </c>
      <c r="U13" s="12">
        <v>8.2776959999999988</v>
      </c>
      <c r="V13" s="12">
        <v>9.7199999999999989</v>
      </c>
      <c r="W13" s="21">
        <f>Q13</f>
        <v>5.2640640000000003</v>
      </c>
      <c r="X13" s="6"/>
    </row>
    <row r="14" spans="1:93" s="1" customFormat="1" ht="18.5">
      <c r="B14" s="436"/>
      <c r="C14" s="314"/>
      <c r="D14" s="302"/>
      <c r="E14" s="302"/>
      <c r="F14" s="304"/>
      <c r="G14" s="400"/>
      <c r="H14" s="397"/>
      <c r="I14" s="402"/>
      <c r="J14" s="5" t="s">
        <v>132</v>
      </c>
      <c r="K14" s="130">
        <v>0</v>
      </c>
      <c r="L14" s="130">
        <v>5</v>
      </c>
      <c r="M14" s="130">
        <v>5</v>
      </c>
      <c r="N14" s="130">
        <v>5</v>
      </c>
      <c r="O14" s="130">
        <v>5</v>
      </c>
      <c r="P14" s="130">
        <v>5</v>
      </c>
      <c r="Q14" s="130">
        <v>6</v>
      </c>
      <c r="R14" s="130"/>
      <c r="S14" s="130"/>
      <c r="T14" s="130"/>
      <c r="U14" s="130"/>
      <c r="V14" s="130"/>
      <c r="W14" s="134">
        <f>Q14</f>
        <v>6</v>
      </c>
      <c r="X14" s="6"/>
    </row>
    <row r="15" spans="1:93" s="1" customFormat="1" ht="15.65" customHeight="1">
      <c r="B15" s="443" t="s">
        <v>48</v>
      </c>
      <c r="C15" s="430" t="s">
        <v>49</v>
      </c>
      <c r="D15" s="320" t="s">
        <v>50</v>
      </c>
      <c r="E15" s="320" t="s">
        <v>37</v>
      </c>
      <c r="F15" s="321" t="s">
        <v>51</v>
      </c>
      <c r="G15" s="321" t="s">
        <v>43</v>
      </c>
      <c r="H15" s="395">
        <v>66</v>
      </c>
      <c r="I15" s="395">
        <v>200</v>
      </c>
      <c r="J15" s="107" t="s">
        <v>47</v>
      </c>
      <c r="K15" s="22">
        <f>$I$15*K1</f>
        <v>3.5205992509363293</v>
      </c>
      <c r="L15" s="22">
        <f t="shared" ref="L15:V15" si="8">$I$15*L1</f>
        <v>11.610486891385769</v>
      </c>
      <c r="M15" s="22">
        <f t="shared" si="8"/>
        <v>35.205992509363298</v>
      </c>
      <c r="N15" s="22">
        <f t="shared" si="8"/>
        <v>20.074906367041198</v>
      </c>
      <c r="O15" s="22">
        <f t="shared" si="8"/>
        <v>17.00374531835206</v>
      </c>
      <c r="P15" s="22">
        <f t="shared" si="8"/>
        <v>23.370786516853933</v>
      </c>
      <c r="Q15" s="22">
        <f t="shared" si="8"/>
        <v>10.112359550561797</v>
      </c>
      <c r="R15" s="22">
        <f t="shared" si="8"/>
        <v>8.3895131086142332</v>
      </c>
      <c r="S15" s="22">
        <f t="shared" si="8"/>
        <v>17.602996254681649</v>
      </c>
      <c r="T15" s="22">
        <f t="shared" si="8"/>
        <v>11.086142322097379</v>
      </c>
      <c r="U15" s="22">
        <f t="shared" si="8"/>
        <v>14.307116104868914</v>
      </c>
      <c r="V15" s="22">
        <f t="shared" si="8"/>
        <v>27.790262172284645</v>
      </c>
      <c r="W15" s="23">
        <f t="shared" ref="W15:W22" si="9">SUMIF($K$3:$V$3,"ACT",K15:V15)</f>
        <v>200.07490636704122</v>
      </c>
    </row>
    <row r="16" spans="1:93" s="1" customFormat="1" ht="15.65" customHeight="1">
      <c r="B16" s="444"/>
      <c r="C16" s="314"/>
      <c r="D16" s="302"/>
      <c r="E16" s="302"/>
      <c r="F16" s="304"/>
      <c r="G16" s="304"/>
      <c r="H16" s="394"/>
      <c r="I16" s="394"/>
      <c r="J16" s="5" t="s">
        <v>132</v>
      </c>
      <c r="K16" s="130">
        <v>21</v>
      </c>
      <c r="L16" s="130"/>
      <c r="M16" s="130"/>
      <c r="N16" s="130">
        <v>6.7806000000000006</v>
      </c>
      <c r="O16" s="130"/>
      <c r="P16" s="130">
        <v>7.3729899999999997</v>
      </c>
      <c r="Q16" s="130"/>
      <c r="R16" s="130">
        <v>3.3902999999999999</v>
      </c>
      <c r="S16" s="130"/>
      <c r="T16" s="130"/>
      <c r="U16" s="130"/>
      <c r="V16" s="130"/>
      <c r="W16" s="134">
        <f t="shared" si="9"/>
        <v>38.543890000000005</v>
      </c>
    </row>
    <row r="17" spans="2:24" s="1" customFormat="1" ht="15.65" customHeight="1">
      <c r="B17" s="444"/>
      <c r="C17" s="314"/>
      <c r="D17" s="302" t="s">
        <v>53</v>
      </c>
      <c r="E17" s="302" t="s">
        <v>39</v>
      </c>
      <c r="F17" s="304" t="s">
        <v>51</v>
      </c>
      <c r="G17" s="304" t="s">
        <v>43</v>
      </c>
      <c r="H17" s="394">
        <v>0</v>
      </c>
      <c r="I17" s="394">
        <v>296</v>
      </c>
      <c r="J17" s="106" t="s">
        <v>47</v>
      </c>
      <c r="K17" s="12">
        <f t="shared" ref="K17:V17" si="10">$I$17*K2</f>
        <v>16.150593370617926</v>
      </c>
      <c r="L17" s="12">
        <f t="shared" si="10"/>
        <v>16.715864138589552</v>
      </c>
      <c r="M17" s="12">
        <f t="shared" si="10"/>
        <v>32.543445641795117</v>
      </c>
      <c r="N17" s="12">
        <f t="shared" si="10"/>
        <v>16.594734688309916</v>
      </c>
      <c r="O17" s="12">
        <f t="shared" si="10"/>
        <v>27.738644114036283</v>
      </c>
      <c r="P17" s="12">
        <f t="shared" si="10"/>
        <v>31.453280589278403</v>
      </c>
      <c r="Q17" s="12">
        <f t="shared" si="10"/>
        <v>23.499113354249079</v>
      </c>
      <c r="R17" s="12">
        <f t="shared" si="10"/>
        <v>16.433228754603736</v>
      </c>
      <c r="S17" s="12">
        <f t="shared" si="10"/>
        <v>28.182785431728277</v>
      </c>
      <c r="T17" s="12">
        <f t="shared" si="10"/>
        <v>27.011867412358477</v>
      </c>
      <c r="U17" s="12">
        <f t="shared" si="10"/>
        <v>16.271722820897558</v>
      </c>
      <c r="V17" s="12">
        <f t="shared" si="10"/>
        <v>43.404719683535674</v>
      </c>
      <c r="W17" s="21">
        <f t="shared" si="9"/>
        <v>296</v>
      </c>
      <c r="X17" s="25"/>
    </row>
    <row r="18" spans="2:24" s="1" customFormat="1" ht="15.65" customHeight="1">
      <c r="B18" s="444"/>
      <c r="C18" s="314"/>
      <c r="D18" s="302"/>
      <c r="E18" s="302"/>
      <c r="F18" s="304"/>
      <c r="G18" s="304"/>
      <c r="H18" s="394"/>
      <c r="I18" s="394"/>
      <c r="J18" s="5" t="s">
        <v>132</v>
      </c>
      <c r="K18" s="130">
        <v>0.64200999999999997</v>
      </c>
      <c r="L18" s="130">
        <v>2.29942</v>
      </c>
      <c r="M18" s="130">
        <v>0.62976999999999994</v>
      </c>
      <c r="N18" s="130">
        <v>0.60654999999999926</v>
      </c>
      <c r="O18" s="130">
        <v>0.68203000000000003</v>
      </c>
      <c r="P18" s="130">
        <v>44.200120000000005</v>
      </c>
      <c r="Q18" s="130">
        <v>0.65340999999999994</v>
      </c>
      <c r="R18" s="130">
        <v>0.71657000000000004</v>
      </c>
      <c r="S18" s="130">
        <v>0.69459000000000004</v>
      </c>
      <c r="T18" s="130">
        <v>11.32574</v>
      </c>
      <c r="U18" s="130">
        <v>2.1511299999999993</v>
      </c>
      <c r="V18" s="130">
        <v>0.71116000000000001</v>
      </c>
      <c r="W18" s="134">
        <f t="shared" si="9"/>
        <v>65.3125</v>
      </c>
    </row>
    <row r="19" spans="2:24" s="1" customFormat="1" ht="15.65" hidden="1" customHeight="1">
      <c r="B19" s="444"/>
      <c r="C19" s="314"/>
      <c r="D19" s="302" t="s">
        <v>59</v>
      </c>
      <c r="E19" s="302" t="s">
        <v>37</v>
      </c>
      <c r="F19" s="304" t="s">
        <v>51</v>
      </c>
      <c r="G19" s="304" t="s">
        <v>43</v>
      </c>
      <c r="H19" s="394">
        <v>0</v>
      </c>
      <c r="I19" s="394">
        <f>'Market Dashboard'!Z20</f>
        <v>0</v>
      </c>
      <c r="J19" s="106" t="s">
        <v>47</v>
      </c>
      <c r="K19" s="12">
        <f>$I$19*K1</f>
        <v>0</v>
      </c>
      <c r="L19" s="12">
        <f t="shared" ref="L19:V19" si="11">$I$19*L1</f>
        <v>0</v>
      </c>
      <c r="M19" s="12">
        <f t="shared" si="11"/>
        <v>0</v>
      </c>
      <c r="N19" s="12">
        <f t="shared" si="11"/>
        <v>0</v>
      </c>
      <c r="O19" s="12">
        <f t="shared" si="11"/>
        <v>0</v>
      </c>
      <c r="P19" s="12">
        <f t="shared" si="11"/>
        <v>0</v>
      </c>
      <c r="Q19" s="12">
        <f t="shared" si="11"/>
        <v>0</v>
      </c>
      <c r="R19" s="12">
        <f t="shared" si="11"/>
        <v>0</v>
      </c>
      <c r="S19" s="12">
        <f t="shared" si="11"/>
        <v>0</v>
      </c>
      <c r="T19" s="12">
        <f t="shared" si="11"/>
        <v>0</v>
      </c>
      <c r="U19" s="12">
        <f t="shared" si="11"/>
        <v>0</v>
      </c>
      <c r="V19" s="12">
        <f t="shared" si="11"/>
        <v>0</v>
      </c>
      <c r="W19" s="21">
        <f t="shared" si="9"/>
        <v>0</v>
      </c>
      <c r="X19" s="25"/>
    </row>
    <row r="20" spans="2:24" s="1" customFormat="1" ht="15.65" hidden="1" customHeight="1">
      <c r="B20" s="444"/>
      <c r="C20" s="314"/>
      <c r="D20" s="302"/>
      <c r="E20" s="302"/>
      <c r="F20" s="304"/>
      <c r="G20" s="304"/>
      <c r="H20" s="394"/>
      <c r="I20" s="394"/>
      <c r="J20" s="5" t="s">
        <v>132</v>
      </c>
      <c r="K20" s="130">
        <v>0</v>
      </c>
      <c r="L20" s="130"/>
      <c r="M20" s="130"/>
      <c r="N20" s="130"/>
      <c r="O20" s="130"/>
      <c r="P20" s="130"/>
      <c r="Q20" s="130"/>
      <c r="R20" s="130"/>
      <c r="S20" s="130"/>
      <c r="T20" s="130"/>
      <c r="U20" s="130"/>
      <c r="V20" s="130"/>
      <c r="W20" s="134">
        <f t="shared" si="9"/>
        <v>0</v>
      </c>
    </row>
    <row r="21" spans="2:24" s="1" customFormat="1" ht="15.65" hidden="1" customHeight="1">
      <c r="B21" s="444"/>
      <c r="C21" s="314"/>
      <c r="D21" s="302" t="s">
        <v>60</v>
      </c>
      <c r="E21" s="302" t="s">
        <v>39</v>
      </c>
      <c r="F21" s="304" t="s">
        <v>51</v>
      </c>
      <c r="G21" s="304" t="s">
        <v>43</v>
      </c>
      <c r="H21" s="394">
        <v>0</v>
      </c>
      <c r="I21" s="394">
        <f>'Market Dashboard'!Z23</f>
        <v>3.9355611139511022</v>
      </c>
      <c r="J21" s="106" t="s">
        <v>47</v>
      </c>
      <c r="K21" s="12">
        <f t="shared" ref="K21:V21" si="12">$I$21*K2</f>
        <v>0.21473529471837963</v>
      </c>
      <c r="L21" s="12">
        <f t="shared" si="12"/>
        <v>0.22225103003352289</v>
      </c>
      <c r="M21" s="12">
        <f t="shared" si="12"/>
        <v>0.43269161885753488</v>
      </c>
      <c r="N21" s="12">
        <f t="shared" si="12"/>
        <v>0.22064051532313503</v>
      </c>
      <c r="O21" s="12">
        <f t="shared" si="12"/>
        <v>0.36880786867881699</v>
      </c>
      <c r="P21" s="12">
        <f t="shared" si="12"/>
        <v>0.41819698646404424</v>
      </c>
      <c r="Q21" s="12">
        <f t="shared" si="12"/>
        <v>0.31243985381524231</v>
      </c>
      <c r="R21" s="12">
        <f t="shared" si="12"/>
        <v>0.21849316237595123</v>
      </c>
      <c r="S21" s="12">
        <f t="shared" si="12"/>
        <v>0.37471308928357239</v>
      </c>
      <c r="T21" s="12">
        <f t="shared" si="12"/>
        <v>0.35914478041648989</v>
      </c>
      <c r="U21" s="12">
        <f t="shared" si="12"/>
        <v>0.21634580942876744</v>
      </c>
      <c r="V21" s="12">
        <f t="shared" si="12"/>
        <v>0.57710110455564523</v>
      </c>
      <c r="W21" s="21">
        <f t="shared" si="9"/>
        <v>3.9355611139511026</v>
      </c>
    </row>
    <row r="22" spans="2:24" s="1" customFormat="1" ht="15.65" hidden="1" customHeight="1">
      <c r="B22" s="444"/>
      <c r="C22" s="314"/>
      <c r="D22" s="302"/>
      <c r="E22" s="302"/>
      <c r="F22" s="304"/>
      <c r="G22" s="304"/>
      <c r="H22" s="394"/>
      <c r="I22" s="394"/>
      <c r="J22" s="5" t="s">
        <v>132</v>
      </c>
      <c r="K22" s="130">
        <v>0</v>
      </c>
      <c r="L22" s="130">
        <v>0</v>
      </c>
      <c r="M22" s="130">
        <v>0</v>
      </c>
      <c r="N22" s="130"/>
      <c r="O22" s="130"/>
      <c r="P22" s="130"/>
      <c r="Q22" s="130"/>
      <c r="R22" s="130"/>
      <c r="S22" s="130"/>
      <c r="T22" s="130"/>
      <c r="U22" s="130"/>
      <c r="V22" s="130"/>
      <c r="W22" s="134">
        <f t="shared" si="9"/>
        <v>0</v>
      </c>
    </row>
    <row r="23" spans="2:24" s="1" customFormat="1" ht="15.65" customHeight="1">
      <c r="B23" s="444"/>
      <c r="C23" s="314"/>
      <c r="D23" s="314" t="s">
        <v>61</v>
      </c>
      <c r="E23" s="300" t="s">
        <v>62</v>
      </c>
      <c r="F23" s="276" t="s">
        <v>51</v>
      </c>
      <c r="G23" s="276" t="s">
        <v>43</v>
      </c>
      <c r="H23" s="407">
        <f>SUM(H15:H22)</f>
        <v>66</v>
      </c>
      <c r="I23" s="407">
        <f>SUM(I15:I22)</f>
        <v>499.93556111395111</v>
      </c>
      <c r="J23" s="109" t="s">
        <v>47</v>
      </c>
      <c r="K23" s="12">
        <f t="shared" ref="K23:W23" si="13">SUM(K21,K19,K17,K15)</f>
        <v>19.885927916272635</v>
      </c>
      <c r="L23" s="12">
        <f t="shared" si="13"/>
        <v>28.548602060008843</v>
      </c>
      <c r="M23" s="12">
        <f t="shared" si="13"/>
        <v>68.182129770015948</v>
      </c>
      <c r="N23" s="12">
        <f t="shared" si="13"/>
        <v>36.890281570674247</v>
      </c>
      <c r="O23" s="12">
        <f t="shared" si="13"/>
        <v>45.111197301067165</v>
      </c>
      <c r="P23" s="12">
        <f t="shared" si="13"/>
        <v>55.242264092596379</v>
      </c>
      <c r="Q23" s="12">
        <f t="shared" si="13"/>
        <v>33.923912758626116</v>
      </c>
      <c r="R23" s="12">
        <f t="shared" si="13"/>
        <v>25.04123502559392</v>
      </c>
      <c r="S23" s="12">
        <f t="shared" si="13"/>
        <v>46.1604947756935</v>
      </c>
      <c r="T23" s="12">
        <f t="shared" si="13"/>
        <v>38.457154514872343</v>
      </c>
      <c r="U23" s="12">
        <f t="shared" si="13"/>
        <v>30.795184735195239</v>
      </c>
      <c r="V23" s="12">
        <f t="shared" si="13"/>
        <v>71.772082960375968</v>
      </c>
      <c r="W23" s="21">
        <f t="shared" si="13"/>
        <v>500.01046748099236</v>
      </c>
    </row>
    <row r="24" spans="2:24" s="1" customFormat="1" ht="15.65" customHeight="1" thickBot="1">
      <c r="B24" s="444"/>
      <c r="C24" s="314"/>
      <c r="D24" s="314"/>
      <c r="E24" s="300"/>
      <c r="F24" s="276"/>
      <c r="G24" s="406"/>
      <c r="H24" s="407"/>
      <c r="I24" s="407"/>
      <c r="J24" s="24" t="s">
        <v>132</v>
      </c>
      <c r="K24" s="130">
        <f>SUM(K22,K20,K18,K16)</f>
        <v>21.642009999999999</v>
      </c>
      <c r="L24" s="130">
        <f t="shared" ref="L24:V24" si="14">SUM(L22,L20,L18,L16)</f>
        <v>2.29942</v>
      </c>
      <c r="M24" s="130">
        <f t="shared" si="14"/>
        <v>0.62976999999999994</v>
      </c>
      <c r="N24" s="130">
        <f t="shared" si="14"/>
        <v>7.3871500000000001</v>
      </c>
      <c r="O24" s="130">
        <f t="shared" si="14"/>
        <v>0.68203000000000003</v>
      </c>
      <c r="P24" s="130">
        <f t="shared" si="14"/>
        <v>51.573110000000007</v>
      </c>
      <c r="Q24" s="130">
        <f t="shared" si="14"/>
        <v>0.65340999999999994</v>
      </c>
      <c r="R24" s="130">
        <f t="shared" si="14"/>
        <v>4.1068699999999998</v>
      </c>
      <c r="S24" s="130">
        <f t="shared" si="14"/>
        <v>0.69459000000000004</v>
      </c>
      <c r="T24" s="130">
        <f t="shared" si="14"/>
        <v>11.32574</v>
      </c>
      <c r="U24" s="130">
        <f t="shared" si="14"/>
        <v>2.1511299999999993</v>
      </c>
      <c r="V24" s="130">
        <f t="shared" si="14"/>
        <v>0.71116000000000001</v>
      </c>
      <c r="W24" s="134">
        <f>SUM(W22,W20,W18,W16)</f>
        <v>103.85639</v>
      </c>
    </row>
    <row r="25" spans="2:24" s="1" customFormat="1" ht="15.65" customHeight="1">
      <c r="B25" s="444"/>
      <c r="C25" s="445" t="s">
        <v>63</v>
      </c>
      <c r="D25" s="327" t="s">
        <v>64</v>
      </c>
      <c r="E25" s="327" t="s">
        <v>39</v>
      </c>
      <c r="F25" s="328" t="s">
        <v>51</v>
      </c>
      <c r="G25" s="321" t="s">
        <v>43</v>
      </c>
      <c r="H25" s="438">
        <v>0</v>
      </c>
      <c r="I25" s="438">
        <f>'Market Dashboard'!Z29</f>
        <v>0</v>
      </c>
      <c r="J25" s="108" t="s">
        <v>47</v>
      </c>
      <c r="K25" s="22">
        <f t="shared" ref="K25:V25" si="15">$I$25*K2</f>
        <v>0</v>
      </c>
      <c r="L25" s="22">
        <f t="shared" si="15"/>
        <v>0</v>
      </c>
      <c r="M25" s="22">
        <f t="shared" si="15"/>
        <v>0</v>
      </c>
      <c r="N25" s="22">
        <f t="shared" si="15"/>
        <v>0</v>
      </c>
      <c r="O25" s="22">
        <f t="shared" si="15"/>
        <v>0</v>
      </c>
      <c r="P25" s="22">
        <f t="shared" si="15"/>
        <v>0</v>
      </c>
      <c r="Q25" s="22">
        <f t="shared" si="15"/>
        <v>0</v>
      </c>
      <c r="R25" s="22">
        <f t="shared" si="15"/>
        <v>0</v>
      </c>
      <c r="S25" s="22">
        <f t="shared" si="15"/>
        <v>0</v>
      </c>
      <c r="T25" s="22">
        <f t="shared" si="15"/>
        <v>0</v>
      </c>
      <c r="U25" s="22">
        <f t="shared" si="15"/>
        <v>0</v>
      </c>
      <c r="V25" s="22">
        <f t="shared" si="15"/>
        <v>0</v>
      </c>
      <c r="W25" s="23">
        <f t="shared" ref="W25:W32" si="16">SUMIF($K$3:$V$3,"ACT",K25:V25)</f>
        <v>0</v>
      </c>
    </row>
    <row r="26" spans="2:24" s="1" customFormat="1" ht="18.649999999999999" customHeight="1">
      <c r="B26" s="444"/>
      <c r="C26" s="314"/>
      <c r="D26" s="302"/>
      <c r="E26" s="302"/>
      <c r="F26" s="304"/>
      <c r="G26" s="304"/>
      <c r="H26" s="394"/>
      <c r="I26" s="394"/>
      <c r="J26" s="5" t="s">
        <v>132</v>
      </c>
      <c r="K26" s="130"/>
      <c r="L26" s="130"/>
      <c r="M26" s="130"/>
      <c r="N26" s="130"/>
      <c r="O26" s="130"/>
      <c r="P26" s="130"/>
      <c r="Q26" s="130"/>
      <c r="R26" s="130"/>
      <c r="S26" s="130"/>
      <c r="T26" s="130"/>
      <c r="U26" s="130"/>
      <c r="V26" s="130"/>
      <c r="W26" s="134">
        <f t="shared" si="16"/>
        <v>0</v>
      </c>
    </row>
    <row r="27" spans="2:24" s="1" customFormat="1" ht="15.65" customHeight="1">
      <c r="B27" s="444"/>
      <c r="C27" s="314"/>
      <c r="D27" s="302" t="s">
        <v>65</v>
      </c>
      <c r="E27" s="302" t="s">
        <v>39</v>
      </c>
      <c r="F27" s="304" t="s">
        <v>51</v>
      </c>
      <c r="G27" s="304" t="s">
        <v>43</v>
      </c>
      <c r="H27" s="394">
        <v>0</v>
      </c>
      <c r="I27" s="394">
        <f>'Market Dashboard'!Z32</f>
        <v>0</v>
      </c>
      <c r="J27" s="106" t="s">
        <v>47</v>
      </c>
      <c r="K27" s="12"/>
      <c r="L27" s="12">
        <f t="shared" ref="L27:V27" si="17">$I$27*L2</f>
        <v>0</v>
      </c>
      <c r="M27" s="12">
        <f t="shared" si="17"/>
        <v>0</v>
      </c>
      <c r="N27" s="12">
        <f t="shared" si="17"/>
        <v>0</v>
      </c>
      <c r="O27" s="12">
        <f t="shared" si="17"/>
        <v>0</v>
      </c>
      <c r="P27" s="12">
        <f t="shared" si="17"/>
        <v>0</v>
      </c>
      <c r="Q27" s="12">
        <f t="shared" si="17"/>
        <v>0</v>
      </c>
      <c r="R27" s="12">
        <f t="shared" si="17"/>
        <v>0</v>
      </c>
      <c r="S27" s="12">
        <f t="shared" si="17"/>
        <v>0</v>
      </c>
      <c r="T27" s="12">
        <f t="shared" si="17"/>
        <v>0</v>
      </c>
      <c r="U27" s="12">
        <f t="shared" si="17"/>
        <v>0</v>
      </c>
      <c r="V27" s="12">
        <f t="shared" si="17"/>
        <v>0</v>
      </c>
      <c r="W27" s="21">
        <f t="shared" si="16"/>
        <v>0</v>
      </c>
    </row>
    <row r="28" spans="2:24" s="1" customFormat="1" ht="15.65" customHeight="1">
      <c r="B28" s="444"/>
      <c r="C28" s="314"/>
      <c r="D28" s="302"/>
      <c r="E28" s="302"/>
      <c r="F28" s="304"/>
      <c r="G28" s="304"/>
      <c r="H28" s="394"/>
      <c r="I28" s="394"/>
      <c r="J28" s="5" t="s">
        <v>132</v>
      </c>
      <c r="K28" s="130"/>
      <c r="L28" s="130"/>
      <c r="M28" s="130"/>
      <c r="N28" s="130"/>
      <c r="O28" s="130"/>
      <c r="P28" s="130"/>
      <c r="Q28" s="130"/>
      <c r="R28" s="130"/>
      <c r="S28" s="130"/>
      <c r="T28" s="130"/>
      <c r="U28" s="130"/>
      <c r="V28" s="130"/>
      <c r="W28" s="134">
        <f t="shared" si="16"/>
        <v>0</v>
      </c>
    </row>
    <row r="29" spans="2:24" s="1" customFormat="1" ht="15.65" customHeight="1">
      <c r="B29" s="444"/>
      <c r="C29" s="314"/>
      <c r="D29" s="302" t="s">
        <v>66</v>
      </c>
      <c r="E29" s="302" t="s">
        <v>39</v>
      </c>
      <c r="F29" s="304" t="s">
        <v>51</v>
      </c>
      <c r="G29" s="304" t="s">
        <v>43</v>
      </c>
      <c r="H29" s="394">
        <v>0</v>
      </c>
      <c r="I29" s="394">
        <f>'Market Dashboard'!Z35</f>
        <v>0</v>
      </c>
      <c r="J29" s="106" t="s">
        <v>47</v>
      </c>
      <c r="K29" s="12">
        <f t="shared" ref="K29:V29" si="18">$I$29*K2</f>
        <v>0</v>
      </c>
      <c r="L29" s="12">
        <f t="shared" si="18"/>
        <v>0</v>
      </c>
      <c r="M29" s="12">
        <f t="shared" si="18"/>
        <v>0</v>
      </c>
      <c r="N29" s="12">
        <f t="shared" si="18"/>
        <v>0</v>
      </c>
      <c r="O29" s="12">
        <f t="shared" si="18"/>
        <v>0</v>
      </c>
      <c r="P29" s="12">
        <f t="shared" si="18"/>
        <v>0</v>
      </c>
      <c r="Q29" s="12">
        <f t="shared" si="18"/>
        <v>0</v>
      </c>
      <c r="R29" s="12">
        <f t="shared" si="18"/>
        <v>0</v>
      </c>
      <c r="S29" s="12">
        <f t="shared" si="18"/>
        <v>0</v>
      </c>
      <c r="T29" s="12">
        <f t="shared" si="18"/>
        <v>0</v>
      </c>
      <c r="U29" s="12">
        <f t="shared" si="18"/>
        <v>0</v>
      </c>
      <c r="V29" s="12">
        <f t="shared" si="18"/>
        <v>0</v>
      </c>
      <c r="W29" s="21">
        <f t="shared" si="16"/>
        <v>0</v>
      </c>
    </row>
    <row r="30" spans="2:24" s="1" customFormat="1" ht="15.65" customHeight="1">
      <c r="B30" s="444"/>
      <c r="C30" s="314"/>
      <c r="D30" s="302"/>
      <c r="E30" s="302"/>
      <c r="F30" s="304"/>
      <c r="G30" s="304"/>
      <c r="H30" s="394"/>
      <c r="I30" s="394"/>
      <c r="J30" s="5" t="s">
        <v>132</v>
      </c>
      <c r="K30" s="130"/>
      <c r="L30" s="130"/>
      <c r="M30" s="130"/>
      <c r="N30" s="130"/>
      <c r="O30" s="130"/>
      <c r="P30" s="130"/>
      <c r="Q30" s="130"/>
      <c r="R30" s="130"/>
      <c r="S30" s="130"/>
      <c r="T30" s="130">
        <v>108.81961</v>
      </c>
      <c r="U30" s="130">
        <v>9.9999999874853533E-6</v>
      </c>
      <c r="V30" s="130"/>
      <c r="W30" s="134">
        <f t="shared" si="16"/>
        <v>108.81961999999999</v>
      </c>
    </row>
    <row r="31" spans="2:24" s="1" customFormat="1" ht="15.65" customHeight="1">
      <c r="B31" s="444"/>
      <c r="C31" s="314"/>
      <c r="D31" s="302" t="s">
        <v>67</v>
      </c>
      <c r="E31" s="302" t="s">
        <v>39</v>
      </c>
      <c r="F31" s="304" t="s">
        <v>51</v>
      </c>
      <c r="G31" s="304" t="s">
        <v>43</v>
      </c>
      <c r="H31" s="394">
        <v>0</v>
      </c>
      <c r="I31" s="394">
        <f>'Market Dashboard'!Z38</f>
        <v>0</v>
      </c>
      <c r="J31" s="106" t="s">
        <v>47</v>
      </c>
      <c r="K31" s="12">
        <f t="shared" ref="K31:V31" si="19">$I$31*K2</f>
        <v>0</v>
      </c>
      <c r="L31" s="12">
        <f t="shared" si="19"/>
        <v>0</v>
      </c>
      <c r="M31" s="12">
        <f t="shared" si="19"/>
        <v>0</v>
      </c>
      <c r="N31" s="12">
        <f t="shared" si="19"/>
        <v>0</v>
      </c>
      <c r="O31" s="12">
        <f t="shared" si="19"/>
        <v>0</v>
      </c>
      <c r="P31" s="12">
        <f t="shared" si="19"/>
        <v>0</v>
      </c>
      <c r="Q31" s="12">
        <f t="shared" si="19"/>
        <v>0</v>
      </c>
      <c r="R31" s="12">
        <f t="shared" si="19"/>
        <v>0</v>
      </c>
      <c r="S31" s="12">
        <f t="shared" si="19"/>
        <v>0</v>
      </c>
      <c r="T31" s="12">
        <f t="shared" si="19"/>
        <v>0</v>
      </c>
      <c r="U31" s="12">
        <f t="shared" si="19"/>
        <v>0</v>
      </c>
      <c r="V31" s="12">
        <f t="shared" si="19"/>
        <v>0</v>
      </c>
      <c r="W31" s="21">
        <f t="shared" si="16"/>
        <v>0</v>
      </c>
    </row>
    <row r="32" spans="2:24" s="1" customFormat="1" ht="15.65" customHeight="1">
      <c r="B32" s="444"/>
      <c r="C32" s="314"/>
      <c r="D32" s="302"/>
      <c r="E32" s="302"/>
      <c r="F32" s="304"/>
      <c r="G32" s="304"/>
      <c r="H32" s="394"/>
      <c r="I32" s="394"/>
      <c r="J32" s="5" t="s">
        <v>132</v>
      </c>
      <c r="K32" s="130"/>
      <c r="L32" s="130"/>
      <c r="M32" s="130"/>
      <c r="N32" s="130"/>
      <c r="O32" s="130"/>
      <c r="P32" s="130"/>
      <c r="Q32" s="130"/>
      <c r="R32" s="130"/>
      <c r="S32" s="130"/>
      <c r="T32" s="130"/>
      <c r="U32" s="130"/>
      <c r="V32" s="130"/>
      <c r="W32" s="134">
        <f t="shared" si="16"/>
        <v>0</v>
      </c>
    </row>
    <row r="33" spans="2:24" s="1" customFormat="1" ht="15.65" customHeight="1">
      <c r="B33" s="444"/>
      <c r="C33" s="314"/>
      <c r="D33" s="314" t="s">
        <v>68</v>
      </c>
      <c r="E33" s="300" t="s">
        <v>62</v>
      </c>
      <c r="F33" s="276" t="s">
        <v>51</v>
      </c>
      <c r="G33" s="276" t="s">
        <v>43</v>
      </c>
      <c r="H33" s="407">
        <f>SUM(H25:H32)</f>
        <v>0</v>
      </c>
      <c r="I33" s="407">
        <f>SUM(I25:I32)</f>
        <v>0</v>
      </c>
      <c r="J33" s="109" t="s">
        <v>47</v>
      </c>
      <c r="K33" s="12">
        <f t="shared" ref="K33:W34" si="20">SUM(K31,K29,K27,K25)</f>
        <v>0</v>
      </c>
      <c r="L33" s="12">
        <f t="shared" si="20"/>
        <v>0</v>
      </c>
      <c r="M33" s="12">
        <f t="shared" si="20"/>
        <v>0</v>
      </c>
      <c r="N33" s="12">
        <f t="shared" si="20"/>
        <v>0</v>
      </c>
      <c r="O33" s="12">
        <f t="shared" si="20"/>
        <v>0</v>
      </c>
      <c r="P33" s="12">
        <f t="shared" si="20"/>
        <v>0</v>
      </c>
      <c r="Q33" s="12">
        <f t="shared" si="20"/>
        <v>0</v>
      </c>
      <c r="R33" s="12">
        <f t="shared" si="20"/>
        <v>0</v>
      </c>
      <c r="S33" s="12">
        <f t="shared" si="20"/>
        <v>0</v>
      </c>
      <c r="T33" s="12">
        <f t="shared" si="20"/>
        <v>0</v>
      </c>
      <c r="U33" s="12">
        <f t="shared" si="20"/>
        <v>0</v>
      </c>
      <c r="V33" s="12">
        <f t="shared" si="20"/>
        <v>0</v>
      </c>
      <c r="W33" s="21">
        <f t="shared" si="20"/>
        <v>0</v>
      </c>
    </row>
    <row r="34" spans="2:24" s="1" customFormat="1" ht="16.149999999999999" customHeight="1" thickBot="1">
      <c r="B34" s="444"/>
      <c r="C34" s="314"/>
      <c r="D34" s="314"/>
      <c r="E34" s="300"/>
      <c r="F34" s="276"/>
      <c r="G34" s="406"/>
      <c r="H34" s="407"/>
      <c r="I34" s="407"/>
      <c r="J34" s="24" t="s">
        <v>132</v>
      </c>
      <c r="K34" s="137">
        <f t="shared" si="20"/>
        <v>0</v>
      </c>
      <c r="L34" s="137">
        <f t="shared" si="20"/>
        <v>0</v>
      </c>
      <c r="M34" s="137">
        <f t="shared" si="20"/>
        <v>0</v>
      </c>
      <c r="N34" s="137">
        <f t="shared" si="20"/>
        <v>0</v>
      </c>
      <c r="O34" s="137">
        <f t="shared" si="20"/>
        <v>0</v>
      </c>
      <c r="P34" s="137">
        <f t="shared" si="20"/>
        <v>0</v>
      </c>
      <c r="Q34" s="137">
        <f t="shared" si="20"/>
        <v>0</v>
      </c>
      <c r="R34" s="137">
        <f t="shared" si="20"/>
        <v>0</v>
      </c>
      <c r="S34" s="137">
        <f t="shared" si="20"/>
        <v>0</v>
      </c>
      <c r="T34" s="137">
        <f t="shared" si="20"/>
        <v>108.81961</v>
      </c>
      <c r="U34" s="137">
        <f t="shared" si="20"/>
        <v>9.9999999874853533E-6</v>
      </c>
      <c r="V34" s="137">
        <f t="shared" si="20"/>
        <v>0</v>
      </c>
      <c r="W34" s="134">
        <f t="shared" si="20"/>
        <v>108.81961999999999</v>
      </c>
    </row>
    <row r="35" spans="2:24" s="1" customFormat="1" ht="15.65" customHeight="1">
      <c r="B35" s="412" t="s">
        <v>69</v>
      </c>
      <c r="C35" s="413" t="s">
        <v>70</v>
      </c>
      <c r="D35" s="413" t="s">
        <v>71</v>
      </c>
      <c r="E35" s="414" t="s">
        <v>37</v>
      </c>
      <c r="F35" s="415" t="s">
        <v>51</v>
      </c>
      <c r="G35" s="415" t="s">
        <v>43</v>
      </c>
      <c r="H35" s="411">
        <v>66</v>
      </c>
      <c r="I35" s="411">
        <f>'Market Dashboard'!Z44</f>
        <v>200</v>
      </c>
      <c r="J35" s="110" t="s">
        <v>47</v>
      </c>
      <c r="K35" s="22">
        <f>SUM(K15,K19)</f>
        <v>3.5205992509363293</v>
      </c>
      <c r="L35" s="22">
        <f t="shared" ref="L35:W36" si="21">SUM(L15,L19)</f>
        <v>11.610486891385769</v>
      </c>
      <c r="M35" s="22">
        <f t="shared" si="21"/>
        <v>35.205992509363298</v>
      </c>
      <c r="N35" s="22">
        <f t="shared" si="21"/>
        <v>20.074906367041198</v>
      </c>
      <c r="O35" s="22">
        <f t="shared" si="21"/>
        <v>17.00374531835206</v>
      </c>
      <c r="P35" s="22">
        <f t="shared" si="21"/>
        <v>23.370786516853933</v>
      </c>
      <c r="Q35" s="22">
        <f t="shared" si="21"/>
        <v>10.112359550561797</v>
      </c>
      <c r="R35" s="22">
        <f t="shared" si="21"/>
        <v>8.3895131086142332</v>
      </c>
      <c r="S35" s="22">
        <f t="shared" si="21"/>
        <v>17.602996254681649</v>
      </c>
      <c r="T35" s="22">
        <f t="shared" si="21"/>
        <v>11.086142322097379</v>
      </c>
      <c r="U35" s="22">
        <f t="shared" si="21"/>
        <v>14.307116104868914</v>
      </c>
      <c r="V35" s="22">
        <f t="shared" si="21"/>
        <v>27.790262172284645</v>
      </c>
      <c r="W35" s="23">
        <f t="shared" si="21"/>
        <v>200.07490636704122</v>
      </c>
      <c r="X35" s="26"/>
    </row>
    <row r="36" spans="2:24" s="1" customFormat="1" ht="15.65" customHeight="1">
      <c r="B36" s="288"/>
      <c r="C36" s="307"/>
      <c r="D36" s="307"/>
      <c r="E36" s="293"/>
      <c r="F36" s="295"/>
      <c r="G36" s="295"/>
      <c r="H36" s="409"/>
      <c r="I36" s="409"/>
      <c r="J36" s="5" t="s">
        <v>132</v>
      </c>
      <c r="K36" s="130">
        <f>SUM(K16,K20)</f>
        <v>21</v>
      </c>
      <c r="L36" s="130">
        <f t="shared" ref="L36:V36" si="22">SUM(L16,L20)</f>
        <v>0</v>
      </c>
      <c r="M36" s="130">
        <f t="shared" si="22"/>
        <v>0</v>
      </c>
      <c r="N36" s="130">
        <f t="shared" si="22"/>
        <v>6.7806000000000006</v>
      </c>
      <c r="O36" s="130">
        <f t="shared" si="22"/>
        <v>0</v>
      </c>
      <c r="P36" s="130">
        <f t="shared" si="22"/>
        <v>7.3729899999999997</v>
      </c>
      <c r="Q36" s="130">
        <f t="shared" si="22"/>
        <v>0</v>
      </c>
      <c r="R36" s="130">
        <f t="shared" si="22"/>
        <v>3.3902999999999999</v>
      </c>
      <c r="S36" s="130">
        <f t="shared" si="22"/>
        <v>0</v>
      </c>
      <c r="T36" s="130">
        <f t="shared" si="22"/>
        <v>0</v>
      </c>
      <c r="U36" s="130">
        <f t="shared" si="22"/>
        <v>0</v>
      </c>
      <c r="V36" s="130">
        <f t="shared" si="22"/>
        <v>0</v>
      </c>
      <c r="W36" s="134">
        <f t="shared" si="21"/>
        <v>38.543890000000005</v>
      </c>
      <c r="X36" s="26"/>
    </row>
    <row r="37" spans="2:24" s="1" customFormat="1" ht="15.65" customHeight="1">
      <c r="B37" s="288"/>
      <c r="C37" s="307"/>
      <c r="D37" s="307" t="s">
        <v>72</v>
      </c>
      <c r="E37" s="293" t="s">
        <v>39</v>
      </c>
      <c r="F37" s="295" t="s">
        <v>51</v>
      </c>
      <c r="G37" s="295" t="s">
        <v>43</v>
      </c>
      <c r="H37" s="409">
        <v>0</v>
      </c>
      <c r="I37" s="409">
        <f>'Market Dashboard'!Z47</f>
        <v>299.93556111395111</v>
      </c>
      <c r="J37" s="111" t="s">
        <v>47</v>
      </c>
      <c r="K37" s="12">
        <f>SUM(K17,K21,K25,K27,K29,K31)</f>
        <v>16.365328665336307</v>
      </c>
      <c r="L37" s="12">
        <f t="shared" ref="L37:V37" si="23">SUM(L17,L21,L25,L27,L29,L31)</f>
        <v>16.938115168623074</v>
      </c>
      <c r="M37" s="12">
        <f t="shared" si="23"/>
        <v>32.976137260652649</v>
      </c>
      <c r="N37" s="12">
        <f t="shared" si="23"/>
        <v>16.815375203633053</v>
      </c>
      <c r="O37" s="12">
        <f t="shared" si="23"/>
        <v>28.107451982715101</v>
      </c>
      <c r="P37" s="12">
        <f t="shared" si="23"/>
        <v>31.871477575742446</v>
      </c>
      <c r="Q37" s="12">
        <f t="shared" si="23"/>
        <v>23.811553208064321</v>
      </c>
      <c r="R37" s="12">
        <f t="shared" si="23"/>
        <v>16.651721916979685</v>
      </c>
      <c r="S37" s="12">
        <f t="shared" si="23"/>
        <v>28.557498521011851</v>
      </c>
      <c r="T37" s="12">
        <f t="shared" si="23"/>
        <v>27.371012192774966</v>
      </c>
      <c r="U37" s="12">
        <f t="shared" si="23"/>
        <v>16.488068630326325</v>
      </c>
      <c r="V37" s="12">
        <f t="shared" si="23"/>
        <v>43.981820788091319</v>
      </c>
      <c r="W37" s="21">
        <f>SUM(W17,W21,W25,W27,W29,W31)</f>
        <v>299.93556111395111</v>
      </c>
      <c r="X37" s="26"/>
    </row>
    <row r="38" spans="2:24" s="1" customFormat="1" ht="15.65" customHeight="1">
      <c r="B38" s="288"/>
      <c r="C38" s="307"/>
      <c r="D38" s="307"/>
      <c r="E38" s="293"/>
      <c r="F38" s="295"/>
      <c r="G38" s="295"/>
      <c r="H38" s="409"/>
      <c r="I38" s="409"/>
      <c r="J38" s="5" t="s">
        <v>132</v>
      </c>
      <c r="K38" s="130">
        <f>SUM(K18,K22,K26,K28,K30,K32)</f>
        <v>0.64200999999999997</v>
      </c>
      <c r="L38" s="130">
        <f t="shared" ref="L38:V38" si="24">SUM(L18,L22,L26,L28,L30,L32)</f>
        <v>2.29942</v>
      </c>
      <c r="M38" s="130">
        <f t="shared" si="24"/>
        <v>0.62976999999999994</v>
      </c>
      <c r="N38" s="130">
        <f t="shared" si="24"/>
        <v>0.60654999999999926</v>
      </c>
      <c r="O38" s="130">
        <f t="shared" si="24"/>
        <v>0.68203000000000003</v>
      </c>
      <c r="P38" s="130">
        <f t="shared" si="24"/>
        <v>44.200120000000005</v>
      </c>
      <c r="Q38" s="130">
        <f t="shared" si="24"/>
        <v>0.65340999999999994</v>
      </c>
      <c r="R38" s="130">
        <f t="shared" si="24"/>
        <v>0.71657000000000004</v>
      </c>
      <c r="S38" s="130">
        <f t="shared" si="24"/>
        <v>0.69459000000000004</v>
      </c>
      <c r="T38" s="130">
        <f t="shared" si="24"/>
        <v>120.14534999999999</v>
      </c>
      <c r="U38" s="130">
        <f t="shared" si="24"/>
        <v>2.151139999999987</v>
      </c>
      <c r="V38" s="130">
        <f t="shared" si="24"/>
        <v>0.71116000000000001</v>
      </c>
      <c r="W38" s="134">
        <f>SUM(W18,W22,W26,W28,W30,W32)</f>
        <v>174.13211999999999</v>
      </c>
      <c r="X38" s="26"/>
    </row>
    <row r="39" spans="2:24" s="1" customFormat="1" ht="15.65" customHeight="1">
      <c r="B39" s="288"/>
      <c r="C39" s="307"/>
      <c r="D39" s="307" t="s">
        <v>73</v>
      </c>
      <c r="E39" s="293" t="s">
        <v>62</v>
      </c>
      <c r="F39" s="295" t="s">
        <v>51</v>
      </c>
      <c r="G39" s="295" t="s">
        <v>43</v>
      </c>
      <c r="H39" s="409">
        <f>H35+H37</f>
        <v>66</v>
      </c>
      <c r="I39" s="409">
        <f>'Market Dashboard'!Z50</f>
        <v>499.93556111395111</v>
      </c>
      <c r="J39" s="111" t="s">
        <v>47</v>
      </c>
      <c r="K39" s="12">
        <f t="shared" ref="K39:V40" si="25">SUM(K33,K23)</f>
        <v>19.885927916272635</v>
      </c>
      <c r="L39" s="12">
        <f t="shared" si="25"/>
        <v>28.548602060008843</v>
      </c>
      <c r="M39" s="12">
        <f t="shared" si="25"/>
        <v>68.182129770015948</v>
      </c>
      <c r="N39" s="12">
        <f t="shared" si="25"/>
        <v>36.890281570674247</v>
      </c>
      <c r="O39" s="12">
        <f t="shared" si="25"/>
        <v>45.111197301067165</v>
      </c>
      <c r="P39" s="12">
        <f t="shared" si="25"/>
        <v>55.242264092596379</v>
      </c>
      <c r="Q39" s="12">
        <f t="shared" si="25"/>
        <v>33.923912758626116</v>
      </c>
      <c r="R39" s="12">
        <f t="shared" si="25"/>
        <v>25.04123502559392</v>
      </c>
      <c r="S39" s="12">
        <f t="shared" si="25"/>
        <v>46.1604947756935</v>
      </c>
      <c r="T39" s="12">
        <f t="shared" si="25"/>
        <v>38.457154514872343</v>
      </c>
      <c r="U39" s="12">
        <f t="shared" si="25"/>
        <v>30.795184735195239</v>
      </c>
      <c r="V39" s="12">
        <f t="shared" si="25"/>
        <v>71.772082960375968</v>
      </c>
      <c r="W39" s="21">
        <f>SUM(W33,W23)</f>
        <v>500.01046748099236</v>
      </c>
      <c r="X39" s="26"/>
    </row>
    <row r="40" spans="2:24" s="1" customFormat="1" ht="15.65" customHeight="1" thickBot="1">
      <c r="B40" s="289"/>
      <c r="C40" s="416"/>
      <c r="D40" s="416"/>
      <c r="E40" s="309"/>
      <c r="F40" s="310"/>
      <c r="G40" s="310"/>
      <c r="H40" s="410"/>
      <c r="I40" s="410"/>
      <c r="J40" s="118" t="s">
        <v>132</v>
      </c>
      <c r="K40" s="135">
        <f t="shared" si="25"/>
        <v>21.642009999999999</v>
      </c>
      <c r="L40" s="135">
        <f t="shared" si="25"/>
        <v>2.29942</v>
      </c>
      <c r="M40" s="135">
        <f t="shared" si="25"/>
        <v>0.62976999999999994</v>
      </c>
      <c r="N40" s="135">
        <f t="shared" si="25"/>
        <v>7.3871500000000001</v>
      </c>
      <c r="O40" s="135">
        <f t="shared" si="25"/>
        <v>0.68203000000000003</v>
      </c>
      <c r="P40" s="135">
        <f t="shared" si="25"/>
        <v>51.573110000000007</v>
      </c>
      <c r="Q40" s="135">
        <f t="shared" si="25"/>
        <v>0.65340999999999994</v>
      </c>
      <c r="R40" s="135">
        <f t="shared" si="25"/>
        <v>4.1068699999999998</v>
      </c>
      <c r="S40" s="135">
        <f t="shared" si="25"/>
        <v>0.69459000000000004</v>
      </c>
      <c r="T40" s="135">
        <f t="shared" si="25"/>
        <v>120.14534999999999</v>
      </c>
      <c r="U40" s="135">
        <f t="shared" si="25"/>
        <v>2.151139999999987</v>
      </c>
      <c r="V40" s="135">
        <f t="shared" si="25"/>
        <v>0.71116000000000001</v>
      </c>
      <c r="W40" s="136">
        <f>SUM(W34,W24)</f>
        <v>212.67600999999999</v>
      </c>
      <c r="X40" s="26"/>
    </row>
    <row r="41" spans="2:24" s="1" customFormat="1">
      <c r="D41" s="7"/>
      <c r="E41" s="7"/>
      <c r="F41" s="7"/>
      <c r="G41" s="7"/>
      <c r="H41" s="123"/>
      <c r="I41" s="123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1"/>
      <c r="W41" s="32"/>
      <c r="X41" s="11"/>
    </row>
    <row r="42" spans="2:24" s="1" customFormat="1">
      <c r="D42" s="7"/>
      <c r="E42" s="7"/>
      <c r="F42" s="7"/>
      <c r="G42" s="7"/>
      <c r="H42" s="123"/>
      <c r="I42" s="123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1"/>
      <c r="W42" s="11"/>
      <c r="X42" s="11"/>
    </row>
    <row r="43" spans="2:24" s="1" customFormat="1">
      <c r="D43" s="7"/>
      <c r="E43" s="7"/>
      <c r="F43" s="7"/>
      <c r="G43" s="7"/>
      <c r="H43" s="123"/>
      <c r="I43" s="123"/>
      <c r="J43" s="96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1"/>
      <c r="W43" s="11"/>
      <c r="X43" s="11"/>
    </row>
    <row r="44" spans="2:24" s="1" customFormat="1">
      <c r="D44" s="7"/>
      <c r="E44" s="7"/>
      <c r="F44" s="7"/>
      <c r="G44" s="7"/>
      <c r="H44" s="123"/>
      <c r="I44" s="123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1"/>
      <c r="W44" s="11"/>
      <c r="X44" s="11"/>
    </row>
    <row r="45" spans="2:24" s="1" customFormat="1">
      <c r="D45" s="7"/>
      <c r="E45" s="7"/>
      <c r="F45" s="7"/>
      <c r="G45" s="7"/>
      <c r="H45" s="123"/>
      <c r="I45" s="123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1"/>
      <c r="W45" s="11"/>
      <c r="X45" s="11"/>
    </row>
    <row r="46" spans="2:24" s="1" customFormat="1">
      <c r="D46" s="7"/>
      <c r="E46" s="7"/>
      <c r="F46" s="7"/>
      <c r="G46" s="7"/>
      <c r="H46" s="123"/>
      <c r="I46" s="123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1"/>
      <c r="W46" s="11"/>
      <c r="X46" s="11"/>
    </row>
    <row r="47" spans="2:24" s="1" customFormat="1">
      <c r="D47" s="7"/>
      <c r="E47" s="7"/>
      <c r="F47" s="7"/>
      <c r="G47" s="7"/>
      <c r="H47" s="123"/>
      <c r="I47" s="123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1"/>
      <c r="W47" s="11"/>
      <c r="X47" s="11"/>
    </row>
    <row r="48" spans="2:24" s="1" customFormat="1">
      <c r="D48" s="7"/>
      <c r="E48" s="7"/>
      <c r="F48" s="7"/>
      <c r="G48" s="7"/>
      <c r="H48" s="123"/>
      <c r="I48" s="123"/>
      <c r="J48" s="10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1"/>
      <c r="W48" s="11"/>
      <c r="X48" s="11"/>
    </row>
    <row r="49" spans="4:24" s="1" customFormat="1">
      <c r="D49" s="7"/>
      <c r="E49" s="7"/>
      <c r="F49" s="7"/>
      <c r="G49" s="7"/>
      <c r="H49" s="123"/>
      <c r="I49" s="123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1"/>
      <c r="W49" s="11"/>
      <c r="X49" s="11"/>
    </row>
    <row r="50" spans="4:24" s="1" customFormat="1">
      <c r="D50" s="7"/>
      <c r="E50" s="7"/>
      <c r="F50" s="7"/>
      <c r="G50" s="7"/>
      <c r="H50" s="123"/>
      <c r="I50" s="123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1"/>
      <c r="W50" s="11"/>
      <c r="X50" s="11"/>
    </row>
    <row r="51" spans="4:24" s="1" customFormat="1">
      <c r="D51" s="7"/>
      <c r="E51" s="7"/>
      <c r="F51" s="7"/>
      <c r="G51" s="7"/>
      <c r="H51" s="123"/>
      <c r="I51" s="123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1"/>
      <c r="W51" s="11"/>
      <c r="X51" s="11"/>
    </row>
    <row r="52" spans="4:24" s="1" customFormat="1">
      <c r="D52" s="7"/>
      <c r="E52" s="7"/>
      <c r="F52" s="7"/>
      <c r="G52" s="7"/>
      <c r="H52" s="123"/>
      <c r="I52" s="123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1"/>
      <c r="W52" s="11"/>
      <c r="X52" s="11"/>
    </row>
    <row r="53" spans="4:24" s="1" customFormat="1">
      <c r="D53" s="7"/>
      <c r="E53" s="7"/>
      <c r="F53" s="7"/>
      <c r="G53" s="7"/>
      <c r="H53" s="123"/>
      <c r="I53" s="123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1"/>
      <c r="W53" s="11"/>
      <c r="X53" s="11"/>
    </row>
    <row r="54" spans="4:24" s="1" customFormat="1">
      <c r="D54" s="7"/>
      <c r="E54" s="7"/>
      <c r="F54" s="7"/>
      <c r="G54" s="7"/>
      <c r="H54" s="123"/>
      <c r="I54" s="123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1"/>
      <c r="W54" s="11"/>
      <c r="X54" s="11"/>
    </row>
    <row r="55" spans="4:24" s="1" customFormat="1">
      <c r="D55" s="7"/>
      <c r="E55" s="7"/>
      <c r="F55" s="7"/>
      <c r="G55" s="7"/>
      <c r="H55" s="123"/>
      <c r="I55" s="123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1"/>
      <c r="W55" s="11"/>
      <c r="X55" s="11"/>
    </row>
    <row r="56" spans="4:24" s="1" customFormat="1">
      <c r="D56" s="7"/>
      <c r="E56" s="7"/>
      <c r="F56" s="7"/>
      <c r="G56" s="7"/>
      <c r="H56" s="123"/>
      <c r="I56" s="123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1"/>
      <c r="W56" s="11"/>
      <c r="X56" s="11"/>
    </row>
    <row r="57" spans="4:24" s="1" customFormat="1">
      <c r="D57" s="7"/>
      <c r="E57" s="7"/>
      <c r="F57" s="7"/>
      <c r="G57" s="7"/>
      <c r="H57" s="123"/>
      <c r="I57" s="123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1"/>
      <c r="W57" s="11"/>
      <c r="X57" s="11"/>
    </row>
    <row r="58" spans="4:24" s="1" customFormat="1">
      <c r="D58" s="7"/>
      <c r="E58" s="7"/>
      <c r="F58" s="7"/>
      <c r="G58" s="7"/>
      <c r="H58" s="123"/>
      <c r="I58" s="123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1"/>
      <c r="W58" s="11"/>
      <c r="X58" s="11"/>
    </row>
    <row r="59" spans="4:24" s="1" customFormat="1">
      <c r="D59" s="7"/>
      <c r="E59" s="7"/>
      <c r="F59" s="7"/>
      <c r="G59" s="7"/>
      <c r="H59" s="123"/>
      <c r="I59" s="123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1"/>
      <c r="W59" s="11"/>
      <c r="X59" s="11"/>
    </row>
    <row r="60" spans="4:24" s="1" customFormat="1">
      <c r="D60" s="7"/>
      <c r="E60" s="7"/>
      <c r="F60" s="7"/>
      <c r="G60" s="7"/>
      <c r="H60" s="123"/>
      <c r="I60" s="123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1"/>
      <c r="W60" s="11"/>
      <c r="X60" s="11"/>
    </row>
    <row r="61" spans="4:24" s="1" customFormat="1">
      <c r="D61" s="7"/>
      <c r="E61" s="7"/>
      <c r="F61" s="7"/>
      <c r="G61" s="7"/>
      <c r="H61" s="123"/>
      <c r="I61" s="123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1"/>
      <c r="W61" s="11"/>
      <c r="X61" s="11"/>
    </row>
    <row r="62" spans="4:24" s="1" customFormat="1">
      <c r="D62" s="7"/>
      <c r="E62" s="7"/>
      <c r="F62" s="7"/>
      <c r="G62" s="7"/>
      <c r="H62" s="123"/>
      <c r="I62" s="123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1"/>
      <c r="W62" s="11"/>
      <c r="X62" s="11"/>
    </row>
    <row r="63" spans="4:24" s="1" customFormat="1">
      <c r="D63" s="7"/>
      <c r="E63" s="7"/>
      <c r="F63" s="7"/>
      <c r="G63" s="7"/>
      <c r="H63" s="123"/>
      <c r="I63" s="123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1"/>
      <c r="W63" s="11"/>
      <c r="X63" s="11"/>
    </row>
    <row r="64" spans="4:24" s="1" customFormat="1">
      <c r="D64" s="7"/>
      <c r="E64" s="7"/>
      <c r="F64" s="7"/>
      <c r="G64" s="7"/>
      <c r="H64" s="123"/>
      <c r="I64" s="123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1"/>
      <c r="W64" s="11"/>
      <c r="X64" s="11"/>
    </row>
    <row r="65" spans="4:24" s="1" customFormat="1">
      <c r="D65" s="7"/>
      <c r="E65" s="7"/>
      <c r="F65" s="7"/>
      <c r="G65" s="7"/>
      <c r="H65" s="123"/>
      <c r="I65" s="123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1"/>
      <c r="W65" s="11"/>
      <c r="X65" s="11"/>
    </row>
    <row r="66" spans="4:24" s="1" customFormat="1">
      <c r="D66" s="7"/>
      <c r="E66" s="7"/>
      <c r="F66" s="7"/>
      <c r="G66" s="7"/>
      <c r="H66" s="123"/>
      <c r="I66" s="123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1"/>
      <c r="W66" s="11"/>
      <c r="X66" s="11"/>
    </row>
    <row r="67" spans="4:24" s="1" customFormat="1">
      <c r="D67" s="7"/>
      <c r="E67" s="7"/>
      <c r="F67" s="7"/>
      <c r="G67" s="7"/>
      <c r="H67" s="123"/>
      <c r="I67" s="123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1"/>
      <c r="W67" s="11"/>
      <c r="X67" s="11"/>
    </row>
    <row r="68" spans="4:24" s="1" customFormat="1">
      <c r="D68" s="7"/>
      <c r="E68" s="7"/>
      <c r="F68" s="7"/>
      <c r="G68" s="7"/>
      <c r="H68" s="123"/>
      <c r="I68" s="123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1"/>
      <c r="W68" s="11"/>
      <c r="X68" s="11"/>
    </row>
    <row r="69" spans="4:24" s="1" customFormat="1">
      <c r="D69" s="7"/>
      <c r="E69" s="7"/>
      <c r="F69" s="7"/>
      <c r="G69" s="7"/>
      <c r="H69" s="123"/>
      <c r="I69" s="123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1"/>
      <c r="W69" s="11"/>
      <c r="X69" s="11"/>
    </row>
    <row r="70" spans="4:24" s="1" customFormat="1">
      <c r="D70" s="7"/>
      <c r="E70" s="7"/>
      <c r="F70" s="7"/>
      <c r="G70" s="7"/>
      <c r="H70" s="123"/>
      <c r="I70" s="123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1"/>
      <c r="W70" s="11"/>
      <c r="X70" s="11"/>
    </row>
    <row r="71" spans="4:24" s="1" customFormat="1">
      <c r="D71" s="7"/>
      <c r="E71" s="7"/>
      <c r="F71" s="7"/>
      <c r="G71" s="7"/>
      <c r="H71" s="123"/>
      <c r="I71" s="123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1"/>
      <c r="W71" s="11"/>
      <c r="X71" s="11"/>
    </row>
    <row r="72" spans="4:24" s="1" customFormat="1">
      <c r="D72" s="7"/>
      <c r="E72" s="7"/>
      <c r="F72" s="7"/>
      <c r="G72" s="7"/>
      <c r="H72" s="123"/>
      <c r="I72" s="123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1"/>
      <c r="W72" s="11"/>
      <c r="X72" s="11"/>
    </row>
    <row r="73" spans="4:24" s="1" customFormat="1">
      <c r="D73" s="7"/>
      <c r="E73" s="7"/>
      <c r="F73" s="7"/>
      <c r="G73" s="7"/>
      <c r="H73" s="123"/>
      <c r="I73" s="123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1"/>
      <c r="W73" s="11"/>
      <c r="X73" s="11"/>
    </row>
    <row r="74" spans="4:24" s="1" customFormat="1">
      <c r="D74" s="7"/>
      <c r="E74" s="7"/>
      <c r="F74" s="7"/>
      <c r="G74" s="7"/>
      <c r="H74" s="123"/>
      <c r="I74" s="123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1"/>
      <c r="W74" s="11"/>
      <c r="X74" s="11"/>
    </row>
    <row r="75" spans="4:24" s="1" customFormat="1">
      <c r="D75" s="7"/>
      <c r="E75" s="7"/>
      <c r="F75" s="7"/>
      <c r="G75" s="7"/>
      <c r="H75" s="123"/>
      <c r="I75" s="123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1"/>
      <c r="W75" s="11"/>
      <c r="X75" s="11"/>
    </row>
    <row r="76" spans="4:24" s="1" customFormat="1">
      <c r="D76" s="7"/>
      <c r="E76" s="7"/>
      <c r="F76" s="7"/>
      <c r="G76" s="7"/>
      <c r="H76" s="123"/>
      <c r="I76" s="123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1"/>
      <c r="W76" s="11"/>
      <c r="X76" s="11"/>
    </row>
    <row r="77" spans="4:24" s="1" customFormat="1">
      <c r="D77" s="7"/>
      <c r="E77" s="7"/>
      <c r="F77" s="7"/>
      <c r="G77" s="7"/>
      <c r="H77" s="123"/>
      <c r="I77" s="123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1"/>
      <c r="W77" s="11"/>
      <c r="X77" s="11"/>
    </row>
    <row r="78" spans="4:24" s="1" customFormat="1">
      <c r="D78" s="7"/>
      <c r="E78" s="7"/>
      <c r="F78" s="7"/>
      <c r="G78" s="7"/>
      <c r="H78" s="123"/>
      <c r="I78" s="123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1"/>
      <c r="W78" s="11"/>
      <c r="X78" s="11"/>
    </row>
    <row r="79" spans="4:24" s="1" customFormat="1">
      <c r="D79" s="7"/>
      <c r="E79" s="7"/>
      <c r="F79" s="7"/>
      <c r="G79" s="7"/>
      <c r="H79" s="123"/>
      <c r="I79" s="123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1"/>
      <c r="W79" s="11"/>
      <c r="X79" s="11"/>
    </row>
    <row r="80" spans="4:24" s="1" customFormat="1">
      <c r="D80" s="7"/>
      <c r="E80" s="7"/>
      <c r="F80" s="7"/>
      <c r="G80" s="7"/>
      <c r="H80" s="123"/>
      <c r="I80" s="123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1"/>
      <c r="W80" s="11"/>
      <c r="X80" s="11"/>
    </row>
    <row r="81" spans="4:24" s="1" customFormat="1">
      <c r="D81" s="7"/>
      <c r="E81" s="7"/>
      <c r="F81" s="7"/>
      <c r="G81" s="7"/>
      <c r="H81" s="123"/>
      <c r="I81" s="123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1"/>
      <c r="W81" s="11"/>
      <c r="X81" s="11"/>
    </row>
    <row r="82" spans="4:24" s="1" customFormat="1">
      <c r="D82" s="7"/>
      <c r="E82" s="7"/>
      <c r="F82" s="7"/>
      <c r="G82" s="7"/>
      <c r="H82" s="123"/>
      <c r="I82" s="123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1"/>
      <c r="W82" s="11"/>
      <c r="X82" s="11"/>
    </row>
    <row r="83" spans="4:24" s="1" customFormat="1">
      <c r="D83" s="7"/>
      <c r="E83" s="7"/>
      <c r="F83" s="7"/>
      <c r="G83" s="7"/>
      <c r="H83" s="123"/>
      <c r="I83" s="123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1"/>
      <c r="W83" s="11"/>
      <c r="X83" s="11"/>
    </row>
    <row r="84" spans="4:24" s="1" customFormat="1">
      <c r="D84" s="7"/>
      <c r="E84" s="7"/>
      <c r="F84" s="7"/>
      <c r="G84" s="7"/>
      <c r="H84" s="123"/>
      <c r="I84" s="123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1"/>
      <c r="W84" s="11"/>
      <c r="X84" s="11"/>
    </row>
    <row r="85" spans="4:24" s="1" customFormat="1">
      <c r="D85" s="7"/>
      <c r="E85" s="7"/>
      <c r="F85" s="7"/>
      <c r="G85" s="7"/>
      <c r="H85" s="123"/>
      <c r="I85" s="123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1"/>
      <c r="W85" s="11"/>
      <c r="X85" s="11"/>
    </row>
    <row r="86" spans="4:24" s="1" customFormat="1">
      <c r="D86" s="7"/>
      <c r="E86" s="7"/>
      <c r="F86" s="7"/>
      <c r="G86" s="7"/>
      <c r="H86" s="123"/>
      <c r="I86" s="123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1"/>
      <c r="W86" s="11"/>
      <c r="X86" s="11"/>
    </row>
    <row r="87" spans="4:24" s="1" customFormat="1">
      <c r="D87" s="7"/>
      <c r="E87" s="7"/>
      <c r="F87" s="7"/>
      <c r="G87" s="7"/>
      <c r="H87" s="123"/>
      <c r="I87" s="123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1"/>
      <c r="W87" s="11"/>
      <c r="X87" s="11"/>
    </row>
    <row r="88" spans="4:24" s="1" customFormat="1">
      <c r="D88" s="7"/>
      <c r="E88" s="7"/>
      <c r="F88" s="7"/>
      <c r="G88" s="7"/>
      <c r="H88" s="123"/>
      <c r="I88" s="123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1"/>
      <c r="W88" s="11"/>
      <c r="X88" s="11"/>
    </row>
    <row r="89" spans="4:24" s="1" customFormat="1">
      <c r="D89" s="7"/>
      <c r="E89" s="7"/>
      <c r="F89" s="7"/>
      <c r="G89" s="7"/>
      <c r="H89" s="123"/>
      <c r="I89" s="123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1"/>
      <c r="W89" s="11"/>
      <c r="X89" s="11"/>
    </row>
    <row r="90" spans="4:24" s="1" customFormat="1">
      <c r="D90" s="7"/>
      <c r="E90" s="7"/>
      <c r="F90" s="7"/>
      <c r="G90" s="7"/>
      <c r="H90" s="123"/>
      <c r="I90" s="123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1"/>
      <c r="W90" s="11"/>
      <c r="X90" s="11"/>
    </row>
    <row r="91" spans="4:24" s="1" customFormat="1">
      <c r="D91" s="7"/>
      <c r="E91" s="7"/>
      <c r="F91" s="7"/>
      <c r="G91" s="7"/>
      <c r="H91" s="123"/>
      <c r="I91" s="123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1"/>
      <c r="W91" s="11"/>
      <c r="X91" s="11"/>
    </row>
    <row r="92" spans="4:24" s="1" customFormat="1">
      <c r="D92" s="7"/>
      <c r="E92" s="7"/>
      <c r="F92" s="7"/>
      <c r="G92" s="7"/>
      <c r="H92" s="123"/>
      <c r="I92" s="123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1"/>
      <c r="W92" s="11"/>
      <c r="X92" s="11"/>
    </row>
    <row r="93" spans="4:24" s="1" customFormat="1">
      <c r="D93" s="7"/>
      <c r="E93" s="7"/>
      <c r="F93" s="7"/>
      <c r="G93" s="7"/>
      <c r="H93" s="123"/>
      <c r="I93" s="123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1"/>
      <c r="W93" s="11"/>
      <c r="X93" s="11"/>
    </row>
    <row r="94" spans="4:24" s="1" customFormat="1">
      <c r="D94" s="7"/>
      <c r="E94" s="7"/>
      <c r="F94" s="7"/>
      <c r="G94" s="7"/>
      <c r="H94" s="123"/>
      <c r="I94" s="123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1"/>
      <c r="W94" s="11"/>
      <c r="X94" s="11"/>
    </row>
    <row r="95" spans="4:24" s="1" customFormat="1">
      <c r="D95" s="7"/>
      <c r="E95" s="7"/>
      <c r="F95" s="7"/>
      <c r="G95" s="7"/>
      <c r="H95" s="123"/>
      <c r="I95" s="123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1"/>
      <c r="W95" s="11"/>
      <c r="X95" s="11"/>
    </row>
    <row r="96" spans="4:24" s="1" customFormat="1">
      <c r="D96" s="7"/>
      <c r="E96" s="7"/>
      <c r="F96" s="7"/>
      <c r="G96" s="7"/>
      <c r="H96" s="123"/>
      <c r="I96" s="123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1"/>
      <c r="W96" s="11"/>
      <c r="X96" s="11"/>
    </row>
    <row r="97" spans="4:24" s="1" customFormat="1">
      <c r="D97" s="7"/>
      <c r="E97" s="7"/>
      <c r="F97" s="7"/>
      <c r="G97" s="7"/>
      <c r="H97" s="123"/>
      <c r="I97" s="123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1"/>
      <c r="W97" s="11"/>
      <c r="X97" s="11"/>
    </row>
    <row r="98" spans="4:24" s="1" customFormat="1">
      <c r="D98" s="7"/>
      <c r="E98" s="7"/>
      <c r="F98" s="7"/>
      <c r="G98" s="7"/>
      <c r="H98" s="123"/>
      <c r="I98" s="123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1"/>
      <c r="W98" s="11"/>
      <c r="X98" s="11"/>
    </row>
    <row r="99" spans="4:24" s="1" customFormat="1">
      <c r="D99" s="7"/>
      <c r="E99" s="7"/>
      <c r="F99" s="7"/>
      <c r="G99" s="7"/>
      <c r="H99" s="123"/>
      <c r="I99" s="123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1"/>
      <c r="W99" s="11"/>
      <c r="X99" s="11"/>
    </row>
    <row r="100" spans="4:24" s="1" customFormat="1">
      <c r="D100" s="7"/>
      <c r="E100" s="7"/>
      <c r="F100" s="7"/>
      <c r="G100" s="7"/>
      <c r="H100" s="123"/>
      <c r="I100" s="123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1"/>
      <c r="W100" s="11"/>
      <c r="X100" s="11"/>
    </row>
    <row r="101" spans="4:24" s="1" customFormat="1">
      <c r="D101" s="7"/>
      <c r="E101" s="7"/>
      <c r="F101" s="7"/>
      <c r="G101" s="7"/>
      <c r="H101" s="123"/>
      <c r="I101" s="123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1"/>
      <c r="W101" s="11"/>
      <c r="X101" s="11"/>
    </row>
    <row r="102" spans="4:24" s="1" customFormat="1">
      <c r="D102" s="7"/>
      <c r="E102" s="7"/>
      <c r="F102" s="7"/>
      <c r="G102" s="7"/>
      <c r="H102" s="123"/>
      <c r="I102" s="123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1"/>
      <c r="W102" s="11"/>
      <c r="X102" s="11"/>
    </row>
    <row r="103" spans="4:24" s="1" customFormat="1">
      <c r="D103" s="7"/>
      <c r="E103" s="7"/>
      <c r="F103" s="7"/>
      <c r="G103" s="7"/>
      <c r="H103" s="123"/>
      <c r="I103" s="123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1"/>
      <c r="W103" s="11"/>
      <c r="X103" s="11"/>
    </row>
    <row r="104" spans="4:24" s="1" customFormat="1">
      <c r="D104" s="7"/>
      <c r="E104" s="7"/>
      <c r="F104" s="7"/>
      <c r="G104" s="7"/>
      <c r="H104" s="123"/>
      <c r="I104" s="123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1"/>
      <c r="W104" s="11"/>
      <c r="X104" s="11"/>
    </row>
    <row r="105" spans="4:24" s="1" customFormat="1">
      <c r="D105" s="7"/>
      <c r="E105" s="7"/>
      <c r="F105" s="7"/>
      <c r="G105" s="7"/>
      <c r="H105" s="123"/>
      <c r="I105" s="123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1"/>
      <c r="W105" s="11"/>
      <c r="X105" s="11"/>
    </row>
    <row r="106" spans="4:24" s="1" customFormat="1">
      <c r="D106" s="7"/>
      <c r="E106" s="7"/>
      <c r="F106" s="7"/>
      <c r="G106" s="7"/>
      <c r="H106" s="123"/>
      <c r="I106" s="123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1"/>
      <c r="W106" s="11"/>
      <c r="X106" s="11"/>
    </row>
    <row r="107" spans="4:24" s="1" customFormat="1">
      <c r="D107" s="7"/>
      <c r="E107" s="7"/>
      <c r="F107" s="7"/>
      <c r="G107" s="7"/>
      <c r="H107" s="123"/>
      <c r="I107" s="123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1"/>
      <c r="W107" s="11"/>
      <c r="X107" s="11"/>
    </row>
    <row r="108" spans="4:24" s="1" customFormat="1">
      <c r="D108" s="7"/>
      <c r="E108" s="7"/>
      <c r="F108" s="7"/>
      <c r="G108" s="7"/>
      <c r="H108" s="123"/>
      <c r="I108" s="123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1"/>
      <c r="W108" s="11"/>
      <c r="X108" s="11"/>
    </row>
    <row r="109" spans="4:24" s="1" customFormat="1">
      <c r="D109" s="7"/>
      <c r="E109" s="7"/>
      <c r="F109" s="7"/>
      <c r="G109" s="7"/>
      <c r="H109" s="123"/>
      <c r="I109" s="123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1"/>
      <c r="W109" s="11"/>
      <c r="X109" s="11"/>
    </row>
    <row r="110" spans="4:24" s="1" customFormat="1">
      <c r="D110" s="7"/>
      <c r="E110" s="7"/>
      <c r="F110" s="7"/>
      <c r="G110" s="7"/>
      <c r="H110" s="123"/>
      <c r="I110" s="123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1"/>
      <c r="W110" s="11"/>
      <c r="X110" s="11"/>
    </row>
    <row r="111" spans="4:24" s="1" customFormat="1">
      <c r="D111" s="7"/>
      <c r="E111" s="7"/>
      <c r="F111" s="7"/>
      <c r="G111" s="7"/>
      <c r="H111" s="123"/>
      <c r="I111" s="123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1"/>
      <c r="W111" s="11"/>
      <c r="X111" s="11"/>
    </row>
    <row r="112" spans="4:24" s="1" customFormat="1">
      <c r="D112" s="7"/>
      <c r="E112" s="7"/>
      <c r="F112" s="7"/>
      <c r="G112" s="7"/>
      <c r="H112" s="123"/>
      <c r="I112" s="123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1"/>
      <c r="W112" s="11"/>
      <c r="X112" s="11"/>
    </row>
    <row r="113" spans="4:24" s="1" customFormat="1">
      <c r="D113" s="7"/>
      <c r="E113" s="7"/>
      <c r="F113" s="7"/>
      <c r="G113" s="7"/>
      <c r="H113" s="123"/>
      <c r="I113" s="123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1"/>
      <c r="W113" s="11"/>
      <c r="X113" s="11"/>
    </row>
    <row r="114" spans="4:24" s="1" customFormat="1">
      <c r="D114" s="7"/>
      <c r="E114" s="7"/>
      <c r="F114" s="7"/>
      <c r="G114" s="7"/>
      <c r="H114" s="123"/>
      <c r="I114" s="123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1"/>
      <c r="W114" s="11"/>
      <c r="X114" s="11"/>
    </row>
    <row r="115" spans="4:24" s="1" customFormat="1">
      <c r="D115" s="7"/>
      <c r="E115" s="7"/>
      <c r="F115" s="7"/>
      <c r="G115" s="7"/>
      <c r="H115" s="123"/>
      <c r="I115" s="123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1"/>
      <c r="W115" s="11"/>
      <c r="X115" s="11"/>
    </row>
    <row r="116" spans="4:24" s="1" customFormat="1">
      <c r="D116" s="7"/>
      <c r="E116" s="7"/>
      <c r="F116" s="7"/>
      <c r="G116" s="7"/>
      <c r="H116" s="123"/>
      <c r="I116" s="123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1"/>
      <c r="W116" s="11"/>
      <c r="X116" s="11"/>
    </row>
    <row r="117" spans="4:24" s="1" customFormat="1">
      <c r="D117" s="7"/>
      <c r="E117" s="7"/>
      <c r="F117" s="7"/>
      <c r="G117" s="7"/>
      <c r="H117" s="123"/>
      <c r="I117" s="123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1"/>
      <c r="W117" s="11"/>
      <c r="X117" s="11"/>
    </row>
    <row r="118" spans="4:24" s="1" customFormat="1">
      <c r="D118" s="7"/>
      <c r="E118" s="7"/>
      <c r="F118" s="7"/>
      <c r="G118" s="7"/>
      <c r="H118" s="123"/>
      <c r="I118" s="123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1"/>
      <c r="W118" s="11"/>
      <c r="X118" s="11"/>
    </row>
    <row r="119" spans="4:24" s="1" customFormat="1">
      <c r="D119" s="7"/>
      <c r="E119" s="7"/>
      <c r="F119" s="7"/>
      <c r="G119" s="7"/>
      <c r="H119" s="123"/>
      <c r="I119" s="123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1"/>
      <c r="W119" s="11"/>
      <c r="X119" s="11"/>
    </row>
    <row r="120" spans="4:24" s="1" customFormat="1">
      <c r="D120" s="7"/>
      <c r="E120" s="7"/>
      <c r="F120" s="7"/>
      <c r="G120" s="7"/>
      <c r="H120" s="123"/>
      <c r="I120" s="123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1"/>
      <c r="W120" s="11"/>
      <c r="X120" s="11"/>
    </row>
    <row r="121" spans="4:24" s="1" customFormat="1">
      <c r="D121" s="7"/>
      <c r="E121" s="7"/>
      <c r="F121" s="7"/>
      <c r="G121" s="7"/>
      <c r="H121" s="123"/>
      <c r="I121" s="123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1"/>
      <c r="W121" s="11"/>
      <c r="X121" s="11"/>
    </row>
    <row r="122" spans="4:24" s="1" customFormat="1">
      <c r="D122" s="7"/>
      <c r="E122" s="7"/>
      <c r="F122" s="7"/>
      <c r="G122" s="7"/>
      <c r="H122" s="123"/>
      <c r="I122" s="123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1"/>
      <c r="W122" s="11"/>
      <c r="X122" s="11"/>
    </row>
    <row r="123" spans="4:24" s="1" customFormat="1">
      <c r="D123" s="7"/>
      <c r="E123" s="7"/>
      <c r="F123" s="7"/>
      <c r="G123" s="7"/>
      <c r="H123" s="123"/>
      <c r="I123" s="123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1"/>
      <c r="W123" s="11"/>
      <c r="X123" s="11"/>
    </row>
    <row r="124" spans="4:24" s="1" customFormat="1">
      <c r="D124" s="7"/>
      <c r="E124" s="7"/>
      <c r="F124" s="7"/>
      <c r="G124" s="7"/>
      <c r="H124" s="123"/>
      <c r="I124" s="123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1"/>
      <c r="W124" s="11"/>
      <c r="X124" s="11"/>
    </row>
    <row r="125" spans="4:24" s="1" customFormat="1">
      <c r="D125" s="7"/>
      <c r="E125" s="7"/>
      <c r="F125" s="7"/>
      <c r="G125" s="7"/>
      <c r="H125" s="123"/>
      <c r="I125" s="123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1"/>
      <c r="W125" s="11"/>
      <c r="X125" s="11"/>
    </row>
    <row r="126" spans="4:24" s="1" customFormat="1">
      <c r="D126" s="7"/>
      <c r="E126" s="7"/>
      <c r="F126" s="7"/>
      <c r="G126" s="7"/>
      <c r="H126" s="123"/>
      <c r="I126" s="123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1"/>
      <c r="W126" s="11"/>
      <c r="X126" s="11"/>
    </row>
    <row r="127" spans="4:24" s="1" customFormat="1">
      <c r="D127" s="7"/>
      <c r="E127" s="7"/>
      <c r="F127" s="7"/>
      <c r="G127" s="7"/>
      <c r="H127" s="123"/>
      <c r="I127" s="123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1"/>
      <c r="W127" s="11"/>
      <c r="X127" s="11"/>
    </row>
    <row r="128" spans="4:24" s="1" customFormat="1">
      <c r="D128" s="7"/>
      <c r="E128" s="7"/>
      <c r="F128" s="7"/>
      <c r="G128" s="7"/>
      <c r="H128" s="123"/>
      <c r="I128" s="123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1"/>
      <c r="W128" s="11"/>
      <c r="X128" s="11"/>
    </row>
    <row r="129" spans="4:24" s="1" customFormat="1">
      <c r="D129" s="7"/>
      <c r="E129" s="7"/>
      <c r="F129" s="7"/>
      <c r="G129" s="7"/>
      <c r="H129" s="123"/>
      <c r="I129" s="123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1"/>
      <c r="W129" s="11"/>
      <c r="X129" s="11"/>
    </row>
    <row r="130" spans="4:24" s="1" customFormat="1">
      <c r="D130" s="7"/>
      <c r="E130" s="7"/>
      <c r="F130" s="7"/>
      <c r="G130" s="7"/>
      <c r="H130" s="123"/>
      <c r="I130" s="123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1"/>
      <c r="W130" s="11"/>
      <c r="X130" s="11"/>
    </row>
    <row r="131" spans="4:24" s="1" customFormat="1">
      <c r="D131" s="7"/>
      <c r="E131" s="7"/>
      <c r="F131" s="7"/>
      <c r="G131" s="7"/>
      <c r="H131" s="123"/>
      <c r="I131" s="123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1"/>
      <c r="W131" s="11"/>
      <c r="X131" s="11"/>
    </row>
    <row r="132" spans="4:24" s="1" customFormat="1">
      <c r="D132" s="7"/>
      <c r="E132" s="7"/>
      <c r="F132" s="7"/>
      <c r="G132" s="7"/>
      <c r="H132" s="123"/>
      <c r="I132" s="123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1"/>
      <c r="W132" s="11"/>
      <c r="X132" s="11"/>
    </row>
    <row r="133" spans="4:24" s="1" customFormat="1">
      <c r="D133" s="7"/>
      <c r="E133" s="7"/>
      <c r="F133" s="7"/>
      <c r="G133" s="7"/>
      <c r="H133" s="123"/>
      <c r="I133" s="123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1"/>
      <c r="W133" s="11"/>
      <c r="X133" s="11"/>
    </row>
    <row r="134" spans="4:24" s="1" customFormat="1">
      <c r="D134" s="7"/>
      <c r="E134" s="7"/>
      <c r="F134" s="7"/>
      <c r="G134" s="7"/>
      <c r="H134" s="123"/>
      <c r="I134" s="123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1"/>
      <c r="W134" s="11"/>
      <c r="X134" s="11"/>
    </row>
    <row r="135" spans="4:24" s="1" customFormat="1">
      <c r="D135" s="7"/>
      <c r="E135" s="7"/>
      <c r="F135" s="7"/>
      <c r="G135" s="7"/>
      <c r="H135" s="123"/>
      <c r="I135" s="123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1"/>
      <c r="W135" s="11"/>
      <c r="X135" s="11"/>
    </row>
    <row r="136" spans="4:24" s="1" customFormat="1">
      <c r="D136" s="7"/>
      <c r="E136" s="7"/>
      <c r="F136" s="7"/>
      <c r="G136" s="7"/>
      <c r="H136" s="123"/>
      <c r="I136" s="123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1"/>
      <c r="W136" s="11"/>
      <c r="X136" s="11"/>
    </row>
    <row r="137" spans="4:24" s="1" customFormat="1">
      <c r="D137" s="7"/>
      <c r="E137" s="7"/>
      <c r="F137" s="7"/>
      <c r="G137" s="7"/>
      <c r="H137" s="123"/>
      <c r="I137" s="123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1"/>
      <c r="W137" s="11"/>
      <c r="X137" s="11"/>
    </row>
    <row r="138" spans="4:24" s="1" customFormat="1">
      <c r="D138" s="7"/>
      <c r="E138" s="7"/>
      <c r="F138" s="7"/>
      <c r="G138" s="7"/>
      <c r="H138" s="123"/>
      <c r="I138" s="123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1"/>
      <c r="W138" s="11"/>
      <c r="X138" s="11"/>
    </row>
    <row r="139" spans="4:24" s="1" customFormat="1">
      <c r="D139" s="7"/>
      <c r="E139" s="7"/>
      <c r="F139" s="7"/>
      <c r="G139" s="7"/>
      <c r="H139" s="123"/>
      <c r="I139" s="123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1"/>
      <c r="W139" s="11"/>
      <c r="X139" s="11"/>
    </row>
    <row r="140" spans="4:24" s="1" customFormat="1">
      <c r="D140" s="7"/>
      <c r="E140" s="7"/>
      <c r="F140" s="7"/>
      <c r="G140" s="7"/>
      <c r="H140" s="123"/>
      <c r="I140" s="123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1"/>
      <c r="W140" s="11"/>
      <c r="X140" s="11"/>
    </row>
    <row r="141" spans="4:24" s="1" customFormat="1">
      <c r="D141" s="7"/>
      <c r="E141" s="7"/>
      <c r="F141" s="7"/>
      <c r="G141" s="7"/>
      <c r="H141" s="123"/>
      <c r="I141" s="123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1"/>
      <c r="W141" s="11"/>
      <c r="X141" s="11"/>
    </row>
    <row r="142" spans="4:24" s="1" customFormat="1">
      <c r="D142" s="7"/>
      <c r="E142" s="7"/>
      <c r="F142" s="7"/>
      <c r="G142" s="7"/>
      <c r="H142" s="123"/>
      <c r="I142" s="123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1"/>
      <c r="W142" s="11"/>
      <c r="X142" s="11"/>
    </row>
    <row r="143" spans="4:24" s="1" customFormat="1">
      <c r="D143" s="7"/>
      <c r="E143" s="7"/>
      <c r="F143" s="7"/>
      <c r="G143" s="7"/>
      <c r="H143" s="123"/>
      <c r="I143" s="123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1"/>
      <c r="W143" s="11"/>
      <c r="X143" s="11"/>
    </row>
    <row r="144" spans="4:24" s="1" customFormat="1">
      <c r="D144" s="7"/>
      <c r="E144" s="7"/>
      <c r="F144" s="7"/>
      <c r="G144" s="7"/>
      <c r="H144" s="123"/>
      <c r="I144" s="123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1"/>
      <c r="W144" s="11"/>
      <c r="X144" s="11"/>
    </row>
    <row r="145" spans="4:24" s="1" customFormat="1">
      <c r="D145" s="7"/>
      <c r="E145" s="7"/>
      <c r="F145" s="7"/>
      <c r="G145" s="7"/>
      <c r="H145" s="123"/>
      <c r="I145" s="123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1"/>
      <c r="W145" s="11"/>
      <c r="X145" s="11"/>
    </row>
    <row r="146" spans="4:24" s="1" customFormat="1">
      <c r="D146" s="7"/>
      <c r="E146" s="7"/>
      <c r="F146" s="7"/>
      <c r="G146" s="7"/>
      <c r="H146" s="123"/>
      <c r="I146" s="123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1"/>
      <c r="W146" s="11"/>
      <c r="X146" s="11"/>
    </row>
    <row r="147" spans="4:24" s="1" customFormat="1">
      <c r="D147" s="7"/>
      <c r="E147" s="7"/>
      <c r="F147" s="7"/>
      <c r="G147" s="7"/>
      <c r="H147" s="123"/>
      <c r="I147" s="123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1"/>
      <c r="W147" s="11"/>
      <c r="X147" s="11"/>
    </row>
    <row r="148" spans="4:24" s="1" customFormat="1">
      <c r="D148" s="7"/>
      <c r="E148" s="7"/>
      <c r="F148" s="7"/>
      <c r="G148" s="7"/>
      <c r="H148" s="123"/>
      <c r="I148" s="123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1"/>
      <c r="W148" s="11"/>
      <c r="X148" s="11"/>
    </row>
    <row r="149" spans="4:24" s="1" customFormat="1">
      <c r="D149" s="7"/>
      <c r="E149" s="7"/>
      <c r="F149" s="7"/>
      <c r="G149" s="7"/>
      <c r="H149" s="123"/>
      <c r="I149" s="123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1"/>
      <c r="W149" s="11"/>
      <c r="X149" s="11"/>
    </row>
    <row r="150" spans="4:24" s="1" customFormat="1">
      <c r="D150" s="7"/>
      <c r="E150" s="7"/>
      <c r="F150" s="7"/>
      <c r="G150" s="7"/>
      <c r="H150" s="123"/>
      <c r="I150" s="123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1"/>
      <c r="W150" s="11"/>
      <c r="X150" s="11"/>
    </row>
    <row r="151" spans="4:24" s="1" customFormat="1">
      <c r="D151" s="7"/>
      <c r="E151" s="7"/>
      <c r="F151" s="7"/>
      <c r="G151" s="7"/>
      <c r="H151" s="123"/>
      <c r="I151" s="123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1"/>
      <c r="W151" s="11"/>
      <c r="X151" s="11"/>
    </row>
    <row r="152" spans="4:24" s="1" customFormat="1">
      <c r="D152" s="7"/>
      <c r="E152" s="7"/>
      <c r="F152" s="7"/>
      <c r="G152" s="7"/>
      <c r="H152" s="123"/>
      <c r="I152" s="123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1"/>
      <c r="W152" s="11"/>
      <c r="X152" s="11"/>
    </row>
    <row r="153" spans="4:24" s="1" customFormat="1">
      <c r="D153" s="7"/>
      <c r="E153" s="7"/>
      <c r="F153" s="7"/>
      <c r="G153" s="7"/>
      <c r="H153" s="123"/>
      <c r="I153" s="123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1"/>
      <c r="W153" s="11"/>
      <c r="X153" s="11"/>
    </row>
    <row r="154" spans="4:24" s="1" customFormat="1">
      <c r="D154" s="7"/>
      <c r="E154" s="7"/>
      <c r="F154" s="7"/>
      <c r="G154" s="7"/>
      <c r="H154" s="123"/>
      <c r="I154" s="123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1"/>
      <c r="W154" s="11"/>
      <c r="X154" s="11"/>
    </row>
    <row r="155" spans="4:24" s="1" customFormat="1">
      <c r="D155" s="7"/>
      <c r="E155" s="7"/>
      <c r="F155" s="7"/>
      <c r="G155" s="7"/>
      <c r="H155" s="123"/>
      <c r="I155" s="123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1"/>
      <c r="W155" s="11"/>
      <c r="X155" s="11"/>
    </row>
    <row r="156" spans="4:24" s="1" customFormat="1">
      <c r="D156" s="7"/>
      <c r="E156" s="7"/>
      <c r="F156" s="7"/>
      <c r="G156" s="7"/>
      <c r="H156" s="123"/>
      <c r="I156" s="123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1"/>
      <c r="W156" s="11"/>
      <c r="X156" s="11"/>
    </row>
    <row r="157" spans="4:24" s="1" customFormat="1">
      <c r="D157" s="7"/>
      <c r="E157" s="7"/>
      <c r="F157" s="7"/>
      <c r="G157" s="7"/>
      <c r="H157" s="123"/>
      <c r="I157" s="123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1"/>
      <c r="W157" s="11"/>
      <c r="X157" s="11"/>
    </row>
    <row r="158" spans="4:24" s="1" customFormat="1">
      <c r="D158" s="7"/>
      <c r="E158" s="7"/>
      <c r="F158" s="7"/>
      <c r="G158" s="7"/>
      <c r="H158" s="123"/>
      <c r="I158" s="123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1"/>
      <c r="W158" s="11"/>
      <c r="X158" s="11"/>
    </row>
    <row r="159" spans="4:24" s="1" customFormat="1">
      <c r="D159" s="7"/>
      <c r="E159" s="7"/>
      <c r="F159" s="7"/>
      <c r="G159" s="7"/>
      <c r="H159" s="123"/>
      <c r="I159" s="123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1"/>
      <c r="W159" s="11"/>
      <c r="X159" s="11"/>
    </row>
    <row r="160" spans="4:24" s="1" customFormat="1">
      <c r="D160" s="7"/>
      <c r="E160" s="7"/>
      <c r="F160" s="7"/>
      <c r="G160" s="7"/>
      <c r="H160" s="123"/>
      <c r="I160" s="123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1"/>
      <c r="W160" s="11"/>
      <c r="X160" s="11"/>
    </row>
    <row r="161" spans="4:24" s="1" customFormat="1">
      <c r="D161" s="7"/>
      <c r="E161" s="7"/>
      <c r="F161" s="7"/>
      <c r="G161" s="7"/>
      <c r="H161" s="123"/>
      <c r="I161" s="123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1"/>
      <c r="W161" s="11"/>
      <c r="X161" s="11"/>
    </row>
    <row r="162" spans="4:24" s="1" customFormat="1">
      <c r="D162" s="7"/>
      <c r="E162" s="7"/>
      <c r="F162" s="7"/>
      <c r="G162" s="7"/>
      <c r="H162" s="123"/>
      <c r="I162" s="123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1"/>
      <c r="W162" s="11"/>
      <c r="X162" s="11"/>
    </row>
    <row r="163" spans="4:24" s="1" customFormat="1">
      <c r="D163" s="7"/>
      <c r="E163" s="7"/>
      <c r="F163" s="7"/>
      <c r="G163" s="7"/>
      <c r="H163" s="123"/>
      <c r="I163" s="123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1"/>
      <c r="W163" s="11"/>
      <c r="X163" s="11"/>
    </row>
    <row r="164" spans="4:24" s="1" customFormat="1">
      <c r="D164" s="7"/>
      <c r="E164" s="7"/>
      <c r="F164" s="7"/>
      <c r="G164" s="7"/>
      <c r="H164" s="123"/>
      <c r="I164" s="123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1"/>
      <c r="W164" s="11"/>
      <c r="X164" s="11"/>
    </row>
    <row r="165" spans="4:24" s="1" customFormat="1">
      <c r="D165" s="7"/>
      <c r="E165" s="7"/>
      <c r="F165" s="7"/>
      <c r="G165" s="7"/>
      <c r="H165" s="123"/>
      <c r="I165" s="123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1"/>
      <c r="W165" s="11"/>
      <c r="X165" s="11"/>
    </row>
    <row r="166" spans="4:24" s="1" customFormat="1">
      <c r="D166" s="7"/>
      <c r="E166" s="7"/>
      <c r="F166" s="7"/>
      <c r="G166" s="7"/>
      <c r="H166" s="123"/>
      <c r="I166" s="123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1"/>
      <c r="W166" s="11"/>
      <c r="X166" s="11"/>
    </row>
    <row r="167" spans="4:24" s="1" customFormat="1">
      <c r="D167" s="7"/>
      <c r="E167" s="7"/>
      <c r="F167" s="7"/>
      <c r="G167" s="7"/>
      <c r="H167" s="123"/>
      <c r="I167" s="123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1"/>
      <c r="W167" s="11"/>
      <c r="X167" s="11"/>
    </row>
    <row r="168" spans="4:24" s="1" customFormat="1">
      <c r="D168" s="7"/>
      <c r="E168" s="7"/>
      <c r="F168" s="7"/>
      <c r="G168" s="7"/>
      <c r="H168" s="123"/>
      <c r="I168" s="123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1"/>
      <c r="W168" s="11"/>
      <c r="X168" s="11"/>
    </row>
    <row r="169" spans="4:24" s="1" customFormat="1">
      <c r="D169" s="7"/>
      <c r="E169" s="7"/>
      <c r="F169" s="7"/>
      <c r="G169" s="7"/>
      <c r="H169" s="123"/>
      <c r="I169" s="123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1"/>
      <c r="W169" s="11"/>
      <c r="X169" s="11"/>
    </row>
    <row r="170" spans="4:24" s="1" customFormat="1">
      <c r="D170" s="7"/>
      <c r="E170" s="7"/>
      <c r="F170" s="7"/>
      <c r="G170" s="7"/>
      <c r="H170" s="123"/>
      <c r="I170" s="123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1"/>
      <c r="W170" s="11"/>
      <c r="X170" s="11"/>
    </row>
    <row r="171" spans="4:24" s="1" customFormat="1">
      <c r="D171" s="7"/>
      <c r="E171" s="7"/>
      <c r="F171" s="7"/>
      <c r="G171" s="7"/>
      <c r="H171" s="123"/>
      <c r="I171" s="123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1"/>
      <c r="W171" s="11"/>
      <c r="X171" s="11"/>
    </row>
    <row r="172" spans="4:24" s="1" customFormat="1">
      <c r="D172" s="7"/>
      <c r="E172" s="7"/>
      <c r="F172" s="7"/>
      <c r="G172" s="7"/>
      <c r="H172" s="123"/>
      <c r="I172" s="123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1"/>
      <c r="W172" s="11"/>
      <c r="X172" s="11"/>
    </row>
    <row r="173" spans="4:24" s="1" customFormat="1">
      <c r="D173" s="7"/>
      <c r="E173" s="7"/>
      <c r="F173" s="7"/>
      <c r="G173" s="7"/>
      <c r="H173" s="123"/>
      <c r="I173" s="123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1"/>
      <c r="W173" s="11"/>
      <c r="X173" s="11"/>
    </row>
    <row r="174" spans="4:24" s="1" customFormat="1">
      <c r="D174" s="7"/>
      <c r="E174" s="7"/>
      <c r="F174" s="7"/>
      <c r="G174" s="7"/>
      <c r="H174" s="123"/>
      <c r="I174" s="123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1"/>
      <c r="W174" s="11"/>
      <c r="X174" s="11"/>
    </row>
    <row r="175" spans="4:24" s="1" customFormat="1">
      <c r="D175" s="7"/>
      <c r="E175" s="7"/>
      <c r="F175" s="7"/>
      <c r="G175" s="7"/>
      <c r="H175" s="123"/>
      <c r="I175" s="123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1"/>
      <c r="W175" s="11"/>
      <c r="X175" s="11"/>
    </row>
    <row r="176" spans="4:24" s="1" customFormat="1">
      <c r="D176" s="7"/>
      <c r="E176" s="7"/>
      <c r="F176" s="7"/>
      <c r="G176" s="7"/>
      <c r="H176" s="123"/>
      <c r="I176" s="123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1"/>
      <c r="W176" s="11"/>
      <c r="X176" s="11"/>
    </row>
    <row r="177" spans="4:24" s="1" customFormat="1">
      <c r="D177" s="7"/>
      <c r="E177" s="7"/>
      <c r="F177" s="7"/>
      <c r="G177" s="7"/>
      <c r="H177" s="123"/>
      <c r="I177" s="123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1"/>
      <c r="W177" s="11"/>
      <c r="X177" s="11"/>
    </row>
    <row r="178" spans="4:24" s="1" customFormat="1">
      <c r="D178" s="7"/>
      <c r="E178" s="7"/>
      <c r="F178" s="7"/>
      <c r="G178" s="7"/>
      <c r="H178" s="123"/>
      <c r="I178" s="123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1"/>
      <c r="W178" s="11"/>
      <c r="X178" s="11"/>
    </row>
    <row r="179" spans="4:24" s="1" customFormat="1">
      <c r="D179" s="7"/>
      <c r="E179" s="7"/>
      <c r="F179" s="7"/>
      <c r="G179" s="7"/>
      <c r="H179" s="123"/>
      <c r="I179" s="123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1"/>
      <c r="W179" s="11"/>
      <c r="X179" s="11"/>
    </row>
    <row r="180" spans="4:24" s="1" customFormat="1">
      <c r="D180" s="7"/>
      <c r="E180" s="7"/>
      <c r="F180" s="7"/>
      <c r="G180" s="7"/>
      <c r="H180" s="123"/>
      <c r="I180" s="123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1"/>
      <c r="W180" s="11"/>
      <c r="X180" s="11"/>
    </row>
    <row r="181" spans="4:24" s="1" customFormat="1">
      <c r="D181" s="7"/>
      <c r="E181" s="7"/>
      <c r="F181" s="7"/>
      <c r="G181" s="7"/>
      <c r="H181" s="123"/>
      <c r="I181" s="123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1"/>
      <c r="W181" s="11"/>
      <c r="X181" s="11"/>
    </row>
    <row r="182" spans="4:24" s="1" customFormat="1">
      <c r="D182" s="7"/>
      <c r="E182" s="7"/>
      <c r="F182" s="7"/>
      <c r="G182" s="7"/>
      <c r="H182" s="123"/>
      <c r="I182" s="123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1"/>
      <c r="W182" s="11"/>
      <c r="X182" s="11"/>
    </row>
    <row r="183" spans="4:24" s="1" customFormat="1">
      <c r="D183" s="7"/>
      <c r="E183" s="7"/>
      <c r="F183" s="7"/>
      <c r="G183" s="7"/>
      <c r="H183" s="123"/>
      <c r="I183" s="123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1"/>
      <c r="W183" s="11"/>
      <c r="X183" s="11"/>
    </row>
    <row r="184" spans="4:24" s="1" customFormat="1">
      <c r="D184" s="7"/>
      <c r="E184" s="7"/>
      <c r="F184" s="7"/>
      <c r="G184" s="7"/>
      <c r="H184" s="123"/>
      <c r="I184" s="123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1"/>
      <c r="W184" s="11"/>
      <c r="X184" s="11"/>
    </row>
    <row r="185" spans="4:24" s="1" customFormat="1">
      <c r="D185" s="7"/>
      <c r="E185" s="7"/>
      <c r="F185" s="7"/>
      <c r="G185" s="7"/>
      <c r="H185" s="123"/>
      <c r="I185" s="123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1"/>
      <c r="W185" s="11"/>
      <c r="X185" s="11"/>
    </row>
    <row r="186" spans="4:24" s="1" customFormat="1">
      <c r="D186" s="7"/>
      <c r="E186" s="7"/>
      <c r="F186" s="7"/>
      <c r="G186" s="7"/>
      <c r="H186" s="123"/>
      <c r="I186" s="123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1"/>
      <c r="W186" s="11"/>
      <c r="X186" s="11"/>
    </row>
    <row r="187" spans="4:24" s="1" customFormat="1">
      <c r="D187" s="7"/>
      <c r="E187" s="7"/>
      <c r="F187" s="7"/>
      <c r="G187" s="7"/>
      <c r="H187" s="123"/>
      <c r="I187" s="123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1"/>
      <c r="W187" s="11"/>
      <c r="X187" s="11"/>
    </row>
    <row r="188" spans="4:24" s="1" customFormat="1">
      <c r="D188" s="7"/>
      <c r="E188" s="7"/>
      <c r="F188" s="7"/>
      <c r="G188" s="7"/>
      <c r="H188" s="123"/>
      <c r="I188" s="123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1"/>
      <c r="W188" s="11"/>
      <c r="X188" s="11"/>
    </row>
    <row r="189" spans="4:24" s="1" customFormat="1">
      <c r="D189" s="7"/>
      <c r="E189" s="7"/>
      <c r="F189" s="7"/>
      <c r="G189" s="7"/>
      <c r="H189" s="123"/>
      <c r="I189" s="123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1"/>
      <c r="W189" s="11"/>
      <c r="X189" s="11"/>
    </row>
  </sheetData>
  <mergeCells count="122">
    <mergeCell ref="H37:H38"/>
    <mergeCell ref="I37:I38"/>
    <mergeCell ref="D31:D32"/>
    <mergeCell ref="E31:E32"/>
    <mergeCell ref="F31:F32"/>
    <mergeCell ref="G31:G32"/>
    <mergeCell ref="H31:H32"/>
    <mergeCell ref="I31:I32"/>
    <mergeCell ref="B35:B40"/>
    <mergeCell ref="C35:C40"/>
    <mergeCell ref="D35:D36"/>
    <mergeCell ref="E35:E36"/>
    <mergeCell ref="F35:F36"/>
    <mergeCell ref="G35:G36"/>
    <mergeCell ref="D39:D40"/>
    <mergeCell ref="E39:E40"/>
    <mergeCell ref="F39:F40"/>
    <mergeCell ref="G39:G40"/>
    <mergeCell ref="H39:H40"/>
    <mergeCell ref="I39:I40"/>
    <mergeCell ref="H35:H36"/>
    <mergeCell ref="I35:I36"/>
    <mergeCell ref="D37:D38"/>
    <mergeCell ref="E37:E38"/>
    <mergeCell ref="F37:F38"/>
    <mergeCell ref="G37:G38"/>
    <mergeCell ref="D27:D28"/>
    <mergeCell ref="E27:E28"/>
    <mergeCell ref="F27:F28"/>
    <mergeCell ref="G27:G28"/>
    <mergeCell ref="H27:H28"/>
    <mergeCell ref="I27:I28"/>
    <mergeCell ref="C25:C34"/>
    <mergeCell ref="D25:D26"/>
    <mergeCell ref="E25:E26"/>
    <mergeCell ref="F25:F26"/>
    <mergeCell ref="G25:G26"/>
    <mergeCell ref="H25:H26"/>
    <mergeCell ref="D29:D30"/>
    <mergeCell ref="E29:E30"/>
    <mergeCell ref="F29:F30"/>
    <mergeCell ref="G29:G30"/>
    <mergeCell ref="D33:D34"/>
    <mergeCell ref="E33:E34"/>
    <mergeCell ref="F33:F34"/>
    <mergeCell ref="G33:G34"/>
    <mergeCell ref="H33:H34"/>
    <mergeCell ref="I33:I34"/>
    <mergeCell ref="H29:H30"/>
    <mergeCell ref="I29:I30"/>
    <mergeCell ref="I23:I24"/>
    <mergeCell ref="I19:I20"/>
    <mergeCell ref="D21:D22"/>
    <mergeCell ref="E21:E22"/>
    <mergeCell ref="F21:F22"/>
    <mergeCell ref="G21:G22"/>
    <mergeCell ref="H21:H22"/>
    <mergeCell ref="I21:I22"/>
    <mergeCell ref="I25:I26"/>
    <mergeCell ref="B15:B34"/>
    <mergeCell ref="C15:C24"/>
    <mergeCell ref="D15:D16"/>
    <mergeCell ref="E15:E16"/>
    <mergeCell ref="F15:F16"/>
    <mergeCell ref="G15:G16"/>
    <mergeCell ref="H15:H16"/>
    <mergeCell ref="I15:I16"/>
    <mergeCell ref="D17:D18"/>
    <mergeCell ref="E17:E18"/>
    <mergeCell ref="F17:F18"/>
    <mergeCell ref="G17:G18"/>
    <mergeCell ref="H17:H18"/>
    <mergeCell ref="I17:I18"/>
    <mergeCell ref="D19:D20"/>
    <mergeCell ref="E19:E20"/>
    <mergeCell ref="F19:F20"/>
    <mergeCell ref="G19:G20"/>
    <mergeCell ref="H19:H20"/>
    <mergeCell ref="D23:D24"/>
    <mergeCell ref="E23:E24"/>
    <mergeCell ref="F23:F24"/>
    <mergeCell ref="G23:G24"/>
    <mergeCell ref="H23:H24"/>
    <mergeCell ref="B11:B12"/>
    <mergeCell ref="C11:C14"/>
    <mergeCell ref="D11:D12"/>
    <mergeCell ref="E11:E12"/>
    <mergeCell ref="F11:F12"/>
    <mergeCell ref="G11:G12"/>
    <mergeCell ref="H11:H12"/>
    <mergeCell ref="I11:I12"/>
    <mergeCell ref="I13:I14"/>
    <mergeCell ref="B13:B14"/>
    <mergeCell ref="D13:D14"/>
    <mergeCell ref="E13:E14"/>
    <mergeCell ref="F13:F14"/>
    <mergeCell ref="G13:G14"/>
    <mergeCell ref="H13:H14"/>
    <mergeCell ref="B5:B10"/>
    <mergeCell ref="C5:C10"/>
    <mergeCell ref="D5:D6"/>
    <mergeCell ref="E5:E6"/>
    <mergeCell ref="F5:F6"/>
    <mergeCell ref="G5:G10"/>
    <mergeCell ref="D9:D10"/>
    <mergeCell ref="E9:E10"/>
    <mergeCell ref="F9:F10"/>
    <mergeCell ref="K5:M5"/>
    <mergeCell ref="K6:M6"/>
    <mergeCell ref="K7:M7"/>
    <mergeCell ref="K8:M8"/>
    <mergeCell ref="K9:M9"/>
    <mergeCell ref="K10:M10"/>
    <mergeCell ref="H5:H6"/>
    <mergeCell ref="I5:I6"/>
    <mergeCell ref="D7:D8"/>
    <mergeCell ref="E7:E8"/>
    <mergeCell ref="F7:F8"/>
    <mergeCell ref="H7:H8"/>
    <mergeCell ref="I7:I8"/>
    <mergeCell ref="H9:H10"/>
    <mergeCell ref="I9:I10"/>
  </mergeCells>
  <conditionalFormatting sqref="K6">
    <cfRule type="containsBlanks" dxfId="56" priority="4">
      <formula>LEN(TRIM(K6))=0</formula>
    </cfRule>
    <cfRule type="expression" dxfId="55" priority="5">
      <formula>K6&lt;K5</formula>
    </cfRule>
    <cfRule type="expression" dxfId="54" priority="6">
      <formula>K6&gt;K5</formula>
    </cfRule>
  </conditionalFormatting>
  <conditionalFormatting sqref="K8 K10">
    <cfRule type="containsBlanks" dxfId="53" priority="1">
      <formula>LEN(TRIM(K8))=0</formula>
    </cfRule>
    <cfRule type="expression" dxfId="52" priority="2">
      <formula>K8&lt;K7</formula>
    </cfRule>
    <cfRule type="expression" dxfId="51" priority="3">
      <formula>K8&gt;K7</formula>
    </cfRule>
  </conditionalFormatting>
  <conditionalFormatting sqref="K12:W12">
    <cfRule type="containsBlanks" dxfId="50" priority="34">
      <formula>LEN(TRIM(K12))=0</formula>
    </cfRule>
    <cfRule type="expression" dxfId="49" priority="35">
      <formula>K12&lt;K11</formula>
    </cfRule>
    <cfRule type="expression" dxfId="48" priority="36">
      <formula>K12&gt;K11</formula>
    </cfRule>
  </conditionalFormatting>
  <conditionalFormatting sqref="K14:W14">
    <cfRule type="containsBlanks" dxfId="47" priority="7">
      <formula>LEN(TRIM(K14))=0</formula>
    </cfRule>
    <cfRule type="expression" dxfId="46" priority="8">
      <formula>K14&lt;K13</formula>
    </cfRule>
    <cfRule type="expression" dxfId="45" priority="9">
      <formula>K14&gt;K13</formula>
    </cfRule>
  </conditionalFormatting>
  <conditionalFormatting sqref="K16:W16">
    <cfRule type="expression" dxfId="44" priority="71">
      <formula>K16&lt;K15</formula>
    </cfRule>
    <cfRule type="containsBlanks" dxfId="43" priority="70">
      <formula>LEN(TRIM(K16))=0</formula>
    </cfRule>
    <cfRule type="expression" dxfId="42" priority="72">
      <formula>K16&gt;K15</formula>
    </cfRule>
  </conditionalFormatting>
  <conditionalFormatting sqref="K18:W18">
    <cfRule type="expression" dxfId="41" priority="69">
      <formula>K18&gt;K17</formula>
    </cfRule>
    <cfRule type="expression" dxfId="40" priority="68">
      <formula>K18&lt;K17</formula>
    </cfRule>
    <cfRule type="containsBlanks" dxfId="39" priority="67">
      <formula>LEN(TRIM(K18))=0</formula>
    </cfRule>
  </conditionalFormatting>
  <conditionalFormatting sqref="K20:W20 K22:W22">
    <cfRule type="expression" dxfId="38" priority="66">
      <formula>K20&gt;K19</formula>
    </cfRule>
    <cfRule type="containsBlanks" dxfId="37" priority="64">
      <formula>LEN(TRIM(K20))=0</formula>
    </cfRule>
    <cfRule type="expression" dxfId="36" priority="65">
      <formula>K20&lt;K19</formula>
    </cfRule>
  </conditionalFormatting>
  <conditionalFormatting sqref="K24:W24">
    <cfRule type="expression" dxfId="35" priority="42">
      <formula>K24&gt;K23</formula>
    </cfRule>
    <cfRule type="containsBlanks" dxfId="34" priority="40">
      <formula>LEN(TRIM(K24))=0</formula>
    </cfRule>
    <cfRule type="expression" dxfId="33" priority="41">
      <formula>K24&lt;K23</formula>
    </cfRule>
  </conditionalFormatting>
  <conditionalFormatting sqref="K26:W26">
    <cfRule type="expression" dxfId="32" priority="63">
      <formula>K26&gt;K25</formula>
    </cfRule>
    <cfRule type="expression" dxfId="31" priority="62">
      <formula>K26&lt;K25</formula>
    </cfRule>
    <cfRule type="containsBlanks" dxfId="30" priority="61">
      <formula>LEN(TRIM(K26))=0</formula>
    </cfRule>
  </conditionalFormatting>
  <conditionalFormatting sqref="K28:W28">
    <cfRule type="expression" dxfId="29" priority="60">
      <formula>K28&gt;K27</formula>
    </cfRule>
    <cfRule type="expression" dxfId="28" priority="59">
      <formula>K28&lt;K27</formula>
    </cfRule>
    <cfRule type="containsBlanks" dxfId="27" priority="58">
      <formula>LEN(TRIM(K28))=0</formula>
    </cfRule>
  </conditionalFormatting>
  <conditionalFormatting sqref="K30:W30 K32:W32">
    <cfRule type="containsBlanks" dxfId="26" priority="55">
      <formula>LEN(TRIM(K30))=0</formula>
    </cfRule>
    <cfRule type="expression" dxfId="25" priority="56">
      <formula>K30&lt;K29</formula>
    </cfRule>
    <cfRule type="expression" dxfId="24" priority="57">
      <formula>K30&gt;K29</formula>
    </cfRule>
  </conditionalFormatting>
  <conditionalFormatting sqref="K34:W34">
    <cfRule type="expression" dxfId="23" priority="54">
      <formula>K34&gt;K33</formula>
    </cfRule>
    <cfRule type="expression" dxfId="22" priority="53">
      <formula>K34&lt;K33</formula>
    </cfRule>
    <cfRule type="containsBlanks" dxfId="21" priority="52">
      <formula>LEN(TRIM(K34))=0</formula>
    </cfRule>
  </conditionalFormatting>
  <conditionalFormatting sqref="K36:W36">
    <cfRule type="expression" dxfId="20" priority="51">
      <formula>K36&gt;K35</formula>
    </cfRule>
    <cfRule type="expression" dxfId="19" priority="50">
      <formula>K36&lt;K35</formula>
    </cfRule>
    <cfRule type="containsBlanks" dxfId="18" priority="49">
      <formula>LEN(TRIM(K36))=0</formula>
    </cfRule>
  </conditionalFormatting>
  <conditionalFormatting sqref="K38:W38">
    <cfRule type="containsBlanks" dxfId="17" priority="46">
      <formula>LEN(TRIM(K38))=0</formula>
    </cfRule>
    <cfRule type="expression" dxfId="16" priority="47">
      <formula>K38&lt;K37</formula>
    </cfRule>
    <cfRule type="expression" dxfId="15" priority="48">
      <formula>K38&gt;K37</formula>
    </cfRule>
  </conditionalFormatting>
  <conditionalFormatting sqref="K40:W40">
    <cfRule type="expression" dxfId="14" priority="45">
      <formula>K40&gt;K39</formula>
    </cfRule>
    <cfRule type="expression" dxfId="13" priority="44">
      <formula>K40&lt;K39</formula>
    </cfRule>
    <cfRule type="containsBlanks" dxfId="12" priority="43">
      <formula>LEN(TRIM(K40))=0</formula>
    </cfRule>
  </conditionalFormatting>
  <conditionalFormatting sqref="N6:W6">
    <cfRule type="expression" dxfId="11" priority="14">
      <formula>N6&lt;N5</formula>
    </cfRule>
    <cfRule type="expression" dxfId="10" priority="15">
      <formula>N6&gt;N5</formula>
    </cfRule>
    <cfRule type="containsBlanks" dxfId="9" priority="13">
      <formula>LEN(TRIM(N6))=0</formula>
    </cfRule>
  </conditionalFormatting>
  <conditionalFormatting sqref="N8:W8">
    <cfRule type="containsBlanks" dxfId="8" priority="16">
      <formula>LEN(TRIM(N8))=0</formula>
    </cfRule>
    <cfRule type="expression" dxfId="7" priority="17">
      <formula>N8&lt;N7</formula>
    </cfRule>
    <cfRule type="expression" dxfId="6" priority="18">
      <formula>N8&gt;N7</formula>
    </cfRule>
  </conditionalFormatting>
  <conditionalFormatting sqref="N10:W10">
    <cfRule type="containsBlanks" dxfId="5" priority="22">
      <formula>LEN(TRIM(N10))=0</formula>
    </cfRule>
    <cfRule type="expression" dxfId="4" priority="24">
      <formula>N10&gt;N9</formula>
    </cfRule>
    <cfRule type="expression" dxfId="3" priority="23">
      <formula>N10&lt;N9</formula>
    </cfRule>
  </conditionalFormatting>
  <pageMargins left="0.23622047244094491" right="0.23622047244094491" top="0.74803149606299213" bottom="0.74803149606299213" header="0.31496062992125984" footer="0.31496062992125984"/>
  <pageSetup paperSize="9" scale="59" orientation="landscape" r:id="rId1"/>
  <headerFooter alignWithMargins="0">
    <oddFooter>&amp;L&amp;F&amp;C&amp;P of &amp;N&amp;R&amp;D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28133-277C-4E02-BA10-8D159B65EAC5}">
  <sheetPr filterMode="1">
    <tabColor rgb="FFC00000"/>
    <pageSetUpPr fitToPage="1"/>
  </sheetPr>
  <dimension ref="A1:DK201"/>
  <sheetViews>
    <sheetView showGridLines="0" zoomScale="60" zoomScaleNormal="60" workbookViewId="0">
      <pane xSplit="4" ySplit="3" topLeftCell="AG27" activePane="bottomRight" state="frozen"/>
      <selection pane="topRight" activeCell="D1" sqref="D1"/>
      <selection pane="bottomLeft" activeCell="A5" sqref="A5"/>
      <selection pane="bottomRight" activeCell="AU4" sqref="AU4"/>
    </sheetView>
  </sheetViews>
  <sheetFormatPr defaultColWidth="9.1796875" defaultRowHeight="15.5" outlineLevelRow="1" outlineLevelCol="1"/>
  <cols>
    <col min="1" max="1" width="3.54296875" style="1" customWidth="1"/>
    <col min="2" max="3" width="21.26953125" style="2" customWidth="1"/>
    <col min="4" max="4" width="48.7265625" style="3" customWidth="1"/>
    <col min="5" max="5" width="14.453125" style="3" bestFit="1" customWidth="1"/>
    <col min="6" max="6" width="13.26953125" style="3" bestFit="1" customWidth="1"/>
    <col min="7" max="7" width="27.26953125" style="3" hidden="1" customWidth="1" outlineLevel="1"/>
    <col min="8" max="8" width="13.453125" style="2" hidden="1" customWidth="1" collapsed="1"/>
    <col min="9" max="9" width="12.7265625" style="101" hidden="1" customWidth="1"/>
    <col min="10" max="10" width="10.7265625" style="2" customWidth="1"/>
    <col min="11" max="11" width="13.81640625" style="8" hidden="1" customWidth="1" outlineLevel="1"/>
    <col min="12" max="21" width="10.54296875" style="8" hidden="1" customWidth="1" outlineLevel="1"/>
    <col min="22" max="26" width="10.54296875" style="9" hidden="1" customWidth="1" outlineLevel="1"/>
    <col min="27" max="27" width="13.7265625" style="9" customWidth="1" collapsed="1"/>
    <col min="28" max="28" width="15.26953125" style="9" customWidth="1"/>
    <col min="29" max="46" width="10.54296875" style="9" customWidth="1"/>
    <col min="47" max="47" width="13.7265625" style="9" bestFit="1" customWidth="1"/>
    <col min="48" max="49" width="13.7265625" style="9" customWidth="1"/>
    <col min="50" max="115" width="9.1796875" style="1"/>
    <col min="116" max="16384" width="9.1796875" style="2"/>
  </cols>
  <sheetData>
    <row r="1" spans="1:115" ht="16" thickBot="1"/>
    <row r="2" spans="1:115" ht="30.5" thickBot="1">
      <c r="B2" s="14" t="s">
        <v>0</v>
      </c>
      <c r="C2" s="15"/>
      <c r="D2" s="16"/>
      <c r="E2" s="17"/>
      <c r="F2" s="17"/>
      <c r="G2" s="18"/>
      <c r="H2" s="18"/>
      <c r="I2" s="102"/>
      <c r="J2" s="184"/>
      <c r="K2" s="185"/>
      <c r="L2" s="185"/>
      <c r="M2" s="185"/>
      <c r="N2" s="185"/>
      <c r="O2" s="185"/>
      <c r="P2" s="185"/>
      <c r="Q2" s="185"/>
      <c r="R2" s="185"/>
      <c r="S2" s="185"/>
      <c r="T2" s="185"/>
      <c r="U2" s="185"/>
      <c r="V2" s="185"/>
      <c r="W2" s="185"/>
      <c r="X2" s="185"/>
      <c r="Y2" s="185"/>
      <c r="Z2" s="185"/>
      <c r="AA2" s="186"/>
      <c r="AB2" s="102"/>
      <c r="AC2" s="184"/>
      <c r="AD2" s="185"/>
      <c r="AE2" s="185"/>
      <c r="AF2" s="185"/>
      <c r="AG2" s="185"/>
      <c r="AH2" s="185"/>
      <c r="AI2" s="185"/>
      <c r="AJ2" s="185"/>
      <c r="AK2" s="185"/>
      <c r="AL2" s="185"/>
      <c r="AM2" s="185"/>
      <c r="AN2" s="185"/>
      <c r="AO2" s="185"/>
      <c r="AP2" s="185"/>
      <c r="AQ2" s="185"/>
      <c r="AR2" s="185"/>
      <c r="AS2" s="185"/>
      <c r="AT2" s="185"/>
      <c r="AU2" s="186"/>
      <c r="AV2" s="204"/>
      <c r="AW2" s="204"/>
    </row>
    <row r="3" spans="1:115" s="114" customFormat="1" ht="36.5" thickBot="1">
      <c r="A3" s="112"/>
      <c r="B3" s="30" t="s">
        <v>1</v>
      </c>
      <c r="C3" s="31" t="s">
        <v>2</v>
      </c>
      <c r="D3" s="27" t="s">
        <v>3</v>
      </c>
      <c r="E3" s="29" t="s">
        <v>4</v>
      </c>
      <c r="F3" s="27" t="s">
        <v>5</v>
      </c>
      <c r="G3" s="27" t="s">
        <v>6</v>
      </c>
      <c r="H3" s="27">
        <v>2021</v>
      </c>
      <c r="I3" s="183" t="s">
        <v>7</v>
      </c>
      <c r="J3" s="187" t="s">
        <v>8</v>
      </c>
      <c r="K3" s="188" t="s">
        <v>9</v>
      </c>
      <c r="L3" s="189" t="s">
        <v>10</v>
      </c>
      <c r="M3" s="188" t="s">
        <v>11</v>
      </c>
      <c r="N3" s="189" t="s">
        <v>12</v>
      </c>
      <c r="O3" s="189" t="s">
        <v>13</v>
      </c>
      <c r="P3" s="188" t="s">
        <v>14</v>
      </c>
      <c r="Q3" s="188" t="s">
        <v>15</v>
      </c>
      <c r="R3" s="189" t="s">
        <v>16</v>
      </c>
      <c r="S3" s="189" t="s">
        <v>17</v>
      </c>
      <c r="T3" s="189" t="s">
        <v>18</v>
      </c>
      <c r="U3" s="188" t="s">
        <v>19</v>
      </c>
      <c r="V3" s="188" t="s">
        <v>20</v>
      </c>
      <c r="W3" s="189" t="s">
        <v>21</v>
      </c>
      <c r="X3" s="189" t="s">
        <v>22</v>
      </c>
      <c r="Y3" s="188" t="s">
        <v>23</v>
      </c>
      <c r="Z3" s="188" t="s">
        <v>24</v>
      </c>
      <c r="AA3" s="190" t="s">
        <v>25</v>
      </c>
      <c r="AB3" s="183" t="s">
        <v>26</v>
      </c>
      <c r="AC3" s="187" t="s">
        <v>8</v>
      </c>
      <c r="AD3" s="188" t="s">
        <v>9</v>
      </c>
      <c r="AE3" s="189" t="s">
        <v>10</v>
      </c>
      <c r="AF3" s="188" t="s">
        <v>11</v>
      </c>
      <c r="AG3" s="189" t="s">
        <v>12</v>
      </c>
      <c r="AH3" s="189" t="s">
        <v>13</v>
      </c>
      <c r="AI3" s="188" t="s">
        <v>14</v>
      </c>
      <c r="AJ3" s="188" t="s">
        <v>15</v>
      </c>
      <c r="AK3" s="189" t="s">
        <v>16</v>
      </c>
      <c r="AL3" s="189" t="s">
        <v>17</v>
      </c>
      <c r="AM3" s="189" t="s">
        <v>18</v>
      </c>
      <c r="AN3" s="188" t="s">
        <v>19</v>
      </c>
      <c r="AO3" s="188" t="s">
        <v>20</v>
      </c>
      <c r="AP3" s="189" t="s">
        <v>21</v>
      </c>
      <c r="AQ3" s="189" t="s">
        <v>22</v>
      </c>
      <c r="AR3" s="188" t="s">
        <v>23</v>
      </c>
      <c r="AS3" s="188" t="s">
        <v>24</v>
      </c>
      <c r="AT3" s="209" t="s">
        <v>27</v>
      </c>
      <c r="AU3" s="190" t="s">
        <v>28</v>
      </c>
      <c r="AV3" s="205"/>
      <c r="AW3" s="205"/>
      <c r="AX3" s="112"/>
      <c r="AY3" s="112"/>
      <c r="AZ3" s="112"/>
      <c r="BA3" s="112"/>
      <c r="BB3" s="112"/>
      <c r="BC3" s="112"/>
      <c r="BD3" s="112"/>
      <c r="BE3" s="112"/>
      <c r="BF3" s="112"/>
      <c r="BG3" s="112"/>
      <c r="BH3" s="112"/>
      <c r="BI3" s="112"/>
      <c r="BJ3" s="112"/>
      <c r="BK3" s="112"/>
      <c r="BL3" s="112"/>
      <c r="BM3" s="112"/>
      <c r="BN3" s="112"/>
      <c r="BO3" s="112"/>
      <c r="BP3" s="112"/>
      <c r="BQ3" s="112"/>
      <c r="BR3" s="112"/>
      <c r="BS3" s="112"/>
      <c r="BT3" s="112"/>
      <c r="BU3" s="112"/>
      <c r="BV3" s="112"/>
      <c r="BW3" s="112"/>
      <c r="BX3" s="112"/>
      <c r="BY3" s="112"/>
      <c r="BZ3" s="112"/>
      <c r="CA3" s="112"/>
      <c r="CB3" s="112"/>
      <c r="CC3" s="112"/>
      <c r="CD3" s="112"/>
      <c r="CE3" s="112"/>
      <c r="CF3" s="112"/>
      <c r="CG3" s="112"/>
      <c r="CH3" s="112"/>
      <c r="CI3" s="112"/>
      <c r="CJ3" s="112"/>
      <c r="CK3" s="112"/>
      <c r="CL3" s="112"/>
      <c r="CM3" s="112"/>
      <c r="CN3" s="112"/>
      <c r="CO3" s="112"/>
      <c r="CP3" s="112"/>
      <c r="CQ3" s="112"/>
      <c r="CR3" s="112"/>
      <c r="CS3" s="112"/>
      <c r="CT3" s="112"/>
      <c r="CU3" s="112"/>
      <c r="CV3" s="112"/>
      <c r="CW3" s="112"/>
      <c r="CX3" s="112"/>
      <c r="CY3" s="112"/>
      <c r="CZ3" s="112"/>
      <c r="DA3" s="112"/>
      <c r="DB3" s="112"/>
      <c r="DC3" s="112"/>
      <c r="DD3" s="112"/>
      <c r="DE3" s="112"/>
      <c r="DF3" s="112"/>
      <c r="DG3" s="112"/>
      <c r="DH3" s="112"/>
      <c r="DI3" s="112"/>
      <c r="DJ3" s="112"/>
      <c r="DK3" s="112"/>
    </row>
    <row r="4" spans="1:115">
      <c r="B4" s="352" t="s">
        <v>29</v>
      </c>
      <c r="C4" s="343" t="s">
        <v>30</v>
      </c>
      <c r="D4" s="362" t="s">
        <v>31</v>
      </c>
      <c r="E4" s="320"/>
      <c r="F4" s="363" t="s">
        <v>32</v>
      </c>
      <c r="G4" s="365" t="s">
        <v>33</v>
      </c>
      <c r="H4" s="356">
        <v>0.63</v>
      </c>
      <c r="I4" s="357">
        <f>0.6*I6+0.4*I8</f>
        <v>59</v>
      </c>
      <c r="J4" s="223" t="s">
        <v>34</v>
      </c>
      <c r="K4" s="225">
        <f t="shared" ref="K4:Z5" si="0">0.6*K6+0.4*K8</f>
        <v>61.400000000000006</v>
      </c>
      <c r="L4" s="139">
        <f t="shared" si="0"/>
        <v>64.599999999999994</v>
      </c>
      <c r="M4" s="139">
        <f t="shared" si="0"/>
        <v>50.6</v>
      </c>
      <c r="N4" s="139">
        <f t="shared" si="0"/>
        <v>59</v>
      </c>
      <c r="O4" s="139">
        <f t="shared" si="0"/>
        <v>57.8</v>
      </c>
      <c r="P4" s="139">
        <f t="shared" si="0"/>
        <v>45.8</v>
      </c>
      <c r="Q4" s="139">
        <f t="shared" si="0"/>
        <v>51</v>
      </c>
      <c r="R4" s="139">
        <f t="shared" si="0"/>
        <v>51.8</v>
      </c>
      <c r="S4" s="139">
        <f t="shared" si="0"/>
        <v>51.400000000000006</v>
      </c>
      <c r="T4" s="139">
        <f t="shared" si="0"/>
        <v>53.400000000000006</v>
      </c>
      <c r="U4" s="139">
        <f t="shared" si="0"/>
        <v>47.400000000000006</v>
      </c>
      <c r="V4" s="139">
        <f t="shared" si="0"/>
        <v>48.2</v>
      </c>
      <c r="W4" s="139">
        <f t="shared" si="0"/>
        <v>28.544</v>
      </c>
      <c r="X4" s="139">
        <f t="shared" si="0"/>
        <v>44.2</v>
      </c>
      <c r="Y4" s="139">
        <f t="shared" si="0"/>
        <v>57</v>
      </c>
      <c r="Z4" s="210">
        <f t="shared" si="0"/>
        <v>51.8</v>
      </c>
      <c r="AA4" s="232">
        <v>0.63</v>
      </c>
      <c r="AB4" s="357">
        <f>0.6*AB6+0.4*AB8</f>
        <v>59</v>
      </c>
      <c r="AC4" s="191" t="s">
        <v>34</v>
      </c>
      <c r="AD4" s="139">
        <f t="shared" ref="AD4:AT4" si="1">0.6*AD6+0.4*AD8</f>
        <v>61.400000000000006</v>
      </c>
      <c r="AE4" s="139">
        <f t="shared" si="1"/>
        <v>64.599999999999994</v>
      </c>
      <c r="AF4" s="139">
        <f t="shared" si="1"/>
        <v>50.6</v>
      </c>
      <c r="AG4" s="139">
        <f t="shared" si="1"/>
        <v>59</v>
      </c>
      <c r="AH4" s="139">
        <f t="shared" si="1"/>
        <v>57.8</v>
      </c>
      <c r="AI4" s="139">
        <f t="shared" si="1"/>
        <v>45.8</v>
      </c>
      <c r="AJ4" s="139">
        <f t="shared" si="1"/>
        <v>51</v>
      </c>
      <c r="AK4" s="139">
        <f t="shared" si="1"/>
        <v>51.8</v>
      </c>
      <c r="AL4" s="139">
        <f t="shared" si="1"/>
        <v>51.400000000000006</v>
      </c>
      <c r="AM4" s="139">
        <f t="shared" si="1"/>
        <v>53.400000000000006</v>
      </c>
      <c r="AN4" s="139">
        <f t="shared" si="1"/>
        <v>47.400000000000006</v>
      </c>
      <c r="AO4" s="139">
        <f t="shared" si="1"/>
        <v>48.2</v>
      </c>
      <c r="AP4" s="139">
        <f t="shared" si="1"/>
        <v>28.544</v>
      </c>
      <c r="AQ4" s="139">
        <f t="shared" si="1"/>
        <v>44.2</v>
      </c>
      <c r="AR4" s="139">
        <f t="shared" si="1"/>
        <v>57</v>
      </c>
      <c r="AS4" s="139">
        <f t="shared" si="1"/>
        <v>51.8</v>
      </c>
      <c r="AT4" s="139">
        <f t="shared" si="1"/>
        <v>51.8</v>
      </c>
      <c r="AU4" s="146">
        <v>0.63</v>
      </c>
      <c r="AV4" s="201"/>
      <c r="AW4" s="201"/>
    </row>
    <row r="5" spans="1:115">
      <c r="B5" s="353"/>
      <c r="C5" s="354"/>
      <c r="D5" s="359"/>
      <c r="E5" s="302"/>
      <c r="F5" s="364"/>
      <c r="G5" s="366"/>
      <c r="H5" s="332"/>
      <c r="I5" s="358"/>
      <c r="J5" s="230" t="s">
        <v>35</v>
      </c>
      <c r="K5" s="226">
        <f t="shared" si="0"/>
        <v>63.8</v>
      </c>
      <c r="L5" s="98">
        <f t="shared" si="0"/>
        <v>94.2</v>
      </c>
      <c r="M5" s="98">
        <f t="shared" si="0"/>
        <v>33.200000000000003</v>
      </c>
      <c r="N5" s="98">
        <f t="shared" si="0"/>
        <v>75.8</v>
      </c>
      <c r="O5" s="98">
        <f t="shared" si="0"/>
        <v>60.400000000000006</v>
      </c>
      <c r="P5" s="98">
        <f t="shared" si="0"/>
        <v>40.400000000000006</v>
      </c>
      <c r="Q5" s="98">
        <f t="shared" si="0"/>
        <v>37</v>
      </c>
      <c r="R5" s="98">
        <f t="shared" si="0"/>
        <v>72.400000000000006</v>
      </c>
      <c r="S5" s="98">
        <f t="shared" si="0"/>
        <v>70.599999999999994</v>
      </c>
      <c r="T5" s="98">
        <f t="shared" si="0"/>
        <v>71.800000000000011</v>
      </c>
      <c r="U5" s="98">
        <f t="shared" si="0"/>
        <v>25.8</v>
      </c>
      <c r="V5" s="98">
        <f t="shared" si="0"/>
        <v>35.400000000000006</v>
      </c>
      <c r="W5" s="98">
        <f t="shared" si="0"/>
        <v>55.400000000000006</v>
      </c>
      <c r="X5" s="98">
        <f t="shared" si="0"/>
        <v>21.6</v>
      </c>
      <c r="Y5" s="98">
        <f t="shared" si="0"/>
        <v>57.2</v>
      </c>
      <c r="Z5" s="211">
        <f t="shared" si="0"/>
        <v>48.599999999999994</v>
      </c>
      <c r="AA5" s="233">
        <f>0.6*AA7+0.4*AA9</f>
        <v>0.63600000000000012</v>
      </c>
      <c r="AB5" s="358"/>
      <c r="AC5" s="192" t="s">
        <v>35</v>
      </c>
      <c r="AD5" s="98"/>
      <c r="AE5" s="98"/>
      <c r="AF5" s="98"/>
      <c r="AG5" s="98"/>
      <c r="AH5" s="98"/>
      <c r="AI5" s="98"/>
      <c r="AJ5" s="98"/>
      <c r="AK5" s="98"/>
      <c r="AL5" s="98"/>
      <c r="AM5" s="98"/>
      <c r="AN5" s="98"/>
      <c r="AO5" s="98"/>
      <c r="AP5" s="98"/>
      <c r="AQ5" s="98"/>
      <c r="AR5" s="98"/>
      <c r="AS5" s="98"/>
      <c r="AT5" s="98"/>
      <c r="AU5" s="129">
        <f>0.6*AU7+0.4*AU9</f>
        <v>0.63600000000000012</v>
      </c>
      <c r="AV5" s="201"/>
      <c r="AW5" s="201"/>
    </row>
    <row r="6" spans="1:115" outlineLevel="1">
      <c r="B6" s="353"/>
      <c r="C6" s="354"/>
      <c r="D6" s="359" t="s">
        <v>36</v>
      </c>
      <c r="E6" s="302" t="s">
        <v>37</v>
      </c>
      <c r="F6" s="360" t="s">
        <v>32</v>
      </c>
      <c r="G6" s="366"/>
      <c r="H6" s="361">
        <v>0.5</v>
      </c>
      <c r="I6" s="306">
        <v>47</v>
      </c>
      <c r="J6" s="231" t="s">
        <v>34</v>
      </c>
      <c r="K6" s="226">
        <v>47</v>
      </c>
      <c r="L6" s="98">
        <v>47</v>
      </c>
      <c r="M6" s="98">
        <v>47</v>
      </c>
      <c r="N6" s="98">
        <v>47</v>
      </c>
      <c r="O6" s="98">
        <v>47</v>
      </c>
      <c r="P6" s="98">
        <v>47</v>
      </c>
      <c r="Q6" s="98">
        <v>47</v>
      </c>
      <c r="R6" s="98">
        <v>47</v>
      </c>
      <c r="S6" s="98">
        <v>47</v>
      </c>
      <c r="T6" s="98">
        <v>47</v>
      </c>
      <c r="U6" s="98">
        <v>47</v>
      </c>
      <c r="V6" s="98">
        <v>47</v>
      </c>
      <c r="W6" s="98">
        <v>47</v>
      </c>
      <c r="X6" s="98">
        <v>47</v>
      </c>
      <c r="Y6" s="98">
        <v>47</v>
      </c>
      <c r="Z6" s="211">
        <v>47</v>
      </c>
      <c r="AA6" s="233">
        <v>0.47</v>
      </c>
      <c r="AB6" s="306">
        <v>47</v>
      </c>
      <c r="AC6" s="193" t="s">
        <v>34</v>
      </c>
      <c r="AD6" s="98">
        <v>47</v>
      </c>
      <c r="AE6" s="98">
        <v>47</v>
      </c>
      <c r="AF6" s="98">
        <v>47</v>
      </c>
      <c r="AG6" s="98">
        <v>47</v>
      </c>
      <c r="AH6" s="98">
        <v>47</v>
      </c>
      <c r="AI6" s="98">
        <v>47</v>
      </c>
      <c r="AJ6" s="98">
        <v>47</v>
      </c>
      <c r="AK6" s="98">
        <v>47</v>
      </c>
      <c r="AL6" s="98">
        <v>47</v>
      </c>
      <c r="AM6" s="98">
        <v>47</v>
      </c>
      <c r="AN6" s="98">
        <v>47</v>
      </c>
      <c r="AO6" s="98">
        <v>47</v>
      </c>
      <c r="AP6" s="98">
        <v>47</v>
      </c>
      <c r="AQ6" s="98">
        <v>47</v>
      </c>
      <c r="AR6" s="98">
        <v>47</v>
      </c>
      <c r="AS6" s="98">
        <v>47</v>
      </c>
      <c r="AT6" s="98">
        <v>47</v>
      </c>
      <c r="AU6" s="129">
        <v>0.47</v>
      </c>
      <c r="AV6" s="201"/>
      <c r="AW6" s="201"/>
    </row>
    <row r="7" spans="1:115" outlineLevel="1">
      <c r="B7" s="353"/>
      <c r="C7" s="354"/>
      <c r="D7" s="359"/>
      <c r="E7" s="302"/>
      <c r="F7" s="360"/>
      <c r="G7" s="366"/>
      <c r="H7" s="361"/>
      <c r="I7" s="306"/>
      <c r="J7" s="230" t="s">
        <v>35</v>
      </c>
      <c r="K7" s="226">
        <v>53</v>
      </c>
      <c r="L7" s="98">
        <v>93</v>
      </c>
      <c r="M7" s="98">
        <v>8</v>
      </c>
      <c r="N7" s="98">
        <v>67</v>
      </c>
      <c r="O7" s="98">
        <v>46</v>
      </c>
      <c r="P7" s="98">
        <v>38</v>
      </c>
      <c r="Q7" s="98">
        <v>23</v>
      </c>
      <c r="R7" s="98">
        <v>78</v>
      </c>
      <c r="S7" s="98">
        <v>73</v>
      </c>
      <c r="T7" s="98">
        <v>71</v>
      </c>
      <c r="U7" s="98">
        <v>5</v>
      </c>
      <c r="V7" s="98">
        <v>25</v>
      </c>
      <c r="W7" s="98">
        <v>31</v>
      </c>
      <c r="X7" s="98">
        <v>0</v>
      </c>
      <c r="Y7" s="98">
        <v>44</v>
      </c>
      <c r="Z7" s="211">
        <v>31</v>
      </c>
      <c r="AA7" s="233">
        <v>0.56000000000000005</v>
      </c>
      <c r="AB7" s="306"/>
      <c r="AC7" s="192" t="s">
        <v>35</v>
      </c>
      <c r="AD7" s="98"/>
      <c r="AE7" s="98"/>
      <c r="AF7" s="98"/>
      <c r="AG7" s="98"/>
      <c r="AH7" s="98"/>
      <c r="AI7" s="98"/>
      <c r="AJ7" s="98"/>
      <c r="AK7" s="98"/>
      <c r="AL7" s="98"/>
      <c r="AM7" s="98"/>
      <c r="AN7" s="98"/>
      <c r="AO7" s="98"/>
      <c r="AP7" s="98"/>
      <c r="AQ7" s="98"/>
      <c r="AR7" s="98"/>
      <c r="AS7" s="98"/>
      <c r="AT7" s="98"/>
      <c r="AU7" s="129">
        <v>0.56000000000000005</v>
      </c>
      <c r="AV7" s="201"/>
      <c r="AW7" s="201"/>
    </row>
    <row r="8" spans="1:115" outlineLevel="1">
      <c r="B8" s="353"/>
      <c r="C8" s="354"/>
      <c r="D8" s="359" t="s">
        <v>38</v>
      </c>
      <c r="E8" s="302" t="s">
        <v>39</v>
      </c>
      <c r="F8" s="364" t="s">
        <v>32</v>
      </c>
      <c r="G8" s="366"/>
      <c r="H8" s="332">
        <v>0.83</v>
      </c>
      <c r="I8" s="358">
        <v>77</v>
      </c>
      <c r="J8" s="231" t="s">
        <v>34</v>
      </c>
      <c r="K8" s="226">
        <v>83</v>
      </c>
      <c r="L8" s="98">
        <v>91</v>
      </c>
      <c r="M8" s="98">
        <v>56</v>
      </c>
      <c r="N8" s="98">
        <v>77</v>
      </c>
      <c r="O8" s="98">
        <v>74</v>
      </c>
      <c r="P8" s="98">
        <v>44</v>
      </c>
      <c r="Q8" s="98">
        <v>57</v>
      </c>
      <c r="R8" s="98">
        <v>59</v>
      </c>
      <c r="S8" s="98">
        <v>58</v>
      </c>
      <c r="T8" s="98">
        <v>63</v>
      </c>
      <c r="U8" s="98">
        <v>48</v>
      </c>
      <c r="V8" s="98">
        <v>50</v>
      </c>
      <c r="W8" s="98">
        <v>0.86</v>
      </c>
      <c r="X8" s="98">
        <v>40</v>
      </c>
      <c r="Y8" s="98">
        <v>72</v>
      </c>
      <c r="Z8" s="211">
        <v>59</v>
      </c>
      <c r="AA8" s="233">
        <v>0.77</v>
      </c>
      <c r="AB8" s="358">
        <v>77</v>
      </c>
      <c r="AC8" s="193" t="s">
        <v>34</v>
      </c>
      <c r="AD8" s="98">
        <v>83</v>
      </c>
      <c r="AE8" s="98">
        <v>91</v>
      </c>
      <c r="AF8" s="98">
        <v>56</v>
      </c>
      <c r="AG8" s="98">
        <v>77</v>
      </c>
      <c r="AH8" s="98">
        <v>74</v>
      </c>
      <c r="AI8" s="98">
        <v>44</v>
      </c>
      <c r="AJ8" s="98">
        <v>57</v>
      </c>
      <c r="AK8" s="98">
        <v>59</v>
      </c>
      <c r="AL8" s="98">
        <v>58</v>
      </c>
      <c r="AM8" s="98">
        <v>63</v>
      </c>
      <c r="AN8" s="98">
        <v>48</v>
      </c>
      <c r="AO8" s="98">
        <v>50</v>
      </c>
      <c r="AP8" s="98">
        <v>0.86</v>
      </c>
      <c r="AQ8" s="98">
        <v>40</v>
      </c>
      <c r="AR8" s="98">
        <v>72</v>
      </c>
      <c r="AS8" s="98">
        <v>59</v>
      </c>
      <c r="AT8" s="98">
        <v>59</v>
      </c>
      <c r="AU8" s="129">
        <v>0.77</v>
      </c>
      <c r="AV8" s="201"/>
      <c r="AW8" s="201"/>
    </row>
    <row r="9" spans="1:115" ht="16" outlineLevel="1" thickBot="1">
      <c r="B9" s="353"/>
      <c r="C9" s="355"/>
      <c r="D9" s="368"/>
      <c r="E9" s="369"/>
      <c r="F9" s="370"/>
      <c r="G9" s="367"/>
      <c r="H9" s="371"/>
      <c r="I9" s="372"/>
      <c r="J9" s="224" t="s">
        <v>35</v>
      </c>
      <c r="K9" s="227">
        <v>80</v>
      </c>
      <c r="L9" s="162">
        <v>96</v>
      </c>
      <c r="M9" s="162">
        <v>71</v>
      </c>
      <c r="N9" s="162">
        <v>89</v>
      </c>
      <c r="O9" s="162">
        <v>82</v>
      </c>
      <c r="P9" s="162">
        <v>44</v>
      </c>
      <c r="Q9" s="162">
        <v>58</v>
      </c>
      <c r="R9" s="162">
        <v>64</v>
      </c>
      <c r="S9" s="162">
        <v>67</v>
      </c>
      <c r="T9" s="162">
        <v>73</v>
      </c>
      <c r="U9" s="162">
        <v>57</v>
      </c>
      <c r="V9" s="162">
        <v>51</v>
      </c>
      <c r="W9" s="162">
        <v>92</v>
      </c>
      <c r="X9" s="162">
        <v>54</v>
      </c>
      <c r="Y9" s="162">
        <v>77</v>
      </c>
      <c r="Z9" s="212">
        <v>75</v>
      </c>
      <c r="AA9" s="234">
        <v>0.75</v>
      </c>
      <c r="AB9" s="373"/>
      <c r="AC9" s="195" t="s">
        <v>35</v>
      </c>
      <c r="AD9" s="125"/>
      <c r="AE9" s="125"/>
      <c r="AF9" s="125"/>
      <c r="AG9" s="125"/>
      <c r="AH9" s="125"/>
      <c r="AI9" s="125"/>
      <c r="AJ9" s="125"/>
      <c r="AK9" s="125"/>
      <c r="AL9" s="125"/>
      <c r="AM9" s="125"/>
      <c r="AN9" s="125"/>
      <c r="AO9" s="125"/>
      <c r="AP9" s="125"/>
      <c r="AQ9" s="125"/>
      <c r="AR9" s="125"/>
      <c r="AS9" s="125"/>
      <c r="AT9" s="125"/>
      <c r="AU9" s="148">
        <v>0.75</v>
      </c>
      <c r="AV9" s="201"/>
      <c r="AW9" s="201"/>
    </row>
    <row r="10" spans="1:115">
      <c r="B10" s="341" t="s">
        <v>40</v>
      </c>
      <c r="C10" s="343" t="s">
        <v>41</v>
      </c>
      <c r="D10" s="347" t="s">
        <v>42</v>
      </c>
      <c r="E10" s="327" t="s">
        <v>37</v>
      </c>
      <c r="F10" s="328" t="s">
        <v>32</v>
      </c>
      <c r="G10" s="348" t="s">
        <v>43</v>
      </c>
      <c r="H10" s="350">
        <v>0.38</v>
      </c>
      <c r="I10" s="329">
        <v>0.47</v>
      </c>
      <c r="J10" s="108" t="s">
        <v>34</v>
      </c>
      <c r="K10" s="219">
        <v>0.44</v>
      </c>
      <c r="L10" s="143">
        <v>0.45</v>
      </c>
      <c r="M10" s="143">
        <v>0.6</v>
      </c>
      <c r="N10" s="143">
        <v>0.47</v>
      </c>
      <c r="O10" s="143">
        <v>0.4</v>
      </c>
      <c r="P10" s="143">
        <v>0.47</v>
      </c>
      <c r="Q10" s="143">
        <v>0.47</v>
      </c>
      <c r="R10" s="143">
        <v>0.47</v>
      </c>
      <c r="S10" s="143">
        <v>0.47</v>
      </c>
      <c r="T10" s="143">
        <v>0.35</v>
      </c>
      <c r="U10" s="143">
        <v>0.4</v>
      </c>
      <c r="V10" s="143">
        <v>0.4</v>
      </c>
      <c r="W10" s="145">
        <v>0</v>
      </c>
      <c r="X10" s="143">
        <v>0.35</v>
      </c>
      <c r="Y10" s="143">
        <v>0.47</v>
      </c>
      <c r="Z10" s="213">
        <v>0.47</v>
      </c>
      <c r="AA10" s="228">
        <v>0.47</v>
      </c>
      <c r="AB10" s="331">
        <v>0.47</v>
      </c>
      <c r="AC10" s="108" t="s">
        <v>34</v>
      </c>
      <c r="AD10" s="228">
        <v>0.44</v>
      </c>
      <c r="AE10" s="228">
        <v>0.45</v>
      </c>
      <c r="AF10" s="228">
        <v>0.6</v>
      </c>
      <c r="AG10" s="228">
        <v>0.47</v>
      </c>
      <c r="AH10" s="228">
        <v>0.4</v>
      </c>
      <c r="AI10" s="228">
        <v>0.47</v>
      </c>
      <c r="AJ10" s="228">
        <v>0.47</v>
      </c>
      <c r="AK10" s="228">
        <v>0.47</v>
      </c>
      <c r="AL10" s="228">
        <v>0.47</v>
      </c>
      <c r="AM10" s="228">
        <v>0.35</v>
      </c>
      <c r="AN10" s="228">
        <v>0.4</v>
      </c>
      <c r="AO10" s="228">
        <v>0.4</v>
      </c>
      <c r="AP10" s="229">
        <v>0</v>
      </c>
      <c r="AQ10" s="228">
        <v>0.35</v>
      </c>
      <c r="AR10" s="228">
        <v>0.47</v>
      </c>
      <c r="AS10" s="228">
        <v>0.47</v>
      </c>
      <c r="AT10" s="228">
        <v>0.47</v>
      </c>
      <c r="AU10" s="228">
        <v>0.47</v>
      </c>
      <c r="AV10" s="202"/>
      <c r="AW10" s="202"/>
    </row>
    <row r="11" spans="1:115" ht="16" thickBot="1">
      <c r="B11" s="342"/>
      <c r="C11" s="344"/>
      <c r="D11" s="303"/>
      <c r="E11" s="302"/>
      <c r="F11" s="304"/>
      <c r="G11" s="349"/>
      <c r="H11" s="351"/>
      <c r="I11" s="330"/>
      <c r="J11" s="5" t="s">
        <v>35</v>
      </c>
      <c r="K11" s="220">
        <v>0.39</v>
      </c>
      <c r="L11" s="147">
        <v>0.52</v>
      </c>
      <c r="M11" s="147">
        <v>0.45</v>
      </c>
      <c r="N11" s="147">
        <v>0.3</v>
      </c>
      <c r="O11" s="147">
        <v>0.64</v>
      </c>
      <c r="P11" s="147">
        <v>0.41</v>
      </c>
      <c r="Q11" s="147">
        <v>0.44</v>
      </c>
      <c r="R11" s="147">
        <v>0.28000000000000003</v>
      </c>
      <c r="S11" s="147">
        <v>0.55000000000000004</v>
      </c>
      <c r="T11" s="147">
        <v>0.31</v>
      </c>
      <c r="U11" s="147">
        <f>NOR!W12</f>
        <v>0.21</v>
      </c>
      <c r="V11" s="147">
        <f>UKI!W12</f>
        <v>0.17</v>
      </c>
      <c r="W11" s="147">
        <v>0</v>
      </c>
      <c r="X11" s="147">
        <v>0</v>
      </c>
      <c r="Y11" s="147">
        <v>0.44</v>
      </c>
      <c r="Z11" s="214">
        <v>0.77</v>
      </c>
      <c r="AA11" s="222">
        <v>0.38</v>
      </c>
      <c r="AB11" s="332"/>
      <c r="AC11" s="5" t="s">
        <v>35</v>
      </c>
      <c r="AD11" s="222"/>
      <c r="AE11" s="222"/>
      <c r="AF11" s="222"/>
      <c r="AG11" s="222"/>
      <c r="AH11" s="222"/>
      <c r="AI11" s="222"/>
      <c r="AJ11" s="222"/>
      <c r="AK11" s="222"/>
      <c r="AL11" s="222"/>
      <c r="AM11" s="222"/>
      <c r="AN11" s="222"/>
      <c r="AO11" s="222"/>
      <c r="AP11" s="222"/>
      <c r="AQ11" s="222"/>
      <c r="AR11" s="222"/>
      <c r="AS11" s="222"/>
      <c r="AT11" s="222"/>
      <c r="AU11" s="222">
        <v>0.38</v>
      </c>
      <c r="AV11" s="201"/>
      <c r="AW11" s="201"/>
    </row>
    <row r="12" spans="1:115" s="1" customFormat="1" ht="16" hidden="1" thickBot="1">
      <c r="B12" s="333" t="s">
        <v>44</v>
      </c>
      <c r="C12" s="345"/>
      <c r="D12" s="334" t="s">
        <v>45</v>
      </c>
      <c r="E12" s="334" t="s">
        <v>37</v>
      </c>
      <c r="F12" s="335" t="s">
        <v>32</v>
      </c>
      <c r="G12" s="304" t="s">
        <v>46</v>
      </c>
      <c r="H12" s="337">
        <v>349</v>
      </c>
      <c r="I12" s="339">
        <v>446</v>
      </c>
      <c r="J12" s="196" t="s">
        <v>47</v>
      </c>
      <c r="K12" s="164">
        <v>183</v>
      </c>
      <c r="L12" s="164">
        <v>15</v>
      </c>
      <c r="M12" s="164">
        <v>26</v>
      </c>
      <c r="N12" s="164">
        <v>12</v>
      </c>
      <c r="O12" s="164">
        <v>0</v>
      </c>
      <c r="P12" s="164">
        <v>13</v>
      </c>
      <c r="Q12" s="164">
        <v>85</v>
      </c>
      <c r="R12" s="164">
        <v>22</v>
      </c>
      <c r="S12" s="164">
        <v>28</v>
      </c>
      <c r="T12" s="164">
        <v>13</v>
      </c>
      <c r="U12" s="164">
        <v>12</v>
      </c>
      <c r="V12" s="164">
        <v>22</v>
      </c>
      <c r="W12" s="165">
        <v>1</v>
      </c>
      <c r="X12" s="164">
        <v>3</v>
      </c>
      <c r="Y12" s="164">
        <v>2</v>
      </c>
      <c r="Z12" s="164">
        <v>10</v>
      </c>
      <c r="AA12" s="166">
        <v>446</v>
      </c>
      <c r="AB12" s="339">
        <v>446</v>
      </c>
      <c r="AC12" s="196" t="s">
        <v>47</v>
      </c>
      <c r="AD12" s="164">
        <v>183</v>
      </c>
      <c r="AE12" s="164">
        <v>15</v>
      </c>
      <c r="AF12" s="164">
        <v>26</v>
      </c>
      <c r="AG12" s="164">
        <v>12</v>
      </c>
      <c r="AH12" s="164">
        <v>0</v>
      </c>
      <c r="AI12" s="164">
        <v>13</v>
      </c>
      <c r="AJ12" s="164">
        <v>85</v>
      </c>
      <c r="AK12" s="164">
        <v>22</v>
      </c>
      <c r="AL12" s="164">
        <v>28</v>
      </c>
      <c r="AM12" s="164">
        <v>13</v>
      </c>
      <c r="AN12" s="164">
        <v>12</v>
      </c>
      <c r="AO12" s="164">
        <v>22</v>
      </c>
      <c r="AP12" s="165">
        <v>1</v>
      </c>
      <c r="AQ12" s="164">
        <v>3</v>
      </c>
      <c r="AR12" s="164">
        <v>2</v>
      </c>
      <c r="AS12" s="164">
        <v>10</v>
      </c>
      <c r="AT12" s="164">
        <v>11</v>
      </c>
      <c r="AU12" s="166">
        <v>446</v>
      </c>
      <c r="AV12" s="203"/>
      <c r="AW12" s="203"/>
    </row>
    <row r="13" spans="1:115" s="1" customFormat="1" ht="36" customHeight="1" thickBot="1">
      <c r="B13" s="333"/>
      <c r="C13" s="346"/>
      <c r="D13" s="303"/>
      <c r="E13" s="302"/>
      <c r="F13" s="304"/>
      <c r="G13" s="336"/>
      <c r="H13" s="338"/>
      <c r="I13" s="340"/>
      <c r="J13" s="5" t="s">
        <v>35</v>
      </c>
      <c r="K13" s="221">
        <f>NAM!W14</f>
        <v>34</v>
      </c>
      <c r="L13" s="167">
        <v>3</v>
      </c>
      <c r="M13" s="167">
        <f>APAC!W14</f>
        <v>21</v>
      </c>
      <c r="N13" s="167">
        <v>10</v>
      </c>
      <c r="O13" s="167">
        <v>0</v>
      </c>
      <c r="P13" s="167">
        <f>BNL!W14</f>
        <v>3</v>
      </c>
      <c r="Q13" s="167">
        <f>DACH!W14</f>
        <v>27</v>
      </c>
      <c r="R13" s="167">
        <v>4</v>
      </c>
      <c r="S13" s="167">
        <v>1</v>
      </c>
      <c r="T13" s="167">
        <v>1</v>
      </c>
      <c r="U13" s="167">
        <f>NOR!W14</f>
        <v>0</v>
      </c>
      <c r="V13" s="167">
        <f>UKI!W14</f>
        <v>11</v>
      </c>
      <c r="W13" s="167">
        <v>0</v>
      </c>
      <c r="X13" s="167">
        <v>0</v>
      </c>
      <c r="Y13" s="167">
        <f>LAT!W14</f>
        <v>1</v>
      </c>
      <c r="Z13" s="215">
        <f>MET!W14</f>
        <v>6</v>
      </c>
      <c r="AA13" s="98">
        <f t="shared" ref="AA13:AA26" si="2">SUM(K13:Z13)</f>
        <v>122</v>
      </c>
      <c r="AB13" s="305"/>
      <c r="AC13" s="5" t="s">
        <v>35</v>
      </c>
      <c r="AD13" s="98">
        <f>NAM!AP14</f>
        <v>0</v>
      </c>
      <c r="AE13" s="98">
        <v>3</v>
      </c>
      <c r="AF13" s="98">
        <f>APAC!AP14</f>
        <v>0</v>
      </c>
      <c r="AG13" s="98">
        <v>10</v>
      </c>
      <c r="AH13" s="98">
        <v>0</v>
      </c>
      <c r="AI13" s="98">
        <f>BNL!AP14</f>
        <v>0</v>
      </c>
      <c r="AJ13" s="98">
        <f>DACH!AP14</f>
        <v>0</v>
      </c>
      <c r="AK13" s="98">
        <v>4</v>
      </c>
      <c r="AL13" s="98">
        <v>1</v>
      </c>
      <c r="AM13" s="98">
        <v>1</v>
      </c>
      <c r="AN13" s="98">
        <f>NOR!AP14</f>
        <v>0</v>
      </c>
      <c r="AO13" s="98">
        <f>UKI!AP14</f>
        <v>0</v>
      </c>
      <c r="AP13" s="98">
        <v>0</v>
      </c>
      <c r="AQ13" s="98">
        <v>0</v>
      </c>
      <c r="AR13" s="98">
        <f>LAT!AP14</f>
        <v>0</v>
      </c>
      <c r="AS13" s="98">
        <f>MET!AP14</f>
        <v>0</v>
      </c>
      <c r="AT13" s="98">
        <f>MET!AQ14</f>
        <v>0</v>
      </c>
      <c r="AU13" s="98">
        <f>SUM(AD13:AS13)</f>
        <v>19</v>
      </c>
      <c r="AV13" s="203"/>
      <c r="AW13" s="203"/>
      <c r="AY13" s="1">
        <v>47</v>
      </c>
      <c r="AZ13" s="1">
        <v>155</v>
      </c>
      <c r="BA13" s="1">
        <v>470</v>
      </c>
      <c r="BB13" s="1">
        <v>268</v>
      </c>
      <c r="BC13" s="1">
        <v>227</v>
      </c>
      <c r="BD13" s="1">
        <v>312</v>
      </c>
      <c r="BE13" s="1">
        <v>135</v>
      </c>
      <c r="BF13" s="1">
        <v>112</v>
      </c>
      <c r="BG13" s="1">
        <v>235</v>
      </c>
      <c r="BH13" s="1">
        <v>148</v>
      </c>
      <c r="BI13" s="1">
        <v>191</v>
      </c>
      <c r="BJ13" s="1">
        <v>371</v>
      </c>
      <c r="BK13" s="25">
        <v>2670</v>
      </c>
    </row>
    <row r="14" spans="1:115" ht="21" hidden="1" customHeight="1">
      <c r="B14" s="282" t="s">
        <v>48</v>
      </c>
      <c r="C14" s="324" t="s">
        <v>49</v>
      </c>
      <c r="D14" s="327" t="s">
        <v>50</v>
      </c>
      <c r="E14" s="327" t="s">
        <v>37</v>
      </c>
      <c r="F14" s="328" t="s">
        <v>51</v>
      </c>
      <c r="G14" s="328" t="s">
        <v>43</v>
      </c>
      <c r="H14" s="325">
        <v>2462</v>
      </c>
      <c r="I14" s="326">
        <f>AA14</f>
        <v>4374.7504199999994</v>
      </c>
      <c r="J14" s="198" t="s">
        <v>52</v>
      </c>
      <c r="K14" s="141">
        <v>629.39415999999994</v>
      </c>
      <c r="L14" s="141">
        <v>0</v>
      </c>
      <c r="M14" s="141">
        <v>59.999999999999993</v>
      </c>
      <c r="N14" s="141">
        <v>38.454000000000001</v>
      </c>
      <c r="O14" s="141">
        <v>33.266950000000001</v>
      </c>
      <c r="P14" s="141">
        <v>650.41375999999991</v>
      </c>
      <c r="Q14" s="141">
        <v>1705.39897</v>
      </c>
      <c r="R14" s="141">
        <v>0</v>
      </c>
      <c r="S14" s="141">
        <v>0</v>
      </c>
      <c r="T14" s="141">
        <v>0</v>
      </c>
      <c r="U14" s="141">
        <v>400</v>
      </c>
      <c r="V14" s="141">
        <v>619.99998000000005</v>
      </c>
      <c r="W14" s="141">
        <v>0</v>
      </c>
      <c r="X14" s="141">
        <v>0</v>
      </c>
      <c r="Y14" s="141">
        <v>37.822599999999994</v>
      </c>
      <c r="Z14" s="141">
        <v>200</v>
      </c>
      <c r="AA14" s="142">
        <f t="shared" si="2"/>
        <v>4374.7504199999994</v>
      </c>
      <c r="AB14" s="326">
        <f>AU14</f>
        <v>3617</v>
      </c>
      <c r="AC14" s="198" t="s">
        <v>52</v>
      </c>
      <c r="AD14" s="141">
        <v>1297.8796142108095</v>
      </c>
      <c r="AE14" s="141">
        <v>27.267209515624884</v>
      </c>
      <c r="AF14" s="141">
        <v>189.06291472841713</v>
      </c>
      <c r="AG14" s="141">
        <v>49.002574677009335</v>
      </c>
      <c r="AH14" s="141">
        <v>0</v>
      </c>
      <c r="AI14" s="141">
        <v>345.00236472630121</v>
      </c>
      <c r="AJ14" s="141">
        <v>756.40018697844562</v>
      </c>
      <c r="AK14" s="141">
        <v>108.24975345290329</v>
      </c>
      <c r="AL14" s="141">
        <v>36.046168788575805</v>
      </c>
      <c r="AM14" s="141">
        <v>35.700442904753501</v>
      </c>
      <c r="AN14" s="141">
        <v>357.21147186139166</v>
      </c>
      <c r="AO14" s="141">
        <v>361.13034855812361</v>
      </c>
      <c r="AP14" s="141">
        <v>0</v>
      </c>
      <c r="AQ14" s="141">
        <v>1.2333598245547845</v>
      </c>
      <c r="AR14" s="141">
        <v>0</v>
      </c>
      <c r="AS14" s="141">
        <v>42.250871818471495</v>
      </c>
      <c r="AT14" s="216">
        <v>10.562717954617874</v>
      </c>
      <c r="AU14" s="142">
        <f t="shared" ref="AU14:AU20" si="3">SUM(AD14:AT14)</f>
        <v>3617</v>
      </c>
      <c r="AV14" s="203"/>
      <c r="AW14" s="203"/>
      <c r="AY14" s="1">
        <v>400</v>
      </c>
      <c r="AZ14" s="1">
        <v>414</v>
      </c>
      <c r="BA14" s="1">
        <v>806</v>
      </c>
      <c r="BB14" s="1">
        <v>411</v>
      </c>
      <c r="BC14" s="1">
        <v>687</v>
      </c>
      <c r="BD14" s="1">
        <v>779</v>
      </c>
      <c r="BE14" s="1">
        <v>582</v>
      </c>
      <c r="BF14" s="1">
        <v>407</v>
      </c>
      <c r="BG14" s="1">
        <v>698</v>
      </c>
      <c r="BH14" s="1">
        <v>669</v>
      </c>
      <c r="BI14" s="1">
        <v>403</v>
      </c>
      <c r="BJ14" s="25">
        <v>1075</v>
      </c>
      <c r="BK14" s="25">
        <v>7331</v>
      </c>
    </row>
    <row r="15" spans="1:115">
      <c r="B15" s="282"/>
      <c r="C15" s="318"/>
      <c r="D15" s="303"/>
      <c r="E15" s="302"/>
      <c r="F15" s="304"/>
      <c r="G15" s="304"/>
      <c r="H15" s="305"/>
      <c r="I15" s="306"/>
      <c r="J15" s="193" t="s">
        <v>34</v>
      </c>
      <c r="K15" s="13">
        <f t="shared" ref="K15:Z15" si="4">K14*$BB$18</f>
        <v>348.64193357303373</v>
      </c>
      <c r="L15" s="13">
        <f t="shared" si="4"/>
        <v>0</v>
      </c>
      <c r="M15" s="13">
        <f t="shared" si="4"/>
        <v>33.235955056179776</v>
      </c>
      <c r="N15" s="13">
        <f t="shared" si="4"/>
        <v>21.300923595505619</v>
      </c>
      <c r="O15" s="13">
        <f t="shared" si="4"/>
        <v>18.427647584269664</v>
      </c>
      <c r="P15" s="13">
        <f t="shared" si="4"/>
        <v>360.28537492134831</v>
      </c>
      <c r="Q15" s="13">
        <f t="shared" si="4"/>
        <v>944.67605866292138</v>
      </c>
      <c r="R15" s="13">
        <f t="shared" si="4"/>
        <v>0</v>
      </c>
      <c r="S15" s="13">
        <f t="shared" si="4"/>
        <v>0</v>
      </c>
      <c r="T15" s="13">
        <f t="shared" si="4"/>
        <v>0</v>
      </c>
      <c r="U15" s="13">
        <f t="shared" si="4"/>
        <v>221.57303370786519</v>
      </c>
      <c r="V15" s="13">
        <f t="shared" si="4"/>
        <v>343.43819116853939</v>
      </c>
      <c r="W15" s="13">
        <f t="shared" si="4"/>
        <v>0</v>
      </c>
      <c r="X15" s="13">
        <f t="shared" si="4"/>
        <v>0</v>
      </c>
      <c r="Y15" s="13">
        <f t="shared" si="4"/>
        <v>20.951170561797753</v>
      </c>
      <c r="Z15" s="13">
        <f t="shared" si="4"/>
        <v>110.7865168539326</v>
      </c>
      <c r="AA15" s="99">
        <f t="shared" si="2"/>
        <v>2423.3168056853933</v>
      </c>
      <c r="AB15" s="306"/>
      <c r="AC15" s="193" t="s">
        <v>34</v>
      </c>
      <c r="AD15" s="13">
        <f t="shared" ref="AD15:AT15" si="5">AD14*$BB$18</f>
        <v>718.93780877070685</v>
      </c>
      <c r="AE15" s="13">
        <f t="shared" si="5"/>
        <v>15.104195832812437</v>
      </c>
      <c r="AF15" s="13">
        <f t="shared" si="5"/>
        <v>104.72810894506702</v>
      </c>
      <c r="AG15" s="13">
        <f t="shared" si="5"/>
        <v>27.144122826702926</v>
      </c>
      <c r="AH15" s="13">
        <f t="shared" si="5"/>
        <v>0</v>
      </c>
      <c r="AI15" s="13">
        <f t="shared" si="5"/>
        <v>191.10805147198485</v>
      </c>
      <c r="AJ15" s="13">
        <f t="shared" si="5"/>
        <v>418.99471031502662</v>
      </c>
      <c r="AK15" s="13">
        <f t="shared" si="5"/>
        <v>59.963065676720589</v>
      </c>
      <c r="AL15" s="13">
        <f t="shared" si="5"/>
        <v>19.967147430076263</v>
      </c>
      <c r="AM15" s="13">
        <f t="shared" si="5"/>
        <v>19.77563859780166</v>
      </c>
      <c r="AN15" s="13">
        <f t="shared" si="5"/>
        <v>197.87107373895068</v>
      </c>
      <c r="AO15" s="13">
        <f t="shared" si="5"/>
        <v>200.04186723500555</v>
      </c>
      <c r="AP15" s="13">
        <f t="shared" si="5"/>
        <v>0</v>
      </c>
      <c r="AQ15" s="13">
        <f t="shared" si="5"/>
        <v>0.68319819495000988</v>
      </c>
      <c r="AR15" s="13">
        <f t="shared" si="5"/>
        <v>0</v>
      </c>
      <c r="AS15" s="13">
        <f t="shared" si="5"/>
        <v>23.40413461405219</v>
      </c>
      <c r="AT15" s="13">
        <f t="shared" si="5"/>
        <v>5.8510336535130474</v>
      </c>
      <c r="AU15" s="99">
        <f t="shared" si="3"/>
        <v>2003.5741573033706</v>
      </c>
      <c r="AV15" s="203"/>
      <c r="AW15" s="203"/>
    </row>
    <row r="16" spans="1:115">
      <c r="B16" s="283"/>
      <c r="C16" s="318"/>
      <c r="D16" s="303"/>
      <c r="E16" s="302"/>
      <c r="F16" s="304"/>
      <c r="G16" s="304"/>
      <c r="H16" s="305"/>
      <c r="I16" s="306"/>
      <c r="J16" s="192" t="s">
        <v>35</v>
      </c>
      <c r="K16" s="98">
        <f>NAM!W16</f>
        <v>958.41439999999989</v>
      </c>
      <c r="L16" s="98">
        <v>20.135370000000002</v>
      </c>
      <c r="M16" s="98">
        <f>APAC!W16</f>
        <v>139.61281</v>
      </c>
      <c r="N16" s="98">
        <v>36.185770000000005</v>
      </c>
      <c r="O16" s="98">
        <v>0</v>
      </c>
      <c r="P16" s="98">
        <f>BNL!W16</f>
        <v>254.76571999999999</v>
      </c>
      <c r="Q16" s="98">
        <f>DACH!W16</f>
        <v>558.5609199999999</v>
      </c>
      <c r="R16" s="98">
        <v>79.936630000000008</v>
      </c>
      <c r="S16" s="98">
        <v>26.61816</v>
      </c>
      <c r="T16" s="98">
        <v>26.362860000000001</v>
      </c>
      <c r="U16" s="98">
        <f>NOR!W16</f>
        <v>263.78149000000002</v>
      </c>
      <c r="V16" s="98">
        <f>UKI!W16</f>
        <v>266.67536999999999</v>
      </c>
      <c r="W16" s="98">
        <v>0</v>
      </c>
      <c r="X16" s="98">
        <v>0.91076999999999997</v>
      </c>
      <c r="Y16" s="98">
        <f>LAT!W16</f>
        <v>0</v>
      </c>
      <c r="Z16" s="98">
        <f>MET!W16</f>
        <v>38.543890000000005</v>
      </c>
      <c r="AA16" s="99">
        <f t="shared" si="2"/>
        <v>2670.50416</v>
      </c>
      <c r="AB16" s="306"/>
      <c r="AC16" s="192" t="s">
        <v>35</v>
      </c>
      <c r="AD16" s="98">
        <v>668.56313</v>
      </c>
      <c r="AE16" s="98">
        <v>3.6231599999999999</v>
      </c>
      <c r="AF16" s="98">
        <v>74.491160000000008</v>
      </c>
      <c r="AG16" s="98">
        <v>37.196059999999996</v>
      </c>
      <c r="AH16" s="98">
        <v>5.7029799999999993</v>
      </c>
      <c r="AI16" s="98">
        <v>21.02139</v>
      </c>
      <c r="AJ16" s="98">
        <v>277.62188000000003</v>
      </c>
      <c r="AK16" s="98">
        <v>95.162030000000001</v>
      </c>
      <c r="AL16" s="98">
        <v>1.05</v>
      </c>
      <c r="AM16" s="98"/>
      <c r="AN16" s="98">
        <v>110.97014</v>
      </c>
      <c r="AO16" s="98">
        <v>76.299250000000001</v>
      </c>
      <c r="AP16" s="98"/>
      <c r="AQ16" s="98">
        <v>2.2374499999999999</v>
      </c>
      <c r="AR16" s="235"/>
      <c r="AS16" s="98">
        <v>7.0823200000000019</v>
      </c>
      <c r="AT16" s="98">
        <v>5.6805700000000003</v>
      </c>
      <c r="AU16" s="99">
        <f t="shared" si="3"/>
        <v>1386.7015199999998</v>
      </c>
      <c r="AV16" s="203"/>
      <c r="AW16" s="203"/>
    </row>
    <row r="17" spans="2:65" hidden="1">
      <c r="B17" s="283"/>
      <c r="C17" s="318"/>
      <c r="D17" s="302" t="s">
        <v>53</v>
      </c>
      <c r="E17" s="302" t="s">
        <v>39</v>
      </c>
      <c r="F17" s="304" t="s">
        <v>51</v>
      </c>
      <c r="G17" s="304" t="s">
        <v>43</v>
      </c>
      <c r="H17" s="305">
        <v>4072</v>
      </c>
      <c r="I17" s="306">
        <f>AA17</f>
        <v>3209.2589686659553</v>
      </c>
      <c r="J17" s="193" t="s">
        <v>54</v>
      </c>
      <c r="K17" s="98">
        <v>1563.3180649409358</v>
      </c>
      <c r="L17" s="98">
        <v>314.21963461494761</v>
      </c>
      <c r="M17" s="98">
        <v>657.55064005392126</v>
      </c>
      <c r="N17" s="98">
        <v>95.434309400225175</v>
      </c>
      <c r="O17" s="98">
        <v>45.736139928718806</v>
      </c>
      <c r="P17" s="98">
        <v>-72.344018873987224</v>
      </c>
      <c r="Q17" s="98">
        <v>7.3877000122142658</v>
      </c>
      <c r="R17" s="98">
        <v>-115.26850415631809</v>
      </c>
      <c r="S17" s="98">
        <v>13.322744512886098</v>
      </c>
      <c r="T17" s="98">
        <v>10.274223333059826</v>
      </c>
      <c r="U17" s="98">
        <v>3.5805884365834149</v>
      </c>
      <c r="V17" s="98">
        <v>17.990338011922354</v>
      </c>
      <c r="W17" s="98">
        <v>30.248770075852612</v>
      </c>
      <c r="X17" s="98">
        <v>1.8083383749936175</v>
      </c>
      <c r="Y17" s="98">
        <v>339.99999999999994</v>
      </c>
      <c r="Z17" s="98">
        <v>296</v>
      </c>
      <c r="AA17" s="99">
        <f t="shared" si="2"/>
        <v>3209.2589686659553</v>
      </c>
      <c r="AB17" s="306">
        <f>AU17</f>
        <v>6931.9999999999982</v>
      </c>
      <c r="AC17" s="193" t="s">
        <v>54</v>
      </c>
      <c r="AD17" s="98">
        <v>4543.9299635336729</v>
      </c>
      <c r="AE17" s="98">
        <v>979.02007810883003</v>
      </c>
      <c r="AF17" s="98">
        <v>81.402832032633441</v>
      </c>
      <c r="AG17" s="98">
        <v>16.94416384481999</v>
      </c>
      <c r="AH17" s="98">
        <v>0</v>
      </c>
      <c r="AI17" s="98">
        <v>337.40316838384763</v>
      </c>
      <c r="AJ17" s="98">
        <v>574.95638806328975</v>
      </c>
      <c r="AK17" s="98">
        <v>101.36277253140709</v>
      </c>
      <c r="AL17" s="98">
        <v>3.0757584908253652</v>
      </c>
      <c r="AM17" s="98">
        <v>78.931787926549447</v>
      </c>
      <c r="AN17" s="98">
        <v>0</v>
      </c>
      <c r="AO17" s="98">
        <v>44.118338831135617</v>
      </c>
      <c r="AP17" s="98">
        <v>0</v>
      </c>
      <c r="AQ17" s="98">
        <v>96.706424388098171</v>
      </c>
      <c r="AR17" s="98">
        <v>0.82089492639499417</v>
      </c>
      <c r="AS17" s="98">
        <v>58.661943150795899</v>
      </c>
      <c r="AT17" s="211">
        <v>14.665485787698975</v>
      </c>
      <c r="AU17" s="99">
        <f t="shared" si="3"/>
        <v>6931.9999999999982</v>
      </c>
      <c r="AV17" s="203"/>
      <c r="AW17" s="203"/>
      <c r="AY17" s="2" t="s">
        <v>55</v>
      </c>
      <c r="BB17" s="1" t="s">
        <v>34</v>
      </c>
      <c r="BF17" s="1" t="s">
        <v>56</v>
      </c>
      <c r="BG17" s="1" t="s">
        <v>39</v>
      </c>
      <c r="BH17" s="1" t="s">
        <v>56</v>
      </c>
      <c r="BI17" s="1" t="s">
        <v>39</v>
      </c>
    </row>
    <row r="18" spans="2:65">
      <c r="B18" s="283"/>
      <c r="C18" s="318"/>
      <c r="D18" s="303"/>
      <c r="E18" s="302"/>
      <c r="F18" s="304"/>
      <c r="G18" s="304"/>
      <c r="H18" s="305"/>
      <c r="I18" s="306"/>
      <c r="J18" s="193" t="s">
        <v>34</v>
      </c>
      <c r="K18" s="13">
        <f t="shared" ref="K18:Z18" si="6">K17*$BB$19</f>
        <v>745.72681395422899</v>
      </c>
      <c r="L18" s="13">
        <f t="shared" si="6"/>
        <v>149.88760909132068</v>
      </c>
      <c r="M18" s="13">
        <f t="shared" si="6"/>
        <v>313.6617907882366</v>
      </c>
      <c r="N18" s="13">
        <f t="shared" si="6"/>
        <v>45.523636607909893</v>
      </c>
      <c r="O18" s="13">
        <f t="shared" si="6"/>
        <v>21.816843722647615</v>
      </c>
      <c r="P18" s="13">
        <f t="shared" si="6"/>
        <v>-34.50921211326331</v>
      </c>
      <c r="Q18" s="13">
        <f t="shared" si="6"/>
        <v>3.5240467797999302</v>
      </c>
      <c r="R18" s="13">
        <f t="shared" si="6"/>
        <v>-54.984853230752201</v>
      </c>
      <c r="S18" s="13">
        <f t="shared" si="6"/>
        <v>6.3551544893688021</v>
      </c>
      <c r="T18" s="13">
        <f t="shared" si="6"/>
        <v>4.9009628967003431</v>
      </c>
      <c r="U18" s="13">
        <f t="shared" si="6"/>
        <v>1.7079958754238442</v>
      </c>
      <c r="V18" s="13">
        <f t="shared" si="6"/>
        <v>8.5816685346736428</v>
      </c>
      <c r="W18" s="13">
        <f t="shared" si="6"/>
        <v>14.429129580583357</v>
      </c>
      <c r="X18" s="13">
        <f t="shared" si="6"/>
        <v>0.862605278591281</v>
      </c>
      <c r="Y18" s="13">
        <f t="shared" si="6"/>
        <v>162.18524075842311</v>
      </c>
      <c r="Z18" s="13">
        <f t="shared" si="6"/>
        <v>141.19656254262719</v>
      </c>
      <c r="AA18" s="99">
        <f t="shared" si="2"/>
        <v>1530.8659955565192</v>
      </c>
      <c r="AB18" s="306"/>
      <c r="AC18" s="193" t="s">
        <v>34</v>
      </c>
      <c r="AD18" s="13">
        <f t="shared" ref="AD18:AT18" si="7">AD17*$BB$19</f>
        <v>2167.5246327209461</v>
      </c>
      <c r="AE18" s="13">
        <f t="shared" si="7"/>
        <v>467.00766786885538</v>
      </c>
      <c r="AF18" s="13">
        <f t="shared" si="7"/>
        <v>38.830405622441567</v>
      </c>
      <c r="AG18" s="13">
        <f t="shared" si="7"/>
        <v>8.0826273312420547</v>
      </c>
      <c r="AH18" s="13">
        <f t="shared" si="7"/>
        <v>0</v>
      </c>
      <c r="AI18" s="13">
        <f t="shared" si="7"/>
        <v>160.94651204996796</v>
      </c>
      <c r="AJ18" s="13">
        <f t="shared" si="7"/>
        <v>274.26305948128828</v>
      </c>
      <c r="AK18" s="13">
        <f t="shared" si="7"/>
        <v>48.351604902786882</v>
      </c>
      <c r="AL18" s="13">
        <f t="shared" si="7"/>
        <v>1.4671842098508119</v>
      </c>
      <c r="AM18" s="13">
        <f t="shared" si="7"/>
        <v>37.651679495177113</v>
      </c>
      <c r="AN18" s="13">
        <f t="shared" si="7"/>
        <v>0</v>
      </c>
      <c r="AO18" s="13">
        <f t="shared" si="7"/>
        <v>21.045127662321818</v>
      </c>
      <c r="AP18" s="13">
        <f t="shared" si="7"/>
        <v>0</v>
      </c>
      <c r="AQ18" s="13">
        <f t="shared" si="7"/>
        <v>46.130455065499838</v>
      </c>
      <c r="AR18" s="13">
        <f t="shared" si="7"/>
        <v>0.39157953316100053</v>
      </c>
      <c r="AS18" s="13">
        <f t="shared" si="7"/>
        <v>27.982651097849306</v>
      </c>
      <c r="AT18" s="13">
        <f t="shared" si="7"/>
        <v>6.9956627744623265</v>
      </c>
      <c r="AU18" s="99">
        <f t="shared" si="3"/>
        <v>3306.67084981585</v>
      </c>
      <c r="AV18" s="203"/>
      <c r="AW18" s="203"/>
      <c r="AX18" s="104">
        <v>445.71939660551243</v>
      </c>
      <c r="AY18" s="116">
        <f t="shared" ref="AY18:AY29" si="8">AX18/$AX$30</f>
        <v>5.1809318877517899E-2</v>
      </c>
      <c r="BA18" s="1" t="s">
        <v>57</v>
      </c>
      <c r="BB18" s="138">
        <f>BH18+BH19+BH20+BH21+BH22+BH23</f>
        <v>0.55393258426966296</v>
      </c>
      <c r="BF18" s="1">
        <v>47</v>
      </c>
      <c r="BG18" s="1">
        <v>400</v>
      </c>
      <c r="BH18" s="149">
        <f>BF18/$BF$30</f>
        <v>1.7602996254681647E-2</v>
      </c>
      <c r="BI18" s="149">
        <f>BG18/$BG$30</f>
        <v>5.4562815441276773E-2</v>
      </c>
      <c r="BL18" s="149">
        <v>1.7602996254681647E-2</v>
      </c>
      <c r="BM18" s="149">
        <v>5.4562815441276773E-2</v>
      </c>
    </row>
    <row r="19" spans="2:65">
      <c r="B19" s="283"/>
      <c r="C19" s="318"/>
      <c r="D19" s="303"/>
      <c r="E19" s="302"/>
      <c r="F19" s="304"/>
      <c r="G19" s="304"/>
      <c r="H19" s="305"/>
      <c r="I19" s="306"/>
      <c r="J19" s="192" t="s">
        <v>35</v>
      </c>
      <c r="K19" s="98">
        <f>NAM!W18</f>
        <v>4027.8985900000002</v>
      </c>
      <c r="L19" s="98">
        <v>867.83766999999989</v>
      </c>
      <c r="M19" s="98">
        <f>APAC!W18</f>
        <v>72.158320000000003</v>
      </c>
      <c r="N19" s="98">
        <v>15.0199</v>
      </c>
      <c r="O19" s="98">
        <v>0</v>
      </c>
      <c r="P19" s="98">
        <f>BNL!W18</f>
        <v>299.08597999999995</v>
      </c>
      <c r="Q19" s="98">
        <f>DACH!W18</f>
        <v>509.66146999999995</v>
      </c>
      <c r="R19" s="98">
        <v>89.85150999999999</v>
      </c>
      <c r="S19" s="98">
        <v>2.7264599999999999</v>
      </c>
      <c r="T19" s="98">
        <v>69.967899999999986</v>
      </c>
      <c r="U19" s="98">
        <f>NOR!W18</f>
        <v>0</v>
      </c>
      <c r="V19" s="98">
        <f>UKI!W18</f>
        <v>39.108040000000003</v>
      </c>
      <c r="W19" s="98">
        <v>0</v>
      </c>
      <c r="X19" s="98">
        <v>85.723960000000048</v>
      </c>
      <c r="Y19" s="98">
        <f>LAT!W18</f>
        <v>0.72767000000000071</v>
      </c>
      <c r="Z19" s="98">
        <f>MET!W18</f>
        <v>65.3125</v>
      </c>
      <c r="AA19" s="99">
        <f>SUM(K19:Z19)</f>
        <v>6145.0799700000007</v>
      </c>
      <c r="AB19" s="306"/>
      <c r="AC19" s="192" t="s">
        <v>35</v>
      </c>
      <c r="AD19" s="98">
        <v>1474.19183</v>
      </c>
      <c r="AE19" s="98">
        <v>20.40034</v>
      </c>
      <c r="AF19" s="98">
        <v>37.286929999999998</v>
      </c>
      <c r="AG19" s="98">
        <v>7.6357200000000001</v>
      </c>
      <c r="AH19" s="98">
        <v>0</v>
      </c>
      <c r="AI19" s="98">
        <v>120.20128</v>
      </c>
      <c r="AJ19" s="98">
        <v>271.60329000000002</v>
      </c>
      <c r="AK19" s="98">
        <v>55.631380000000007</v>
      </c>
      <c r="AL19" s="98">
        <v>1.0107899999999999</v>
      </c>
      <c r="AM19" s="98">
        <v>27.711960000000001</v>
      </c>
      <c r="AN19" s="98">
        <v>2.64181</v>
      </c>
      <c r="AO19" s="98">
        <v>17.350390000000001</v>
      </c>
      <c r="AP19" s="98">
        <v>222.04489000000001</v>
      </c>
      <c r="AQ19" s="98">
        <v>19.82525</v>
      </c>
      <c r="AR19" s="98">
        <v>0</v>
      </c>
      <c r="AS19" s="98">
        <v>65.418469999999999</v>
      </c>
      <c r="AT19" s="98">
        <v>0</v>
      </c>
      <c r="AU19" s="99">
        <f t="shared" si="3"/>
        <v>2342.95433</v>
      </c>
      <c r="AV19" s="203"/>
      <c r="AW19" s="203"/>
      <c r="AX19" s="104">
        <v>510.60743139256431</v>
      </c>
      <c r="AY19" s="116">
        <f t="shared" si="8"/>
        <v>5.935174335179591E-2</v>
      </c>
      <c r="BA19" s="1" t="s">
        <v>58</v>
      </c>
      <c r="BB19" s="138">
        <f>BI18+BI19+BI20+BI21+BI22+BI23</f>
        <v>0.47701541399536218</v>
      </c>
      <c r="BF19" s="1">
        <v>155</v>
      </c>
      <c r="BG19" s="1">
        <v>414</v>
      </c>
      <c r="BH19" s="149">
        <f t="shared" ref="BH19:BH29" si="9">BF19/$BF$30</f>
        <v>5.8052434456928842E-2</v>
      </c>
      <c r="BI19" s="149">
        <f t="shared" ref="BI19:BI29" si="10">BG19/$BG$30</f>
        <v>5.6472513981721456E-2</v>
      </c>
      <c r="BL19" s="149">
        <v>5.8052434456928842E-2</v>
      </c>
      <c r="BM19" s="149">
        <v>5.6472513981721456E-2</v>
      </c>
    </row>
    <row r="20" spans="2:65" hidden="1">
      <c r="B20" s="283"/>
      <c r="C20" s="318"/>
      <c r="D20" s="302" t="s">
        <v>59</v>
      </c>
      <c r="E20" s="302" t="s">
        <v>37</v>
      </c>
      <c r="F20" s="304" t="s">
        <v>51</v>
      </c>
      <c r="G20" s="304" t="s">
        <v>43</v>
      </c>
      <c r="H20" s="305"/>
      <c r="I20" s="306">
        <f>AA20</f>
        <v>0</v>
      </c>
      <c r="J20" s="193" t="s">
        <v>54</v>
      </c>
      <c r="K20" s="98"/>
      <c r="L20" s="98"/>
      <c r="M20" s="98"/>
      <c r="N20" s="98"/>
      <c r="O20" s="98"/>
      <c r="P20" s="98"/>
      <c r="Q20" s="98"/>
      <c r="R20" s="98"/>
      <c r="S20" s="98"/>
      <c r="T20" s="98"/>
      <c r="U20" s="98"/>
      <c r="V20" s="98"/>
      <c r="W20" s="98"/>
      <c r="X20" s="98"/>
      <c r="Y20" s="98"/>
      <c r="Z20" s="98"/>
      <c r="AA20" s="99">
        <f t="shared" si="2"/>
        <v>0</v>
      </c>
      <c r="AB20" s="306">
        <f>AU20</f>
        <v>0</v>
      </c>
      <c r="AC20" s="193" t="s">
        <v>54</v>
      </c>
      <c r="AD20" s="98"/>
      <c r="AE20" s="98"/>
      <c r="AF20" s="98"/>
      <c r="AG20" s="98"/>
      <c r="AH20" s="98"/>
      <c r="AI20" s="98"/>
      <c r="AJ20" s="98"/>
      <c r="AK20" s="98"/>
      <c r="AL20" s="98"/>
      <c r="AM20" s="98"/>
      <c r="AN20" s="98"/>
      <c r="AO20" s="98"/>
      <c r="AP20" s="98"/>
      <c r="AQ20" s="98"/>
      <c r="AR20" s="98"/>
      <c r="AS20" s="98"/>
      <c r="AT20" s="211"/>
      <c r="AU20" s="99">
        <f t="shared" si="3"/>
        <v>0</v>
      </c>
      <c r="AV20" s="203"/>
      <c r="AW20" s="203"/>
      <c r="AX20" s="104">
        <v>765.13768543766923</v>
      </c>
      <c r="AY20" s="116">
        <f t="shared" si="8"/>
        <v>8.8937709760769076E-2</v>
      </c>
      <c r="BF20" s="1">
        <v>470</v>
      </c>
      <c r="BG20" s="1">
        <v>806</v>
      </c>
      <c r="BH20" s="149">
        <f t="shared" si="9"/>
        <v>0.17602996254681649</v>
      </c>
      <c r="BI20" s="149">
        <f t="shared" si="10"/>
        <v>0.10994407311417269</v>
      </c>
      <c r="BL20" s="149">
        <v>0.17602996254681649</v>
      </c>
      <c r="BM20" s="149">
        <v>0.10994407311417269</v>
      </c>
    </row>
    <row r="21" spans="2:65" hidden="1">
      <c r="B21" s="283"/>
      <c r="C21" s="318"/>
      <c r="D21" s="302"/>
      <c r="E21" s="302"/>
      <c r="F21" s="304"/>
      <c r="G21" s="304"/>
      <c r="H21" s="305"/>
      <c r="I21" s="306"/>
      <c r="J21" s="193" t="s">
        <v>34</v>
      </c>
      <c r="K21" s="13">
        <f t="shared" ref="K21:Z21" si="11">K20*$BB$18</f>
        <v>0</v>
      </c>
      <c r="L21" s="13">
        <f t="shared" si="11"/>
        <v>0</v>
      </c>
      <c r="M21" s="13">
        <f t="shared" si="11"/>
        <v>0</v>
      </c>
      <c r="N21" s="13">
        <f t="shared" si="11"/>
        <v>0</v>
      </c>
      <c r="O21" s="13">
        <f t="shared" si="11"/>
        <v>0</v>
      </c>
      <c r="P21" s="13">
        <f t="shared" si="11"/>
        <v>0</v>
      </c>
      <c r="Q21" s="13">
        <f t="shared" si="11"/>
        <v>0</v>
      </c>
      <c r="R21" s="13">
        <f t="shared" si="11"/>
        <v>0</v>
      </c>
      <c r="S21" s="13">
        <f t="shared" si="11"/>
        <v>0</v>
      </c>
      <c r="T21" s="13">
        <f t="shared" si="11"/>
        <v>0</v>
      </c>
      <c r="U21" s="13">
        <f t="shared" si="11"/>
        <v>0</v>
      </c>
      <c r="V21" s="13">
        <f t="shared" si="11"/>
        <v>0</v>
      </c>
      <c r="W21" s="13">
        <f t="shared" si="11"/>
        <v>0</v>
      </c>
      <c r="X21" s="13">
        <f t="shared" si="11"/>
        <v>0</v>
      </c>
      <c r="Y21" s="13">
        <f t="shared" si="11"/>
        <v>0</v>
      </c>
      <c r="Z21" s="13">
        <f t="shared" si="11"/>
        <v>0</v>
      </c>
      <c r="AA21" s="99">
        <f t="shared" si="2"/>
        <v>0</v>
      </c>
      <c r="AB21" s="306"/>
      <c r="AC21" s="193" t="s">
        <v>34</v>
      </c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217"/>
      <c r="AU21" s="99">
        <f t="shared" ref="AU21:AU25" si="12">SUM(AD21:AT21)</f>
        <v>0</v>
      </c>
      <c r="AV21" s="203"/>
      <c r="AW21" s="203"/>
      <c r="AX21" s="104">
        <v>726.57444621075331</v>
      </c>
      <c r="AY21" s="116">
        <f t="shared" si="8"/>
        <v>8.4455214331418074E-2</v>
      </c>
      <c r="BF21" s="1">
        <v>268</v>
      </c>
      <c r="BG21" s="1">
        <v>411</v>
      </c>
      <c r="BH21" s="149">
        <f t="shared" si="9"/>
        <v>0.10037453183520599</v>
      </c>
      <c r="BI21" s="149">
        <f t="shared" si="10"/>
        <v>5.6063292865911878E-2</v>
      </c>
      <c r="BL21" s="149">
        <v>0.10037453183520599</v>
      </c>
      <c r="BM21" s="149">
        <v>5.6063292865911878E-2</v>
      </c>
    </row>
    <row r="22" spans="2:65" hidden="1">
      <c r="B22" s="283"/>
      <c r="C22" s="318"/>
      <c r="D22" s="302"/>
      <c r="E22" s="302"/>
      <c r="F22" s="304"/>
      <c r="G22" s="304"/>
      <c r="H22" s="305"/>
      <c r="I22" s="306"/>
      <c r="J22" s="192" t="s">
        <v>35</v>
      </c>
      <c r="K22" s="98">
        <f>NAM!W20</f>
        <v>0</v>
      </c>
      <c r="L22" s="98"/>
      <c r="M22" s="98">
        <f>APAC!W20</f>
        <v>0</v>
      </c>
      <c r="N22" s="98"/>
      <c r="O22" s="98"/>
      <c r="P22" s="98">
        <f>BNL!W20</f>
        <v>0</v>
      </c>
      <c r="Q22" s="98">
        <f>DACH!W20</f>
        <v>0</v>
      </c>
      <c r="R22" s="98"/>
      <c r="S22" s="98"/>
      <c r="T22" s="98"/>
      <c r="U22" s="98">
        <f>NOR!W20</f>
        <v>0</v>
      </c>
      <c r="V22" s="98">
        <f>UKI!W20</f>
        <v>0</v>
      </c>
      <c r="W22" s="98"/>
      <c r="X22" s="98"/>
      <c r="Y22" s="98">
        <f>LAT!W20</f>
        <v>0</v>
      </c>
      <c r="Z22" s="98">
        <f>MET!V20</f>
        <v>0</v>
      </c>
      <c r="AA22" s="99">
        <f t="shared" si="2"/>
        <v>0</v>
      </c>
      <c r="AB22" s="306"/>
      <c r="AC22" s="192" t="s">
        <v>35</v>
      </c>
      <c r="AD22" s="98"/>
      <c r="AE22" s="98"/>
      <c r="AF22" s="98"/>
      <c r="AG22" s="98"/>
      <c r="AH22" s="98"/>
      <c r="AI22" s="98"/>
      <c r="AJ22" s="98"/>
      <c r="AK22" s="98"/>
      <c r="AL22" s="98"/>
      <c r="AM22" s="98"/>
      <c r="AN22" s="98"/>
      <c r="AO22" s="98"/>
      <c r="AP22" s="98"/>
      <c r="AQ22" s="98"/>
      <c r="AR22" s="98"/>
      <c r="AS22" s="98"/>
      <c r="AT22" s="211"/>
      <c r="AU22" s="99">
        <f t="shared" si="12"/>
        <v>0</v>
      </c>
      <c r="AV22" s="203"/>
      <c r="AW22" s="203"/>
      <c r="AX22" s="104">
        <v>774.61676799914426</v>
      </c>
      <c r="AY22" s="116">
        <f t="shared" si="8"/>
        <v>9.0039534843621455E-2</v>
      </c>
      <c r="BF22" s="1">
        <v>227</v>
      </c>
      <c r="BG22" s="1">
        <v>687</v>
      </c>
      <c r="BH22" s="149">
        <f t="shared" si="9"/>
        <v>8.5018726591760296E-2</v>
      </c>
      <c r="BI22" s="149">
        <f t="shared" si="10"/>
        <v>9.3711635520392855E-2</v>
      </c>
      <c r="BL22" s="149">
        <v>8.5018726591760296E-2</v>
      </c>
      <c r="BM22" s="149">
        <v>9.3711635520392855E-2</v>
      </c>
    </row>
    <row r="23" spans="2:65" hidden="1">
      <c r="B23" s="283"/>
      <c r="C23" s="318"/>
      <c r="D23" s="302" t="s">
        <v>60</v>
      </c>
      <c r="E23" s="302" t="s">
        <v>39</v>
      </c>
      <c r="F23" s="304" t="s">
        <v>51</v>
      </c>
      <c r="G23" s="304" t="s">
        <v>43</v>
      </c>
      <c r="H23" s="305"/>
      <c r="I23" s="306">
        <f>AA23</f>
        <v>25.999999999999996</v>
      </c>
      <c r="J23" s="193" t="s">
        <v>54</v>
      </c>
      <c r="K23" s="98">
        <v>10.911494024128775</v>
      </c>
      <c r="L23" s="98">
        <v>0</v>
      </c>
      <c r="M23" s="98">
        <v>2.8484712594414798</v>
      </c>
      <c r="N23" s="98">
        <v>0</v>
      </c>
      <c r="O23" s="98">
        <v>0</v>
      </c>
      <c r="P23" s="98">
        <v>2.2875831367839132</v>
      </c>
      <c r="Q23" s="98">
        <v>3.4287302058150022</v>
      </c>
      <c r="R23" s="98">
        <v>0</v>
      </c>
      <c r="S23" s="98">
        <v>0</v>
      </c>
      <c r="T23" s="98">
        <v>0</v>
      </c>
      <c r="U23" s="98">
        <v>2.5881602598797264</v>
      </c>
      <c r="V23" s="98">
        <v>0</v>
      </c>
      <c r="W23" s="98">
        <v>0</v>
      </c>
      <c r="X23" s="98">
        <v>0</v>
      </c>
      <c r="Y23" s="98">
        <v>0</v>
      </c>
      <c r="Z23" s="98">
        <v>3.9355611139511022</v>
      </c>
      <c r="AA23" s="99">
        <f t="shared" si="2"/>
        <v>25.999999999999996</v>
      </c>
      <c r="AB23" s="306">
        <f>AU23</f>
        <v>0</v>
      </c>
      <c r="AC23" s="193" t="s">
        <v>54</v>
      </c>
      <c r="AD23" s="98"/>
      <c r="AE23" s="98"/>
      <c r="AF23" s="98"/>
      <c r="AG23" s="98"/>
      <c r="AH23" s="98"/>
      <c r="AI23" s="98"/>
      <c r="AJ23" s="98"/>
      <c r="AK23" s="98"/>
      <c r="AL23" s="98"/>
      <c r="AM23" s="98"/>
      <c r="AN23" s="98"/>
      <c r="AO23" s="98"/>
      <c r="AP23" s="98"/>
      <c r="AQ23" s="98"/>
      <c r="AR23" s="98"/>
      <c r="AS23" s="98"/>
      <c r="AT23" s="211"/>
      <c r="AU23" s="99">
        <f t="shared" si="12"/>
        <v>0</v>
      </c>
      <c r="AV23" s="203"/>
      <c r="AW23" s="203"/>
      <c r="AX23" s="104">
        <v>780.05258712048817</v>
      </c>
      <c r="AY23" s="116">
        <f t="shared" si="8"/>
        <v>9.0671380996970419E-2</v>
      </c>
      <c r="BF23" s="1">
        <v>312</v>
      </c>
      <c r="BG23" s="1">
        <v>779</v>
      </c>
      <c r="BH23" s="149">
        <f t="shared" si="9"/>
        <v>0.11685393258426967</v>
      </c>
      <c r="BI23" s="149">
        <f t="shared" si="10"/>
        <v>0.1062610830718865</v>
      </c>
      <c r="BL23" s="149">
        <v>0.11685393258426967</v>
      </c>
      <c r="BM23" s="149">
        <v>0.1062610830718865</v>
      </c>
    </row>
    <row r="24" spans="2:65" hidden="1">
      <c r="B24" s="283"/>
      <c r="C24" s="318"/>
      <c r="D24" s="302"/>
      <c r="E24" s="302"/>
      <c r="F24" s="304"/>
      <c r="G24" s="304"/>
      <c r="H24" s="305"/>
      <c r="I24" s="306"/>
      <c r="J24" s="193" t="s">
        <v>34</v>
      </c>
      <c r="K24" s="13">
        <f t="shared" ref="K24:Z24" si="13">K23*$BB$19</f>
        <v>5.204950839227708</v>
      </c>
      <c r="L24" s="13">
        <f t="shared" si="13"/>
        <v>0</v>
      </c>
      <c r="M24" s="13">
        <f t="shared" si="13"/>
        <v>1.3587646970763683</v>
      </c>
      <c r="N24" s="13">
        <f t="shared" si="13"/>
        <v>0</v>
      </c>
      <c r="O24" s="13">
        <f t="shared" si="13"/>
        <v>0</v>
      </c>
      <c r="P24" s="13">
        <f t="shared" si="13"/>
        <v>1.0912124170417876</v>
      </c>
      <c r="Q24" s="13">
        <f t="shared" si="13"/>
        <v>1.6355571586052466</v>
      </c>
      <c r="R24" s="13">
        <f t="shared" si="13"/>
        <v>0</v>
      </c>
      <c r="S24" s="13">
        <f t="shared" si="13"/>
        <v>0</v>
      </c>
      <c r="T24" s="13">
        <f t="shared" si="13"/>
        <v>0</v>
      </c>
      <c r="U24" s="13">
        <f t="shared" si="13"/>
        <v>1.2345923378528718</v>
      </c>
      <c r="V24" s="13">
        <f t="shared" si="13"/>
        <v>0</v>
      </c>
      <c r="W24" s="13">
        <f t="shared" si="13"/>
        <v>0</v>
      </c>
      <c r="X24" s="13">
        <f t="shared" si="13"/>
        <v>0</v>
      </c>
      <c r="Y24" s="13">
        <f t="shared" si="13"/>
        <v>0</v>
      </c>
      <c r="Z24" s="13">
        <f t="shared" si="13"/>
        <v>1.8773233140754337</v>
      </c>
      <c r="AA24" s="99">
        <f t="shared" si="2"/>
        <v>12.402400763879417</v>
      </c>
      <c r="AB24" s="306"/>
      <c r="AC24" s="193" t="s">
        <v>34</v>
      </c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217"/>
      <c r="AU24" s="99">
        <f t="shared" si="12"/>
        <v>0</v>
      </c>
      <c r="AV24" s="203"/>
      <c r="AW24" s="203"/>
      <c r="AX24" s="104">
        <v>530.25797702173372</v>
      </c>
      <c r="AY24" s="116">
        <f t="shared" si="8"/>
        <v>6.1635874112925683E-2</v>
      </c>
      <c r="BF24" s="1">
        <v>135</v>
      </c>
      <c r="BG24" s="1">
        <v>582</v>
      </c>
      <c r="BH24" s="149">
        <f t="shared" si="9"/>
        <v>5.0561797752808987E-2</v>
      </c>
      <c r="BI24" s="149">
        <f t="shared" si="10"/>
        <v>7.9388896467057699E-2</v>
      </c>
      <c r="BL24" s="149">
        <v>5.0561797752808987E-2</v>
      </c>
      <c r="BM24" s="149">
        <v>7.9388896467057699E-2</v>
      </c>
    </row>
    <row r="25" spans="2:65" hidden="1">
      <c r="B25" s="283"/>
      <c r="C25" s="318"/>
      <c r="D25" s="302"/>
      <c r="E25" s="302"/>
      <c r="F25" s="304"/>
      <c r="G25" s="304"/>
      <c r="H25" s="305"/>
      <c r="I25" s="306"/>
      <c r="J25" s="192" t="s">
        <v>35</v>
      </c>
      <c r="K25" s="98">
        <f>NAM!W22</f>
        <v>0</v>
      </c>
      <c r="L25" s="98"/>
      <c r="M25" s="98">
        <f>APAC!W22</f>
        <v>0</v>
      </c>
      <c r="N25" s="98"/>
      <c r="O25" s="98"/>
      <c r="P25" s="98">
        <f>BNL!W22</f>
        <v>0</v>
      </c>
      <c r="Q25" s="98">
        <f>DACH!W22</f>
        <v>0</v>
      </c>
      <c r="R25" s="98"/>
      <c r="S25" s="98"/>
      <c r="T25" s="98"/>
      <c r="U25" s="98">
        <f>NOR!W22</f>
        <v>0</v>
      </c>
      <c r="V25" s="98">
        <f>UKI!W22</f>
        <v>0</v>
      </c>
      <c r="W25" s="98"/>
      <c r="X25" s="98"/>
      <c r="Y25" s="98">
        <f>LAT!W22</f>
        <v>0</v>
      </c>
      <c r="Z25" s="98">
        <f>MET!W22</f>
        <v>0</v>
      </c>
      <c r="AA25" s="99">
        <f>SUM(K25:Z25)</f>
        <v>0</v>
      </c>
      <c r="AB25" s="306"/>
      <c r="AC25" s="192" t="s">
        <v>35</v>
      </c>
      <c r="AD25" s="98">
        <f>NAM!AP22</f>
        <v>0</v>
      </c>
      <c r="AE25" s="98"/>
      <c r="AF25" s="98">
        <f>APAC!AP22</f>
        <v>0</v>
      </c>
      <c r="AG25" s="98"/>
      <c r="AH25" s="98"/>
      <c r="AI25" s="98">
        <f>BNL!AP22</f>
        <v>0</v>
      </c>
      <c r="AJ25" s="98">
        <f>DACH!AP22</f>
        <v>0</v>
      </c>
      <c r="AK25" s="98"/>
      <c r="AL25" s="98"/>
      <c r="AM25" s="98"/>
      <c r="AN25" s="98">
        <f>NOR!AP22</f>
        <v>0</v>
      </c>
      <c r="AO25" s="98">
        <f>UKI!AP22</f>
        <v>0</v>
      </c>
      <c r="AP25" s="98"/>
      <c r="AQ25" s="98"/>
      <c r="AR25" s="98">
        <f>LAT!AP22</f>
        <v>0</v>
      </c>
      <c r="AS25" s="98">
        <f>MET!AP22</f>
        <v>0</v>
      </c>
      <c r="AT25" s="211"/>
      <c r="AU25" s="99">
        <f t="shared" si="12"/>
        <v>0</v>
      </c>
      <c r="AV25" s="203"/>
      <c r="AW25" s="203"/>
      <c r="AX25" s="104">
        <v>787.8685535129041</v>
      </c>
      <c r="AY25" s="116">
        <f t="shared" si="8"/>
        <v>9.1579889574888634E-2</v>
      </c>
      <c r="BF25" s="1">
        <v>112</v>
      </c>
      <c r="BG25" s="1">
        <v>407</v>
      </c>
      <c r="BH25" s="149">
        <f t="shared" si="9"/>
        <v>4.1947565543071164E-2</v>
      </c>
      <c r="BI25" s="149">
        <f t="shared" si="10"/>
        <v>5.5517664711499111E-2</v>
      </c>
      <c r="BL25" s="149">
        <v>4.1947565543071164E-2</v>
      </c>
      <c r="BM25" s="149">
        <v>5.5517664711499111E-2</v>
      </c>
    </row>
    <row r="26" spans="2:65" hidden="1">
      <c r="B26" s="283"/>
      <c r="C26" s="318"/>
      <c r="D26" s="314" t="s">
        <v>61</v>
      </c>
      <c r="E26" s="300" t="s">
        <v>62</v>
      </c>
      <c r="F26" s="276" t="s">
        <v>51</v>
      </c>
      <c r="G26" s="276" t="s">
        <v>43</v>
      </c>
      <c r="H26" s="278">
        <f>SUM(H14:H25)</f>
        <v>6534</v>
      </c>
      <c r="I26" s="280">
        <f>SUM(I14:I25)</f>
        <v>7610.0093886659542</v>
      </c>
      <c r="J26" s="193" t="s">
        <v>54</v>
      </c>
      <c r="K26" s="98">
        <f t="shared" ref="K26:Z28" si="14">SUM(K23,K20,K17,K14)</f>
        <v>2203.6237189650647</v>
      </c>
      <c r="L26" s="98">
        <f t="shared" si="14"/>
        <v>314.21963461494761</v>
      </c>
      <c r="M26" s="98">
        <f t="shared" si="14"/>
        <v>720.39911131336271</v>
      </c>
      <c r="N26" s="98">
        <f t="shared" si="14"/>
        <v>133.88830940022518</v>
      </c>
      <c r="O26" s="98">
        <f t="shared" si="14"/>
        <v>79.003089928718808</v>
      </c>
      <c r="P26" s="98">
        <f t="shared" si="14"/>
        <v>580.35732426279662</v>
      </c>
      <c r="Q26" s="98">
        <f t="shared" si="14"/>
        <v>1716.2154002180291</v>
      </c>
      <c r="R26" s="98">
        <f t="shared" si="14"/>
        <v>-115.26850415631809</v>
      </c>
      <c r="S26" s="98">
        <f t="shared" si="14"/>
        <v>13.322744512886098</v>
      </c>
      <c r="T26" s="98">
        <f t="shared" si="14"/>
        <v>10.274223333059826</v>
      </c>
      <c r="U26" s="98">
        <f t="shared" si="14"/>
        <v>406.16874869646313</v>
      </c>
      <c r="V26" s="98">
        <f t="shared" si="14"/>
        <v>637.99031801192245</v>
      </c>
      <c r="W26" s="98">
        <f t="shared" si="14"/>
        <v>30.248770075852612</v>
      </c>
      <c r="X26" s="98">
        <f t="shared" si="14"/>
        <v>1.8083383749936175</v>
      </c>
      <c r="Y26" s="98">
        <f t="shared" si="14"/>
        <v>377.82259999999997</v>
      </c>
      <c r="Z26" s="98">
        <f t="shared" si="14"/>
        <v>499.93556111395111</v>
      </c>
      <c r="AA26" s="99">
        <f t="shared" si="2"/>
        <v>7610.0093886659561</v>
      </c>
      <c r="AB26" s="280">
        <f>SUM(AB14:AB25)</f>
        <v>10548.999999999998</v>
      </c>
      <c r="AC26" s="193" t="s">
        <v>54</v>
      </c>
      <c r="AD26" s="98">
        <f t="shared" ref="AD26:AT28" si="15">SUM(AD23,AD20,AD17,AD14)</f>
        <v>5841.8095777444823</v>
      </c>
      <c r="AE26" s="98">
        <f t="shared" si="15"/>
        <v>1006.287287624455</v>
      </c>
      <c r="AF26" s="98">
        <f t="shared" si="15"/>
        <v>270.46574676105058</v>
      </c>
      <c r="AG26" s="98">
        <f t="shared" si="15"/>
        <v>65.946738521829332</v>
      </c>
      <c r="AH26" s="98">
        <f t="shared" si="15"/>
        <v>0</v>
      </c>
      <c r="AI26" s="98">
        <f t="shared" si="15"/>
        <v>682.40553311014878</v>
      </c>
      <c r="AJ26" s="98">
        <f t="shared" si="15"/>
        <v>1331.3565750417354</v>
      </c>
      <c r="AK26" s="98">
        <f t="shared" si="15"/>
        <v>209.61252598431037</v>
      </c>
      <c r="AL26" s="98">
        <f t="shared" si="15"/>
        <v>39.12192727940117</v>
      </c>
      <c r="AM26" s="98">
        <f t="shared" si="15"/>
        <v>114.63223083130295</v>
      </c>
      <c r="AN26" s="98">
        <f t="shared" si="15"/>
        <v>357.21147186139166</v>
      </c>
      <c r="AO26" s="98">
        <f t="shared" si="15"/>
        <v>405.2486873892592</v>
      </c>
      <c r="AP26" s="98">
        <f t="shared" si="15"/>
        <v>0</v>
      </c>
      <c r="AQ26" s="98">
        <f t="shared" si="15"/>
        <v>97.939784212652953</v>
      </c>
      <c r="AR26" s="98">
        <f t="shared" si="15"/>
        <v>0.82089492639499417</v>
      </c>
      <c r="AS26" s="98">
        <f t="shared" si="15"/>
        <v>100.9128149692674</v>
      </c>
      <c r="AT26" s="98">
        <f t="shared" si="15"/>
        <v>25.22820374231685</v>
      </c>
      <c r="AU26" s="99">
        <f>SUM(AD26:AT26)</f>
        <v>10549</v>
      </c>
      <c r="AV26" s="203"/>
      <c r="AW26" s="203"/>
      <c r="AX26" s="104">
        <v>445.39914401876996</v>
      </c>
      <c r="AY26" s="116">
        <f t="shared" si="8"/>
        <v>5.1772093509911611E-2</v>
      </c>
      <c r="BF26" s="1">
        <v>235</v>
      </c>
      <c r="BG26" s="1">
        <v>698</v>
      </c>
      <c r="BH26" s="149">
        <f t="shared" si="9"/>
        <v>8.8014981273408247E-2</v>
      </c>
      <c r="BI26" s="149">
        <f t="shared" si="10"/>
        <v>9.521211294502796E-2</v>
      </c>
      <c r="BL26" s="149">
        <v>8.8014981273408247E-2</v>
      </c>
      <c r="BM26" s="149">
        <v>9.521211294502796E-2</v>
      </c>
    </row>
    <row r="27" spans="2:65">
      <c r="B27" s="283"/>
      <c r="C27" s="318"/>
      <c r="D27" s="315"/>
      <c r="E27" s="300"/>
      <c r="F27" s="276"/>
      <c r="G27" s="276"/>
      <c r="H27" s="278"/>
      <c r="I27" s="280"/>
      <c r="J27" s="193" t="s">
        <v>34</v>
      </c>
      <c r="K27" s="98">
        <f t="shared" si="14"/>
        <v>1099.5736983664906</v>
      </c>
      <c r="L27" s="98">
        <f t="shared" si="14"/>
        <v>149.88760909132068</v>
      </c>
      <c r="M27" s="98">
        <f t="shared" si="14"/>
        <v>348.25651054149273</v>
      </c>
      <c r="N27" s="98">
        <f t="shared" si="14"/>
        <v>66.824560203415516</v>
      </c>
      <c r="O27" s="98">
        <f t="shared" si="14"/>
        <v>40.244491306917283</v>
      </c>
      <c r="P27" s="98">
        <f t="shared" si="14"/>
        <v>326.86737522512681</v>
      </c>
      <c r="Q27" s="98">
        <f t="shared" si="14"/>
        <v>949.83566260132659</v>
      </c>
      <c r="R27" s="98">
        <f t="shared" si="14"/>
        <v>-54.984853230752201</v>
      </c>
      <c r="S27" s="98">
        <f t="shared" si="14"/>
        <v>6.3551544893688021</v>
      </c>
      <c r="T27" s="98">
        <f t="shared" si="14"/>
        <v>4.9009628967003431</v>
      </c>
      <c r="U27" s="98">
        <f t="shared" si="14"/>
        <v>224.5156219211419</v>
      </c>
      <c r="V27" s="98">
        <f t="shared" si="14"/>
        <v>352.01985970321306</v>
      </c>
      <c r="W27" s="98">
        <f t="shared" si="14"/>
        <v>14.429129580583357</v>
      </c>
      <c r="X27" s="98">
        <f t="shared" si="14"/>
        <v>0.862605278591281</v>
      </c>
      <c r="Y27" s="98">
        <f t="shared" si="14"/>
        <v>183.13641132022087</v>
      </c>
      <c r="Z27" s="98">
        <f t="shared" si="14"/>
        <v>253.86040271063521</v>
      </c>
      <c r="AA27" s="99">
        <f>SUM(AA24,AA21,AA18,AA15)</f>
        <v>3966.5852020057919</v>
      </c>
      <c r="AB27" s="280"/>
      <c r="AC27" s="193" t="s">
        <v>34</v>
      </c>
      <c r="AD27" s="98">
        <f t="shared" si="15"/>
        <v>2886.462441491653</v>
      </c>
      <c r="AE27" s="98">
        <f t="shared" si="15"/>
        <v>482.1118637016678</v>
      </c>
      <c r="AF27" s="98">
        <f t="shared" si="15"/>
        <v>143.55851456750858</v>
      </c>
      <c r="AG27" s="98">
        <f t="shared" si="15"/>
        <v>35.226750157944977</v>
      </c>
      <c r="AH27" s="98">
        <f t="shared" si="15"/>
        <v>0</v>
      </c>
      <c r="AI27" s="98">
        <f t="shared" si="15"/>
        <v>352.05456352195279</v>
      </c>
      <c r="AJ27" s="98">
        <f t="shared" si="15"/>
        <v>693.25776979631496</v>
      </c>
      <c r="AK27" s="98">
        <f t="shared" si="15"/>
        <v>108.31467057950746</v>
      </c>
      <c r="AL27" s="98">
        <f t="shared" si="15"/>
        <v>21.434331639927073</v>
      </c>
      <c r="AM27" s="98">
        <f t="shared" si="15"/>
        <v>57.427318092978773</v>
      </c>
      <c r="AN27" s="98">
        <f t="shared" si="15"/>
        <v>197.87107373895068</v>
      </c>
      <c r="AO27" s="98">
        <f t="shared" si="15"/>
        <v>221.08699489732737</v>
      </c>
      <c r="AP27" s="98">
        <f t="shared" si="15"/>
        <v>0</v>
      </c>
      <c r="AQ27" s="98">
        <f t="shared" si="15"/>
        <v>46.813653260449847</v>
      </c>
      <c r="AR27" s="98">
        <f t="shared" si="15"/>
        <v>0.39157953316100053</v>
      </c>
      <c r="AS27" s="98">
        <f t="shared" si="15"/>
        <v>51.386785711901496</v>
      </c>
      <c r="AT27" s="98">
        <f t="shared" si="15"/>
        <v>12.846696427975374</v>
      </c>
      <c r="AU27" s="99">
        <f>SUM(AU24,AU21,AU18,AU15)</f>
        <v>5310.2450071192206</v>
      </c>
      <c r="AV27" s="203"/>
      <c r="AW27" s="203"/>
      <c r="AX27" s="104">
        <v>645.99389885620155</v>
      </c>
      <c r="AY27" s="116">
        <f t="shared" si="8"/>
        <v>7.5088731057386671E-2</v>
      </c>
      <c r="BF27" s="1">
        <v>148</v>
      </c>
      <c r="BG27" s="1">
        <v>669</v>
      </c>
      <c r="BH27" s="149">
        <f t="shared" si="9"/>
        <v>5.5430711610486891E-2</v>
      </c>
      <c r="BI27" s="149">
        <f t="shared" si="10"/>
        <v>9.1256308825535398E-2</v>
      </c>
      <c r="BL27" s="149">
        <v>5.5430711610486891E-2</v>
      </c>
      <c r="BM27" s="149">
        <v>9.1256308825535398E-2</v>
      </c>
    </row>
    <row r="28" spans="2:65" ht="16" thickBot="1">
      <c r="B28" s="283"/>
      <c r="C28" s="319"/>
      <c r="D28" s="316"/>
      <c r="E28" s="301"/>
      <c r="F28" s="277"/>
      <c r="G28" s="277"/>
      <c r="H28" s="279"/>
      <c r="I28" s="281"/>
      <c r="J28" s="195" t="s">
        <v>35</v>
      </c>
      <c r="K28" s="125">
        <f t="shared" si="14"/>
        <v>4986.3129900000004</v>
      </c>
      <c r="L28" s="125">
        <f t="shared" si="14"/>
        <v>887.97303999999986</v>
      </c>
      <c r="M28" s="125">
        <f t="shared" si="14"/>
        <v>211.77113</v>
      </c>
      <c r="N28" s="125">
        <f t="shared" si="14"/>
        <v>51.205670000000005</v>
      </c>
      <c r="O28" s="125">
        <f t="shared" si="14"/>
        <v>0</v>
      </c>
      <c r="P28" s="125">
        <f t="shared" si="14"/>
        <v>553.85169999999994</v>
      </c>
      <c r="Q28" s="125">
        <f t="shared" si="14"/>
        <v>1068.2223899999999</v>
      </c>
      <c r="R28" s="125">
        <f t="shared" si="14"/>
        <v>169.78814</v>
      </c>
      <c r="S28" s="125">
        <f t="shared" si="14"/>
        <v>29.344619999999999</v>
      </c>
      <c r="T28" s="125">
        <f t="shared" si="14"/>
        <v>96.330759999999984</v>
      </c>
      <c r="U28" s="125">
        <f t="shared" si="14"/>
        <v>263.78149000000002</v>
      </c>
      <c r="V28" s="125">
        <f t="shared" si="14"/>
        <v>305.78341</v>
      </c>
      <c r="W28" s="125">
        <f t="shared" si="14"/>
        <v>0</v>
      </c>
      <c r="X28" s="125">
        <f t="shared" si="14"/>
        <v>86.634730000000047</v>
      </c>
      <c r="Y28" s="125">
        <f t="shared" si="14"/>
        <v>0.72767000000000071</v>
      </c>
      <c r="Z28" s="125">
        <f t="shared" si="14"/>
        <v>103.85639</v>
      </c>
      <c r="AA28" s="126">
        <f>SUM(AA25,AA22,AA19,AA16)</f>
        <v>8815.5841300000011</v>
      </c>
      <c r="AB28" s="281"/>
      <c r="AC28" s="195" t="s">
        <v>35</v>
      </c>
      <c r="AD28" s="125">
        <f t="shared" si="15"/>
        <v>2142.7549600000002</v>
      </c>
      <c r="AE28" s="125">
        <f t="shared" si="15"/>
        <v>24.023499999999999</v>
      </c>
      <c r="AF28" s="125">
        <f t="shared" si="15"/>
        <v>111.77809000000001</v>
      </c>
      <c r="AG28" s="125">
        <f t="shared" si="15"/>
        <v>44.831779999999995</v>
      </c>
      <c r="AH28" s="125">
        <f t="shared" si="15"/>
        <v>5.7029799999999993</v>
      </c>
      <c r="AI28" s="125">
        <f t="shared" si="15"/>
        <v>141.22266999999999</v>
      </c>
      <c r="AJ28" s="125">
        <f t="shared" si="15"/>
        <v>549.22517000000005</v>
      </c>
      <c r="AK28" s="125">
        <f t="shared" si="15"/>
        <v>150.79340999999999</v>
      </c>
      <c r="AL28" s="125">
        <f t="shared" si="15"/>
        <v>2.0607899999999999</v>
      </c>
      <c r="AM28" s="125">
        <f t="shared" si="15"/>
        <v>27.711960000000001</v>
      </c>
      <c r="AN28" s="125">
        <f t="shared" si="15"/>
        <v>113.61195000000001</v>
      </c>
      <c r="AO28" s="125">
        <f t="shared" si="15"/>
        <v>93.649640000000005</v>
      </c>
      <c r="AP28" s="125">
        <f t="shared" si="15"/>
        <v>222.04489000000001</v>
      </c>
      <c r="AQ28" s="125">
        <f t="shared" si="15"/>
        <v>22.0627</v>
      </c>
      <c r="AR28" s="125">
        <f t="shared" si="15"/>
        <v>0</v>
      </c>
      <c r="AS28" s="125">
        <f t="shared" si="15"/>
        <v>72.500789999999995</v>
      </c>
      <c r="AT28" s="125">
        <f t="shared" si="15"/>
        <v>5.6805700000000003</v>
      </c>
      <c r="AU28" s="218">
        <f>SUM(AU25,AU22,AU19,AU16)</f>
        <v>3729.6558500000001</v>
      </c>
      <c r="AV28" s="203"/>
      <c r="AW28" s="203"/>
      <c r="AX28" s="104">
        <v>803.74512947262861</v>
      </c>
      <c r="AY28" s="116">
        <f t="shared" si="8"/>
        <v>9.342534344753782E-2</v>
      </c>
      <c r="BF28" s="1">
        <v>191</v>
      </c>
      <c r="BG28" s="1">
        <v>403</v>
      </c>
      <c r="BH28" s="149">
        <f t="shared" si="9"/>
        <v>7.1535580524344569E-2</v>
      </c>
      <c r="BI28" s="149">
        <f t="shared" si="10"/>
        <v>5.4972036557086344E-2</v>
      </c>
      <c r="BL28" s="149">
        <v>7.1535580524344569E-2</v>
      </c>
      <c r="BM28" s="149">
        <v>5.4972036557086344E-2</v>
      </c>
    </row>
    <row r="29" spans="2:65" ht="16" hidden="1" thickBot="1">
      <c r="B29" s="283"/>
      <c r="C29" s="317" t="s">
        <v>63</v>
      </c>
      <c r="D29" s="320" t="s">
        <v>64</v>
      </c>
      <c r="E29" s="320" t="s">
        <v>39</v>
      </c>
      <c r="F29" s="321" t="s">
        <v>51</v>
      </c>
      <c r="G29" s="321" t="s">
        <v>43</v>
      </c>
      <c r="H29" s="322">
        <v>0</v>
      </c>
      <c r="I29" s="323">
        <f>AA29</f>
        <v>144</v>
      </c>
      <c r="J29" s="191" t="s">
        <v>54</v>
      </c>
      <c r="K29" s="139">
        <v>109</v>
      </c>
      <c r="L29" s="139"/>
      <c r="M29" s="139"/>
      <c r="N29" s="139"/>
      <c r="O29" s="139"/>
      <c r="P29" s="139"/>
      <c r="Q29" s="139">
        <v>35</v>
      </c>
      <c r="R29" s="139"/>
      <c r="S29" s="139"/>
      <c r="T29" s="139"/>
      <c r="U29" s="139"/>
      <c r="V29" s="139"/>
      <c r="W29" s="139"/>
      <c r="X29" s="139"/>
      <c r="Y29" s="139"/>
      <c r="Z29" s="139"/>
      <c r="AA29" s="140">
        <f t="shared" ref="AA29:AA43" si="16">SUM(K29:Z29)</f>
        <v>144</v>
      </c>
      <c r="AB29" s="323">
        <f>AU29</f>
        <v>0</v>
      </c>
      <c r="AC29" s="191" t="s">
        <v>54</v>
      </c>
      <c r="AD29" s="139">
        <v>0</v>
      </c>
      <c r="AE29" s="139">
        <v>0</v>
      </c>
      <c r="AF29" s="139">
        <v>0</v>
      </c>
      <c r="AG29" s="139">
        <v>0</v>
      </c>
      <c r="AH29" s="139">
        <v>0</v>
      </c>
      <c r="AI29" s="139">
        <v>0</v>
      </c>
      <c r="AJ29" s="139">
        <v>0</v>
      </c>
      <c r="AK29" s="139">
        <v>0</v>
      </c>
      <c r="AL29" s="139">
        <v>0</v>
      </c>
      <c r="AM29" s="139">
        <v>0</v>
      </c>
      <c r="AN29" s="139">
        <v>0</v>
      </c>
      <c r="AO29" s="139">
        <v>0</v>
      </c>
      <c r="AP29" s="139">
        <v>0</v>
      </c>
      <c r="AQ29" s="139">
        <v>0</v>
      </c>
      <c r="AR29" s="139">
        <v>0</v>
      </c>
      <c r="AS29" s="139">
        <v>0</v>
      </c>
      <c r="AT29" s="210">
        <v>0</v>
      </c>
      <c r="AU29" s="142">
        <f>SUM(AD29:AT29)</f>
        <v>0</v>
      </c>
      <c r="AV29" s="203"/>
      <c r="AW29" s="203"/>
      <c r="AX29" s="104">
        <v>1387.1008359036334</v>
      </c>
      <c r="AY29" s="116">
        <f t="shared" si="8"/>
        <v>0.16123316613525673</v>
      </c>
      <c r="BF29" s="1">
        <v>371</v>
      </c>
      <c r="BG29" s="25">
        <v>1075</v>
      </c>
      <c r="BH29" s="149">
        <f t="shared" si="9"/>
        <v>0.13895131086142323</v>
      </c>
      <c r="BI29" s="149">
        <f t="shared" si="10"/>
        <v>0.14663756649843132</v>
      </c>
      <c r="BL29" s="149">
        <v>0.13895131086142323</v>
      </c>
      <c r="BM29" s="149">
        <v>0.14663756649843132</v>
      </c>
    </row>
    <row r="30" spans="2:65">
      <c r="B30" s="283"/>
      <c r="C30" s="318"/>
      <c r="D30" s="303"/>
      <c r="E30" s="302"/>
      <c r="F30" s="304"/>
      <c r="G30" s="304"/>
      <c r="H30" s="305"/>
      <c r="I30" s="306"/>
      <c r="J30" s="193" t="s">
        <v>34</v>
      </c>
      <c r="K30" s="13">
        <f t="shared" ref="K30:Z30" si="17">K29*$BB$19</f>
        <v>51.994680125494476</v>
      </c>
      <c r="L30" s="13">
        <f t="shared" si="17"/>
        <v>0</v>
      </c>
      <c r="M30" s="13">
        <f t="shared" si="17"/>
        <v>0</v>
      </c>
      <c r="N30" s="13">
        <f t="shared" si="17"/>
        <v>0</v>
      </c>
      <c r="O30" s="13">
        <f t="shared" si="17"/>
        <v>0</v>
      </c>
      <c r="P30" s="13">
        <f t="shared" si="17"/>
        <v>0</v>
      </c>
      <c r="Q30" s="13">
        <f t="shared" si="17"/>
        <v>16.695539489837678</v>
      </c>
      <c r="R30" s="13">
        <f t="shared" si="17"/>
        <v>0</v>
      </c>
      <c r="S30" s="13">
        <f t="shared" si="17"/>
        <v>0</v>
      </c>
      <c r="T30" s="13">
        <f t="shared" si="17"/>
        <v>0</v>
      </c>
      <c r="U30" s="13">
        <f t="shared" si="17"/>
        <v>0</v>
      </c>
      <c r="V30" s="13">
        <f t="shared" si="17"/>
        <v>0</v>
      </c>
      <c r="W30" s="13">
        <f t="shared" si="17"/>
        <v>0</v>
      </c>
      <c r="X30" s="13">
        <f t="shared" si="17"/>
        <v>0</v>
      </c>
      <c r="Y30" s="13">
        <f t="shared" si="17"/>
        <v>0</v>
      </c>
      <c r="Z30" s="13">
        <f t="shared" si="17"/>
        <v>0</v>
      </c>
      <c r="AA30" s="140">
        <f t="shared" si="16"/>
        <v>68.690219615332154</v>
      </c>
      <c r="AB30" s="306"/>
      <c r="AC30" s="193" t="s">
        <v>34</v>
      </c>
      <c r="AD30" s="13">
        <f t="shared" ref="AD30:AT30" si="18">AD29*$BB$19</f>
        <v>0</v>
      </c>
      <c r="AE30" s="13">
        <f t="shared" si="18"/>
        <v>0</v>
      </c>
      <c r="AF30" s="13">
        <f t="shared" si="18"/>
        <v>0</v>
      </c>
      <c r="AG30" s="13">
        <f t="shared" si="18"/>
        <v>0</v>
      </c>
      <c r="AH30" s="13">
        <f t="shared" si="18"/>
        <v>0</v>
      </c>
      <c r="AI30" s="13">
        <f t="shared" si="18"/>
        <v>0</v>
      </c>
      <c r="AJ30" s="13">
        <f t="shared" si="18"/>
        <v>0</v>
      </c>
      <c r="AK30" s="13">
        <f t="shared" si="18"/>
        <v>0</v>
      </c>
      <c r="AL30" s="13">
        <f t="shared" si="18"/>
        <v>0</v>
      </c>
      <c r="AM30" s="13">
        <f t="shared" si="18"/>
        <v>0</v>
      </c>
      <c r="AN30" s="13">
        <f t="shared" si="18"/>
        <v>0</v>
      </c>
      <c r="AO30" s="13">
        <f t="shared" si="18"/>
        <v>0</v>
      </c>
      <c r="AP30" s="13">
        <f t="shared" si="18"/>
        <v>0</v>
      </c>
      <c r="AQ30" s="13">
        <f t="shared" si="18"/>
        <v>0</v>
      </c>
      <c r="AR30" s="13">
        <f t="shared" si="18"/>
        <v>0</v>
      </c>
      <c r="AS30" s="13">
        <f t="shared" si="18"/>
        <v>0</v>
      </c>
      <c r="AT30" s="13">
        <f t="shared" si="18"/>
        <v>0</v>
      </c>
      <c r="AU30" s="142">
        <f t="shared" ref="AU30:AU40" si="19">SUM(AD30:AT30)</f>
        <v>0</v>
      </c>
      <c r="AV30" s="203"/>
      <c r="AW30" s="203"/>
      <c r="AX30" s="104">
        <f>SUM(AX18:AX29)</f>
        <v>8603.0738535520031</v>
      </c>
      <c r="BF30" s="25">
        <v>2670</v>
      </c>
      <c r="BG30" s="25">
        <v>7331</v>
      </c>
    </row>
    <row r="31" spans="2:65">
      <c r="B31" s="283"/>
      <c r="C31" s="318"/>
      <c r="D31" s="303"/>
      <c r="E31" s="302"/>
      <c r="F31" s="304"/>
      <c r="G31" s="304"/>
      <c r="H31" s="305"/>
      <c r="I31" s="306"/>
      <c r="J31" s="192" t="s">
        <v>35</v>
      </c>
      <c r="K31" s="98">
        <f>NAM!W26</f>
        <v>0</v>
      </c>
      <c r="L31" s="98"/>
      <c r="M31" s="98">
        <f>APAC!W26</f>
        <v>0</v>
      </c>
      <c r="N31" s="98"/>
      <c r="O31" s="98"/>
      <c r="P31" s="98">
        <f>BNL!W26</f>
        <v>0</v>
      </c>
      <c r="Q31" s="98">
        <f>DACH!W26</f>
        <v>0</v>
      </c>
      <c r="R31" s="98"/>
      <c r="S31" s="98"/>
      <c r="T31" s="98"/>
      <c r="U31" s="98"/>
      <c r="V31" s="98">
        <f>UKI!W26</f>
        <v>0</v>
      </c>
      <c r="W31" s="98"/>
      <c r="X31" s="98"/>
      <c r="Y31" s="98">
        <f>LAT!W26</f>
        <v>0.94179999999999997</v>
      </c>
      <c r="Z31" s="98">
        <f>MET!W26</f>
        <v>0</v>
      </c>
      <c r="AA31" s="99">
        <f t="shared" si="16"/>
        <v>0.94179999999999997</v>
      </c>
      <c r="AB31" s="306"/>
      <c r="AC31" s="192" t="s">
        <v>35</v>
      </c>
      <c r="AD31" s="98"/>
      <c r="AE31" s="98"/>
      <c r="AF31" s="98">
        <v>0</v>
      </c>
      <c r="AG31" s="98"/>
      <c r="AH31" s="98"/>
      <c r="AI31" s="98">
        <v>0</v>
      </c>
      <c r="AJ31" s="98"/>
      <c r="AK31" s="98"/>
      <c r="AL31" s="98"/>
      <c r="AM31" s="98"/>
      <c r="AN31" s="98">
        <v>1.8447499999999999</v>
      </c>
      <c r="AO31" s="98"/>
      <c r="AP31" s="98"/>
      <c r="AQ31" s="98"/>
      <c r="AR31" s="98">
        <v>14.559060000000001</v>
      </c>
      <c r="AS31" s="98">
        <v>0</v>
      </c>
      <c r="AT31" s="98">
        <f>MET!AQ26</f>
        <v>0</v>
      </c>
      <c r="AU31" s="99">
        <f t="shared" si="19"/>
        <v>16.40381</v>
      </c>
      <c r="AV31" s="203"/>
      <c r="AW31" s="203"/>
    </row>
    <row r="32" spans="2:65" hidden="1">
      <c r="B32" s="283"/>
      <c r="C32" s="318"/>
      <c r="D32" s="302" t="s">
        <v>65</v>
      </c>
      <c r="E32" s="302" t="s">
        <v>39</v>
      </c>
      <c r="F32" s="304" t="s">
        <v>51</v>
      </c>
      <c r="G32" s="304" t="s">
        <v>43</v>
      </c>
      <c r="H32" s="305">
        <v>7</v>
      </c>
      <c r="I32" s="306">
        <f>AA32</f>
        <v>0</v>
      </c>
      <c r="J32" s="193" t="s">
        <v>54</v>
      </c>
      <c r="K32" s="98"/>
      <c r="L32" s="98"/>
      <c r="M32" s="98"/>
      <c r="N32" s="98"/>
      <c r="O32" s="98"/>
      <c r="P32" s="98"/>
      <c r="Q32" s="98"/>
      <c r="R32" s="98"/>
      <c r="S32" s="98"/>
      <c r="T32" s="98"/>
      <c r="U32" s="98"/>
      <c r="V32" s="98"/>
      <c r="W32" s="98"/>
      <c r="X32" s="98"/>
      <c r="Y32" s="98"/>
      <c r="Z32" s="98"/>
      <c r="AA32" s="99">
        <f t="shared" si="16"/>
        <v>0</v>
      </c>
      <c r="AB32" s="306">
        <f>AU32</f>
        <v>0</v>
      </c>
      <c r="AC32" s="193" t="s">
        <v>54</v>
      </c>
      <c r="AD32" s="98">
        <v>0</v>
      </c>
      <c r="AE32" s="98">
        <v>0</v>
      </c>
      <c r="AF32" s="98">
        <v>0</v>
      </c>
      <c r="AG32" s="98">
        <v>0</v>
      </c>
      <c r="AH32" s="98">
        <v>0</v>
      </c>
      <c r="AI32" s="98">
        <v>0</v>
      </c>
      <c r="AJ32" s="98">
        <v>0</v>
      </c>
      <c r="AK32" s="98">
        <v>0</v>
      </c>
      <c r="AL32" s="98">
        <v>0</v>
      </c>
      <c r="AM32" s="98">
        <v>0</v>
      </c>
      <c r="AN32" s="98">
        <v>0</v>
      </c>
      <c r="AO32" s="98">
        <v>0</v>
      </c>
      <c r="AP32" s="98">
        <v>0</v>
      </c>
      <c r="AQ32" s="98">
        <v>0</v>
      </c>
      <c r="AR32" s="98">
        <v>0</v>
      </c>
      <c r="AS32" s="98">
        <v>0</v>
      </c>
      <c r="AT32" s="98">
        <v>0</v>
      </c>
      <c r="AU32" s="99">
        <f t="shared" si="19"/>
        <v>0</v>
      </c>
      <c r="AV32" s="203"/>
      <c r="AW32" s="203"/>
    </row>
    <row r="33" spans="2:49">
      <c r="B33" s="283"/>
      <c r="C33" s="318"/>
      <c r="D33" s="303"/>
      <c r="E33" s="302"/>
      <c r="F33" s="304"/>
      <c r="G33" s="304"/>
      <c r="H33" s="305"/>
      <c r="I33" s="306"/>
      <c r="J33" s="193" t="s">
        <v>34</v>
      </c>
      <c r="K33" s="13">
        <f t="shared" ref="K33:Z33" si="20">K32*$BB$19</f>
        <v>0</v>
      </c>
      <c r="L33" s="13">
        <f t="shared" si="20"/>
        <v>0</v>
      </c>
      <c r="M33" s="13">
        <f t="shared" si="20"/>
        <v>0</v>
      </c>
      <c r="N33" s="13">
        <f t="shared" si="20"/>
        <v>0</v>
      </c>
      <c r="O33" s="13">
        <f t="shared" si="20"/>
        <v>0</v>
      </c>
      <c r="P33" s="13">
        <f t="shared" si="20"/>
        <v>0</v>
      </c>
      <c r="Q33" s="13">
        <f t="shared" si="20"/>
        <v>0</v>
      </c>
      <c r="R33" s="13">
        <f t="shared" si="20"/>
        <v>0</v>
      </c>
      <c r="S33" s="13">
        <f t="shared" si="20"/>
        <v>0</v>
      </c>
      <c r="T33" s="13">
        <f t="shared" si="20"/>
        <v>0</v>
      </c>
      <c r="U33" s="13">
        <f t="shared" si="20"/>
        <v>0</v>
      </c>
      <c r="V33" s="13">
        <f t="shared" si="20"/>
        <v>0</v>
      </c>
      <c r="W33" s="13">
        <f t="shared" si="20"/>
        <v>0</v>
      </c>
      <c r="X33" s="13">
        <f t="shared" si="20"/>
        <v>0</v>
      </c>
      <c r="Y33" s="13">
        <f t="shared" si="20"/>
        <v>0</v>
      </c>
      <c r="Z33" s="13">
        <f t="shared" si="20"/>
        <v>0</v>
      </c>
      <c r="AA33" s="99">
        <f t="shared" si="16"/>
        <v>0</v>
      </c>
      <c r="AB33" s="306"/>
      <c r="AC33" s="193" t="s">
        <v>34</v>
      </c>
      <c r="AD33" s="13">
        <f t="shared" ref="AD33:AT33" si="21">AD32*$BB$19</f>
        <v>0</v>
      </c>
      <c r="AE33" s="13">
        <f t="shared" si="21"/>
        <v>0</v>
      </c>
      <c r="AF33" s="13">
        <f t="shared" si="21"/>
        <v>0</v>
      </c>
      <c r="AG33" s="13">
        <f t="shared" si="21"/>
        <v>0</v>
      </c>
      <c r="AH33" s="13">
        <f t="shared" si="21"/>
        <v>0</v>
      </c>
      <c r="AI33" s="13">
        <f t="shared" si="21"/>
        <v>0</v>
      </c>
      <c r="AJ33" s="13">
        <f t="shared" si="21"/>
        <v>0</v>
      </c>
      <c r="AK33" s="13">
        <f t="shared" si="21"/>
        <v>0</v>
      </c>
      <c r="AL33" s="13">
        <f t="shared" si="21"/>
        <v>0</v>
      </c>
      <c r="AM33" s="13">
        <f t="shared" si="21"/>
        <v>0</v>
      </c>
      <c r="AN33" s="13">
        <f t="shared" si="21"/>
        <v>0</v>
      </c>
      <c r="AO33" s="13">
        <f t="shared" si="21"/>
        <v>0</v>
      </c>
      <c r="AP33" s="13">
        <f t="shared" si="21"/>
        <v>0</v>
      </c>
      <c r="AQ33" s="13">
        <f t="shared" si="21"/>
        <v>0</v>
      </c>
      <c r="AR33" s="13">
        <f t="shared" si="21"/>
        <v>0</v>
      </c>
      <c r="AS33" s="13">
        <f t="shared" si="21"/>
        <v>0</v>
      </c>
      <c r="AT33" s="13">
        <f t="shared" si="21"/>
        <v>0</v>
      </c>
      <c r="AU33" s="99">
        <f t="shared" si="19"/>
        <v>0</v>
      </c>
      <c r="AV33" s="203"/>
      <c r="AW33" s="203"/>
    </row>
    <row r="34" spans="2:49">
      <c r="B34" s="283"/>
      <c r="C34" s="318"/>
      <c r="D34" s="303"/>
      <c r="E34" s="302"/>
      <c r="F34" s="304"/>
      <c r="G34" s="304"/>
      <c r="H34" s="305"/>
      <c r="I34" s="306"/>
      <c r="J34" s="192" t="s">
        <v>35</v>
      </c>
      <c r="K34" s="98">
        <f>NAM!W28</f>
        <v>0</v>
      </c>
      <c r="L34" s="98">
        <v>3.0754999999999999</v>
      </c>
      <c r="M34" s="98">
        <f>APAC!W28</f>
        <v>0</v>
      </c>
      <c r="N34" s="98"/>
      <c r="O34" s="98"/>
      <c r="P34" s="98">
        <f>BNL!W26</f>
        <v>0</v>
      </c>
      <c r="Q34" s="98">
        <f>DACH!W28</f>
        <v>0</v>
      </c>
      <c r="R34" s="98"/>
      <c r="S34" s="98"/>
      <c r="T34" s="98"/>
      <c r="U34" s="98"/>
      <c r="V34" s="98">
        <f>UKI!W28</f>
        <v>0</v>
      </c>
      <c r="W34" s="98"/>
      <c r="X34" s="98"/>
      <c r="Y34" s="98">
        <f>LAT!W28</f>
        <v>51.164459999999998</v>
      </c>
      <c r="Z34" s="98">
        <f>MET!W28</f>
        <v>0</v>
      </c>
      <c r="AA34" s="99">
        <f t="shared" si="16"/>
        <v>54.239959999999996</v>
      </c>
      <c r="AB34" s="306"/>
      <c r="AC34" s="192" t="s">
        <v>35</v>
      </c>
      <c r="AD34" s="98"/>
      <c r="AE34" s="98">
        <v>0</v>
      </c>
      <c r="AF34" s="98">
        <v>2.9646599999999999</v>
      </c>
      <c r="AG34" s="98"/>
      <c r="AI34" s="98"/>
      <c r="AJ34" s="98"/>
      <c r="AK34" s="98"/>
      <c r="AL34" s="98"/>
      <c r="AM34" s="98"/>
      <c r="AN34" s="98"/>
      <c r="AO34" s="98"/>
      <c r="AP34" s="98"/>
      <c r="AQ34" s="98"/>
      <c r="AR34" s="98">
        <v>20.561159999999994</v>
      </c>
      <c r="AS34" s="98">
        <v>0</v>
      </c>
      <c r="AT34" s="98">
        <v>0</v>
      </c>
      <c r="AU34" s="99">
        <f>SUM(AD34:AT34)</f>
        <v>23.525819999999992</v>
      </c>
      <c r="AV34" s="203"/>
      <c r="AW34" s="203"/>
    </row>
    <row r="35" spans="2:49" hidden="1">
      <c r="B35" s="283"/>
      <c r="C35" s="318"/>
      <c r="D35" s="302" t="s">
        <v>66</v>
      </c>
      <c r="E35" s="302" t="s">
        <v>39</v>
      </c>
      <c r="F35" s="304" t="s">
        <v>51</v>
      </c>
      <c r="G35" s="304" t="s">
        <v>43</v>
      </c>
      <c r="H35" s="305">
        <v>802</v>
      </c>
      <c r="I35" s="306">
        <f>AA35</f>
        <v>775</v>
      </c>
      <c r="J35" s="193" t="s">
        <v>54</v>
      </c>
      <c r="K35" s="98">
        <v>517</v>
      </c>
      <c r="L35" s="98">
        <v>0</v>
      </c>
      <c r="M35" s="98">
        <v>40</v>
      </c>
      <c r="N35" s="98">
        <v>6</v>
      </c>
      <c r="O35" s="98">
        <v>0</v>
      </c>
      <c r="P35" s="98">
        <v>82</v>
      </c>
      <c r="Q35" s="98">
        <v>0</v>
      </c>
      <c r="R35" s="98">
        <v>128</v>
      </c>
      <c r="S35" s="98">
        <v>0</v>
      </c>
      <c r="T35" s="98">
        <v>0</v>
      </c>
      <c r="U35" s="98">
        <v>0</v>
      </c>
      <c r="V35" s="98">
        <v>0</v>
      </c>
      <c r="W35" s="98">
        <v>0</v>
      </c>
      <c r="X35" s="98">
        <v>2</v>
      </c>
      <c r="Y35" s="98">
        <v>0</v>
      </c>
      <c r="Z35" s="98">
        <v>0</v>
      </c>
      <c r="AA35" s="99">
        <f t="shared" si="16"/>
        <v>775</v>
      </c>
      <c r="AB35" s="306">
        <f>AU35</f>
        <v>1348.0000000000005</v>
      </c>
      <c r="AC35" s="193" t="s">
        <v>54</v>
      </c>
      <c r="AD35" s="98">
        <v>974.16645896751379</v>
      </c>
      <c r="AE35" s="98">
        <v>0</v>
      </c>
      <c r="AF35" s="98">
        <v>85.803690732942087</v>
      </c>
      <c r="AG35" s="98">
        <v>0</v>
      </c>
      <c r="AH35" s="98">
        <v>0</v>
      </c>
      <c r="AI35" s="98">
        <v>84.950983169812616</v>
      </c>
      <c r="AJ35" s="98">
        <v>0</v>
      </c>
      <c r="AK35" s="98">
        <v>42.727512793339628</v>
      </c>
      <c r="AL35" s="98">
        <v>0</v>
      </c>
      <c r="AM35" s="98">
        <v>0</v>
      </c>
      <c r="AN35" s="98">
        <v>0</v>
      </c>
      <c r="AO35" s="98">
        <v>0</v>
      </c>
      <c r="AP35" s="98">
        <v>0</v>
      </c>
      <c r="AQ35" s="98">
        <v>34.298892314942918</v>
      </c>
      <c r="AR35" s="98">
        <v>-10.10094657902421</v>
      </c>
      <c r="AS35" s="98">
        <v>108.92272688037849</v>
      </c>
      <c r="AT35" s="211">
        <v>27.230681720094623</v>
      </c>
      <c r="AU35" s="99">
        <f t="shared" si="19"/>
        <v>1348.0000000000005</v>
      </c>
      <c r="AV35" s="203"/>
      <c r="AW35" s="203"/>
    </row>
    <row r="36" spans="2:49">
      <c r="B36" s="283"/>
      <c r="C36" s="318"/>
      <c r="D36" s="303"/>
      <c r="E36" s="302"/>
      <c r="F36" s="304"/>
      <c r="G36" s="304"/>
      <c r="H36" s="305"/>
      <c r="I36" s="306"/>
      <c r="J36" s="193" t="s">
        <v>34</v>
      </c>
      <c r="K36" s="13">
        <f t="shared" ref="K36:Z36" si="22">K35*$BB$19</f>
        <v>246.61696903560224</v>
      </c>
      <c r="L36" s="13">
        <f t="shared" si="22"/>
        <v>0</v>
      </c>
      <c r="M36" s="13">
        <f t="shared" si="22"/>
        <v>19.080616559814487</v>
      </c>
      <c r="N36" s="13">
        <f t="shared" si="22"/>
        <v>2.8620924839721731</v>
      </c>
      <c r="O36" s="13">
        <f t="shared" si="22"/>
        <v>0</v>
      </c>
      <c r="P36" s="13">
        <f t="shared" si="22"/>
        <v>39.115263947619695</v>
      </c>
      <c r="Q36" s="13">
        <f t="shared" si="22"/>
        <v>0</v>
      </c>
      <c r="R36" s="13">
        <f t="shared" si="22"/>
        <v>61.057972991406359</v>
      </c>
      <c r="S36" s="13">
        <f t="shared" si="22"/>
        <v>0</v>
      </c>
      <c r="T36" s="13">
        <f t="shared" si="22"/>
        <v>0</v>
      </c>
      <c r="U36" s="13">
        <f t="shared" si="22"/>
        <v>0</v>
      </c>
      <c r="V36" s="13">
        <f t="shared" si="22"/>
        <v>0</v>
      </c>
      <c r="W36" s="13">
        <f t="shared" si="22"/>
        <v>0</v>
      </c>
      <c r="X36" s="13">
        <f t="shared" si="22"/>
        <v>0.95403082799072436</v>
      </c>
      <c r="Y36" s="13">
        <f t="shared" si="22"/>
        <v>0</v>
      </c>
      <c r="Z36" s="13">
        <f t="shared" si="22"/>
        <v>0</v>
      </c>
      <c r="AA36" s="99">
        <f t="shared" si="16"/>
        <v>369.68694584640565</v>
      </c>
      <c r="AB36" s="306"/>
      <c r="AC36" s="193" t="s">
        <v>34</v>
      </c>
      <c r="AD36" s="13">
        <f t="shared" ref="AD36:AT36" si="23">AD35*$BB$19</f>
        <v>464.69241672478461</v>
      </c>
      <c r="AE36" s="13">
        <f t="shared" si="23"/>
        <v>0</v>
      </c>
      <c r="AF36" s="13">
        <f t="shared" si="23"/>
        <v>40.929683057304388</v>
      </c>
      <c r="AG36" s="13">
        <f t="shared" si="23"/>
        <v>0</v>
      </c>
      <c r="AH36" s="13">
        <f t="shared" si="23"/>
        <v>0</v>
      </c>
      <c r="AI36" s="13">
        <f t="shared" si="23"/>
        <v>40.522928406061212</v>
      </c>
      <c r="AJ36" s="13">
        <f t="shared" si="23"/>
        <v>0</v>
      </c>
      <c r="AK36" s="13">
        <f t="shared" si="23"/>
        <v>20.381682204107037</v>
      </c>
      <c r="AL36" s="13">
        <f t="shared" si="23"/>
        <v>0</v>
      </c>
      <c r="AM36" s="13">
        <f t="shared" si="23"/>
        <v>0</v>
      </c>
      <c r="AN36" s="13">
        <f t="shared" si="23"/>
        <v>0</v>
      </c>
      <c r="AO36" s="13">
        <f t="shared" si="23"/>
        <v>0</v>
      </c>
      <c r="AP36" s="13">
        <f t="shared" si="23"/>
        <v>0</v>
      </c>
      <c r="AQ36" s="13">
        <f t="shared" si="23"/>
        <v>16.361100317194843</v>
      </c>
      <c r="AR36" s="13">
        <f t="shared" si="23"/>
        <v>-4.8183072141382715</v>
      </c>
      <c r="AS36" s="13">
        <f t="shared" si="23"/>
        <v>51.95781965634751</v>
      </c>
      <c r="AT36" s="13">
        <f t="shared" si="23"/>
        <v>12.989454914086878</v>
      </c>
      <c r="AU36" s="99">
        <f t="shared" si="19"/>
        <v>643.01677806574821</v>
      </c>
      <c r="AV36" s="203"/>
      <c r="AW36" s="203"/>
    </row>
    <row r="37" spans="2:49">
      <c r="B37" s="283"/>
      <c r="C37" s="318"/>
      <c r="D37" s="303"/>
      <c r="E37" s="302"/>
      <c r="F37" s="304"/>
      <c r="G37" s="304"/>
      <c r="H37" s="305"/>
      <c r="I37" s="306"/>
      <c r="J37" s="192" t="s">
        <v>35</v>
      </c>
      <c r="K37" s="98">
        <f>NAM!W30</f>
        <v>779.88605000000007</v>
      </c>
      <c r="L37" s="98"/>
      <c r="M37" s="98">
        <f>APAC!W30</f>
        <v>68.691649999999996</v>
      </c>
      <c r="N37" s="98">
        <v>0</v>
      </c>
      <c r="O37" s="98"/>
      <c r="P37" s="98">
        <f>BNL!W30</f>
        <v>68.009</v>
      </c>
      <c r="Q37" s="98">
        <f>DACH!W30</f>
        <v>0</v>
      </c>
      <c r="R37" s="98">
        <v>34.20626</v>
      </c>
      <c r="S37" s="98"/>
      <c r="T37" s="98"/>
      <c r="U37" s="98"/>
      <c r="V37" s="98">
        <f>UKI!W30</f>
        <v>0</v>
      </c>
      <c r="W37" s="98"/>
      <c r="X37" s="98">
        <v>27.458579999999998</v>
      </c>
      <c r="Y37" s="98">
        <f>LAT!W30</f>
        <v>-8.0864899999999942</v>
      </c>
      <c r="Z37" s="98">
        <f>MET!W30</f>
        <v>108.81961999999999</v>
      </c>
      <c r="AA37" s="99">
        <f t="shared" si="16"/>
        <v>1078.9846700000001</v>
      </c>
      <c r="AB37" s="306"/>
      <c r="AC37" s="192" t="s">
        <v>35</v>
      </c>
      <c r="AD37" s="98">
        <v>800.75348000000008</v>
      </c>
      <c r="AE37" s="98"/>
      <c r="AF37" s="98">
        <v>11.342179999999999</v>
      </c>
      <c r="AG37" s="98"/>
      <c r="AH37" s="98"/>
      <c r="AI37" s="98">
        <v>29.900400000000001</v>
      </c>
      <c r="AJ37" s="98"/>
      <c r="AK37" s="98">
        <v>24.69586</v>
      </c>
      <c r="AL37" s="98"/>
      <c r="AM37" s="98"/>
      <c r="AN37" s="98"/>
      <c r="AO37" s="98"/>
      <c r="AP37" s="98"/>
      <c r="AQ37" s="98">
        <v>15.156929999999999</v>
      </c>
      <c r="AR37" s="98">
        <v>72.968180000000004</v>
      </c>
      <c r="AS37" s="98">
        <v>2.9793799999999999</v>
      </c>
      <c r="AT37" s="98">
        <v>0</v>
      </c>
      <c r="AU37" s="99">
        <f t="shared" si="19"/>
        <v>957.79641000000004</v>
      </c>
      <c r="AV37" s="203"/>
      <c r="AW37" s="203"/>
    </row>
    <row r="38" spans="2:49" hidden="1">
      <c r="B38" s="283"/>
      <c r="C38" s="318"/>
      <c r="D38" s="302" t="s">
        <v>67</v>
      </c>
      <c r="E38" s="302" t="s">
        <v>39</v>
      </c>
      <c r="F38" s="304" t="s">
        <v>51</v>
      </c>
      <c r="G38" s="304" t="s">
        <v>43</v>
      </c>
      <c r="H38" s="305">
        <v>5</v>
      </c>
      <c r="I38" s="306">
        <f>AA38</f>
        <v>100</v>
      </c>
      <c r="J38" s="193" t="s">
        <v>54</v>
      </c>
      <c r="K38" s="98">
        <v>100</v>
      </c>
      <c r="L38" s="98"/>
      <c r="M38" s="98"/>
      <c r="N38" s="98"/>
      <c r="O38" s="98"/>
      <c r="P38" s="98"/>
      <c r="Q38" s="98"/>
      <c r="R38" s="98"/>
      <c r="S38" s="98"/>
      <c r="T38" s="98"/>
      <c r="U38" s="98"/>
      <c r="V38" s="98"/>
      <c r="W38" s="98"/>
      <c r="X38" s="98"/>
      <c r="Y38" s="98"/>
      <c r="Z38" s="98"/>
      <c r="AA38" s="99">
        <f t="shared" si="16"/>
        <v>100</v>
      </c>
      <c r="AB38" s="306">
        <f>AU38</f>
        <v>318</v>
      </c>
      <c r="AC38" s="193" t="s">
        <v>54</v>
      </c>
      <c r="AD38" s="98">
        <v>312.33084164211084</v>
      </c>
      <c r="AE38" s="98">
        <v>0</v>
      </c>
      <c r="AF38" s="98">
        <v>9.3814755973693345</v>
      </c>
      <c r="AG38" s="98">
        <v>0</v>
      </c>
      <c r="AH38" s="98">
        <v>0</v>
      </c>
      <c r="AI38" s="98">
        <v>0</v>
      </c>
      <c r="AJ38" s="98">
        <v>0</v>
      </c>
      <c r="AK38" s="98">
        <v>0</v>
      </c>
      <c r="AL38" s="98">
        <v>-3.7123172394801456</v>
      </c>
      <c r="AM38" s="98">
        <v>0</v>
      </c>
      <c r="AN38" s="98">
        <v>0</v>
      </c>
      <c r="AO38" s="98">
        <v>0</v>
      </c>
      <c r="AP38" s="98">
        <v>0</v>
      </c>
      <c r="AQ38" s="98">
        <v>0</v>
      </c>
      <c r="AR38" s="98">
        <v>0</v>
      </c>
      <c r="AS38" s="98">
        <v>0</v>
      </c>
      <c r="AT38" s="211">
        <v>0</v>
      </c>
      <c r="AU38" s="99">
        <f t="shared" si="19"/>
        <v>318</v>
      </c>
      <c r="AV38" s="203"/>
      <c r="AW38" s="203"/>
    </row>
    <row r="39" spans="2:49">
      <c r="B39" s="283"/>
      <c r="C39" s="318"/>
      <c r="D39" s="303"/>
      <c r="E39" s="302"/>
      <c r="F39" s="304"/>
      <c r="G39" s="304"/>
      <c r="H39" s="305"/>
      <c r="I39" s="306"/>
      <c r="J39" s="193" t="s">
        <v>34</v>
      </c>
      <c r="K39" s="13">
        <f t="shared" ref="K39:Z39" si="24">K38*$BB$19</f>
        <v>47.701541399536218</v>
      </c>
      <c r="L39" s="13">
        <f t="shared" si="24"/>
        <v>0</v>
      </c>
      <c r="M39" s="13">
        <f t="shared" si="24"/>
        <v>0</v>
      </c>
      <c r="N39" s="13">
        <f t="shared" si="24"/>
        <v>0</v>
      </c>
      <c r="O39" s="13">
        <f t="shared" si="24"/>
        <v>0</v>
      </c>
      <c r="P39" s="13">
        <f t="shared" si="24"/>
        <v>0</v>
      </c>
      <c r="Q39" s="13">
        <f t="shared" si="24"/>
        <v>0</v>
      </c>
      <c r="R39" s="13">
        <f t="shared" si="24"/>
        <v>0</v>
      </c>
      <c r="S39" s="13">
        <f t="shared" si="24"/>
        <v>0</v>
      </c>
      <c r="T39" s="13">
        <f t="shared" si="24"/>
        <v>0</v>
      </c>
      <c r="U39" s="13">
        <f t="shared" si="24"/>
        <v>0</v>
      </c>
      <c r="V39" s="13">
        <f t="shared" si="24"/>
        <v>0</v>
      </c>
      <c r="W39" s="13">
        <f t="shared" si="24"/>
        <v>0</v>
      </c>
      <c r="X39" s="13">
        <f t="shared" si="24"/>
        <v>0</v>
      </c>
      <c r="Y39" s="13">
        <f t="shared" si="24"/>
        <v>0</v>
      </c>
      <c r="Z39" s="13">
        <f t="shared" si="24"/>
        <v>0</v>
      </c>
      <c r="AA39" s="99">
        <f t="shared" si="16"/>
        <v>47.701541399536218</v>
      </c>
      <c r="AB39" s="306"/>
      <c r="AC39" s="193" t="s">
        <v>34</v>
      </c>
      <c r="AD39" s="13">
        <f t="shared" ref="AD39:AS39" si="25">AD38*$BB$19</f>
        <v>148.98662572943141</v>
      </c>
      <c r="AE39" s="13">
        <f t="shared" si="25"/>
        <v>0</v>
      </c>
      <c r="AF39" s="13">
        <f t="shared" si="25"/>
        <v>4.475108465966521</v>
      </c>
      <c r="AG39" s="13">
        <f t="shared" si="25"/>
        <v>0</v>
      </c>
      <c r="AH39" s="13">
        <f t="shared" si="25"/>
        <v>0</v>
      </c>
      <c r="AI39" s="13">
        <f t="shared" si="25"/>
        <v>0</v>
      </c>
      <c r="AJ39" s="13">
        <f t="shared" si="25"/>
        <v>0</v>
      </c>
      <c r="AK39" s="13">
        <f t="shared" si="25"/>
        <v>0</v>
      </c>
      <c r="AL39" s="13">
        <f t="shared" si="25"/>
        <v>-1.7708325448727418</v>
      </c>
      <c r="AM39" s="13">
        <f t="shared" si="25"/>
        <v>0</v>
      </c>
      <c r="AN39" s="13">
        <f t="shared" si="25"/>
        <v>0</v>
      </c>
      <c r="AO39" s="13">
        <f t="shared" si="25"/>
        <v>0</v>
      </c>
      <c r="AP39" s="13">
        <f t="shared" si="25"/>
        <v>0</v>
      </c>
      <c r="AQ39" s="13">
        <f t="shared" si="25"/>
        <v>0</v>
      </c>
      <c r="AR39" s="13">
        <f t="shared" si="25"/>
        <v>0</v>
      </c>
      <c r="AS39" s="13">
        <f t="shared" si="25"/>
        <v>0</v>
      </c>
      <c r="AT39" s="217"/>
      <c r="AU39" s="99">
        <f t="shared" si="19"/>
        <v>151.69090165052518</v>
      </c>
      <c r="AV39" s="203"/>
      <c r="AW39" s="203"/>
    </row>
    <row r="40" spans="2:49">
      <c r="B40" s="283"/>
      <c r="C40" s="318"/>
      <c r="D40" s="303"/>
      <c r="E40" s="302"/>
      <c r="F40" s="304"/>
      <c r="G40" s="304"/>
      <c r="H40" s="305"/>
      <c r="I40" s="306"/>
      <c r="J40" s="192" t="s">
        <v>35</v>
      </c>
      <c r="K40" s="98">
        <f>NAM!W32</f>
        <v>53</v>
      </c>
      <c r="L40" s="98"/>
      <c r="M40" s="98">
        <f>APAC!W32</f>
        <v>1.59196</v>
      </c>
      <c r="N40" s="98"/>
      <c r="O40" s="98"/>
      <c r="P40" s="98">
        <f>BNL!W32</f>
        <v>0</v>
      </c>
      <c r="Q40" s="98">
        <f>DACH!W32</f>
        <v>0</v>
      </c>
      <c r="R40" s="98"/>
      <c r="S40" s="98">
        <v>-0.62995000000000001</v>
      </c>
      <c r="T40" s="98"/>
      <c r="U40" s="98"/>
      <c r="V40" s="98">
        <f>UKI!W32</f>
        <v>0</v>
      </c>
      <c r="W40" s="98"/>
      <c r="X40" s="98"/>
      <c r="Y40" s="98">
        <f>LAT!W32</f>
        <v>0</v>
      </c>
      <c r="Z40" s="98">
        <f>MET!W32</f>
        <v>0</v>
      </c>
      <c r="AA40" s="99">
        <f t="shared" si="16"/>
        <v>53.962009999999999</v>
      </c>
      <c r="AB40" s="306"/>
      <c r="AC40" s="192" t="s">
        <v>35</v>
      </c>
      <c r="AD40" s="98">
        <v>59.53</v>
      </c>
      <c r="AE40" s="98">
        <v>0</v>
      </c>
      <c r="AF40" s="98">
        <v>0</v>
      </c>
      <c r="AG40" s="98">
        <v>0</v>
      </c>
      <c r="AH40" s="98">
        <v>0</v>
      </c>
      <c r="AI40" s="98">
        <v>0</v>
      </c>
      <c r="AJ40" s="98">
        <v>0</v>
      </c>
      <c r="AK40" s="98">
        <v>0</v>
      </c>
      <c r="AL40" s="98">
        <v>0</v>
      </c>
      <c r="AM40" s="98">
        <v>0</v>
      </c>
      <c r="AN40" s="98">
        <v>0</v>
      </c>
      <c r="AO40" s="98">
        <v>0</v>
      </c>
      <c r="AP40" s="98">
        <v>0</v>
      </c>
      <c r="AQ40" s="98">
        <v>0</v>
      </c>
      <c r="AR40" s="98">
        <v>0</v>
      </c>
      <c r="AS40" s="98">
        <v>0</v>
      </c>
      <c r="AT40" s="98">
        <v>0</v>
      </c>
      <c r="AU40" s="99">
        <f t="shared" si="19"/>
        <v>59.53</v>
      </c>
      <c r="AV40" s="203"/>
      <c r="AW40" s="203"/>
    </row>
    <row r="41" spans="2:49" hidden="1">
      <c r="B41" s="283"/>
      <c r="C41" s="318"/>
      <c r="D41" s="314" t="s">
        <v>68</v>
      </c>
      <c r="E41" s="300" t="s">
        <v>62</v>
      </c>
      <c r="F41" s="276" t="s">
        <v>51</v>
      </c>
      <c r="G41" s="276" t="s">
        <v>43</v>
      </c>
      <c r="H41" s="278">
        <f>SUM(H29:H40)</f>
        <v>814</v>
      </c>
      <c r="I41" s="280">
        <f>SUM(I29:I40)</f>
        <v>1019</v>
      </c>
      <c r="J41" s="193" t="s">
        <v>54</v>
      </c>
      <c r="K41" s="98">
        <f t="shared" ref="K41:Z43" si="26">SUM(K38,K35,K32,K29)</f>
        <v>726</v>
      </c>
      <c r="L41" s="98">
        <f t="shared" si="26"/>
        <v>0</v>
      </c>
      <c r="M41" s="98">
        <f t="shared" si="26"/>
        <v>40</v>
      </c>
      <c r="N41" s="98">
        <f t="shared" si="26"/>
        <v>6</v>
      </c>
      <c r="O41" s="98">
        <f t="shared" si="26"/>
        <v>0</v>
      </c>
      <c r="P41" s="98">
        <f t="shared" si="26"/>
        <v>82</v>
      </c>
      <c r="Q41" s="98">
        <f t="shared" si="26"/>
        <v>35</v>
      </c>
      <c r="R41" s="98">
        <f t="shared" si="26"/>
        <v>128</v>
      </c>
      <c r="S41" s="98">
        <f t="shared" si="26"/>
        <v>0</v>
      </c>
      <c r="T41" s="98">
        <f t="shared" si="26"/>
        <v>0</v>
      </c>
      <c r="U41" s="98">
        <f t="shared" si="26"/>
        <v>0</v>
      </c>
      <c r="V41" s="98">
        <f t="shared" si="26"/>
        <v>0</v>
      </c>
      <c r="W41" s="98">
        <f t="shared" si="26"/>
        <v>0</v>
      </c>
      <c r="X41" s="98">
        <f t="shared" si="26"/>
        <v>2</v>
      </c>
      <c r="Y41" s="98">
        <f t="shared" si="26"/>
        <v>0</v>
      </c>
      <c r="Z41" s="98">
        <f t="shared" si="26"/>
        <v>0</v>
      </c>
      <c r="AA41" s="99">
        <f t="shared" si="16"/>
        <v>1019</v>
      </c>
      <c r="AB41" s="280">
        <f>SUM(AB29:AB40)</f>
        <v>1666.0000000000005</v>
      </c>
      <c r="AC41" s="193" t="s">
        <v>54</v>
      </c>
      <c r="AD41" s="98">
        <f t="shared" ref="AD41:AT43" si="27">SUM(AD38,AD35,AD32,AD29)</f>
        <v>1286.4973006096247</v>
      </c>
      <c r="AE41" s="98">
        <f t="shared" si="27"/>
        <v>0</v>
      </c>
      <c r="AF41" s="98">
        <f t="shared" si="27"/>
        <v>95.185166330311418</v>
      </c>
      <c r="AG41" s="98">
        <f t="shared" si="27"/>
        <v>0</v>
      </c>
      <c r="AH41" s="98">
        <f t="shared" si="27"/>
        <v>0</v>
      </c>
      <c r="AI41" s="98">
        <f t="shared" si="27"/>
        <v>84.950983169812616</v>
      </c>
      <c r="AJ41" s="98">
        <f t="shared" si="27"/>
        <v>0</v>
      </c>
      <c r="AK41" s="98">
        <f t="shared" si="27"/>
        <v>42.727512793339628</v>
      </c>
      <c r="AL41" s="98">
        <f t="shared" si="27"/>
        <v>-3.7123172394801456</v>
      </c>
      <c r="AM41" s="98">
        <f t="shared" si="27"/>
        <v>0</v>
      </c>
      <c r="AN41" s="98">
        <f t="shared" si="27"/>
        <v>0</v>
      </c>
      <c r="AO41" s="98">
        <f t="shared" si="27"/>
        <v>0</v>
      </c>
      <c r="AP41" s="98">
        <f t="shared" si="27"/>
        <v>0</v>
      </c>
      <c r="AQ41" s="98">
        <f t="shared" si="27"/>
        <v>34.298892314942918</v>
      </c>
      <c r="AR41" s="98">
        <f t="shared" si="27"/>
        <v>-10.10094657902421</v>
      </c>
      <c r="AS41" s="98">
        <f t="shared" si="27"/>
        <v>108.92272688037849</v>
      </c>
      <c r="AT41" s="98">
        <f t="shared" si="27"/>
        <v>27.230681720094623</v>
      </c>
      <c r="AU41" s="99">
        <f>SUM(AD41:AS41)</f>
        <v>1638.7693182799057</v>
      </c>
      <c r="AV41" s="203"/>
      <c r="AW41" s="203"/>
    </row>
    <row r="42" spans="2:49">
      <c r="B42" s="283"/>
      <c r="C42" s="318"/>
      <c r="D42" s="315"/>
      <c r="E42" s="300"/>
      <c r="F42" s="276"/>
      <c r="G42" s="276"/>
      <c r="H42" s="278"/>
      <c r="I42" s="280"/>
      <c r="J42" s="193" t="s">
        <v>34</v>
      </c>
      <c r="K42" s="98">
        <f t="shared" si="26"/>
        <v>346.31319056063296</v>
      </c>
      <c r="L42" s="98">
        <f t="shared" si="26"/>
        <v>0</v>
      </c>
      <c r="M42" s="98">
        <f t="shared" si="26"/>
        <v>19.080616559814487</v>
      </c>
      <c r="N42" s="98">
        <f t="shared" si="26"/>
        <v>2.8620924839721731</v>
      </c>
      <c r="O42" s="98">
        <f t="shared" si="26"/>
        <v>0</v>
      </c>
      <c r="P42" s="98">
        <f t="shared" si="26"/>
        <v>39.115263947619695</v>
      </c>
      <c r="Q42" s="98">
        <f t="shared" si="26"/>
        <v>16.695539489837678</v>
      </c>
      <c r="R42" s="98">
        <f t="shared" si="26"/>
        <v>61.057972991406359</v>
      </c>
      <c r="S42" s="98">
        <f t="shared" si="26"/>
        <v>0</v>
      </c>
      <c r="T42" s="98">
        <f t="shared" si="26"/>
        <v>0</v>
      </c>
      <c r="U42" s="98">
        <f t="shared" si="26"/>
        <v>0</v>
      </c>
      <c r="V42" s="98">
        <f t="shared" si="26"/>
        <v>0</v>
      </c>
      <c r="W42" s="98">
        <f t="shared" si="26"/>
        <v>0</v>
      </c>
      <c r="X42" s="98">
        <f t="shared" si="26"/>
        <v>0.95403082799072436</v>
      </c>
      <c r="Y42" s="98">
        <f t="shared" si="26"/>
        <v>0</v>
      </c>
      <c r="Z42" s="98">
        <f t="shared" si="26"/>
        <v>0</v>
      </c>
      <c r="AA42" s="99">
        <f t="shared" si="16"/>
        <v>486.0787068612741</v>
      </c>
      <c r="AB42" s="280"/>
      <c r="AC42" s="193" t="s">
        <v>34</v>
      </c>
      <c r="AD42" s="98">
        <f t="shared" si="27"/>
        <v>613.67904245421596</v>
      </c>
      <c r="AE42" s="98">
        <f t="shared" si="27"/>
        <v>0</v>
      </c>
      <c r="AF42" s="98">
        <f t="shared" si="27"/>
        <v>45.404791523270909</v>
      </c>
      <c r="AG42" s="98">
        <f t="shared" si="27"/>
        <v>0</v>
      </c>
      <c r="AH42" s="98">
        <f t="shared" si="27"/>
        <v>0</v>
      </c>
      <c r="AI42" s="98">
        <f t="shared" si="27"/>
        <v>40.522928406061212</v>
      </c>
      <c r="AJ42" s="98">
        <f t="shared" si="27"/>
        <v>0</v>
      </c>
      <c r="AK42" s="98">
        <f t="shared" si="27"/>
        <v>20.381682204107037</v>
      </c>
      <c r="AL42" s="98">
        <f t="shared" si="27"/>
        <v>-1.7708325448727418</v>
      </c>
      <c r="AM42" s="98">
        <f t="shared" si="27"/>
        <v>0</v>
      </c>
      <c r="AN42" s="98">
        <f t="shared" si="27"/>
        <v>0</v>
      </c>
      <c r="AO42" s="98">
        <f t="shared" si="27"/>
        <v>0</v>
      </c>
      <c r="AP42" s="98">
        <f t="shared" si="27"/>
        <v>0</v>
      </c>
      <c r="AQ42" s="98">
        <f t="shared" si="27"/>
        <v>16.361100317194843</v>
      </c>
      <c r="AR42" s="98">
        <f t="shared" si="27"/>
        <v>-4.8183072141382715</v>
      </c>
      <c r="AS42" s="98">
        <f t="shared" si="27"/>
        <v>51.95781965634751</v>
      </c>
      <c r="AT42" s="98">
        <f t="shared" si="27"/>
        <v>12.989454914086878</v>
      </c>
      <c r="AU42" s="99">
        <f t="shared" ref="AU42:AU43" si="28">SUM(AD42:AS42)</f>
        <v>781.71822480218646</v>
      </c>
      <c r="AV42" s="203"/>
      <c r="AW42" s="203"/>
    </row>
    <row r="43" spans="2:49" ht="16" thickBot="1">
      <c r="B43" s="283"/>
      <c r="C43" s="319"/>
      <c r="D43" s="316"/>
      <c r="E43" s="301"/>
      <c r="F43" s="277"/>
      <c r="G43" s="277"/>
      <c r="H43" s="279"/>
      <c r="I43" s="281"/>
      <c r="J43" s="195" t="s">
        <v>35</v>
      </c>
      <c r="K43" s="125">
        <f t="shared" si="26"/>
        <v>832.88605000000007</v>
      </c>
      <c r="L43" s="125">
        <f t="shared" si="26"/>
        <v>3.0754999999999999</v>
      </c>
      <c r="M43" s="125">
        <f t="shared" si="26"/>
        <v>70.283609999999996</v>
      </c>
      <c r="N43" s="125">
        <f t="shared" si="26"/>
        <v>0</v>
      </c>
      <c r="O43" s="125">
        <f t="shared" si="26"/>
        <v>0</v>
      </c>
      <c r="P43" s="125">
        <f t="shared" si="26"/>
        <v>68.009</v>
      </c>
      <c r="Q43" s="125">
        <f t="shared" si="26"/>
        <v>0</v>
      </c>
      <c r="R43" s="125">
        <f t="shared" si="26"/>
        <v>34.20626</v>
      </c>
      <c r="S43" s="125">
        <f t="shared" si="26"/>
        <v>-0.62995000000000001</v>
      </c>
      <c r="T43" s="125">
        <f t="shared" si="26"/>
        <v>0</v>
      </c>
      <c r="U43" s="125">
        <f t="shared" si="26"/>
        <v>0</v>
      </c>
      <c r="V43" s="125">
        <f t="shared" si="26"/>
        <v>0</v>
      </c>
      <c r="W43" s="125">
        <f t="shared" si="26"/>
        <v>0</v>
      </c>
      <c r="X43" s="125">
        <f t="shared" si="26"/>
        <v>27.458579999999998</v>
      </c>
      <c r="Y43" s="125">
        <f t="shared" si="26"/>
        <v>44.019770000000008</v>
      </c>
      <c r="Z43" s="125">
        <f t="shared" si="26"/>
        <v>108.81961999999999</v>
      </c>
      <c r="AA43" s="126">
        <f t="shared" si="16"/>
        <v>1188.1284400000002</v>
      </c>
      <c r="AB43" s="281"/>
      <c r="AC43" s="195" t="s">
        <v>35</v>
      </c>
      <c r="AD43" s="125">
        <f t="shared" si="27"/>
        <v>860.28348000000005</v>
      </c>
      <c r="AE43" s="125">
        <f t="shared" si="27"/>
        <v>0</v>
      </c>
      <c r="AF43" s="125">
        <f t="shared" si="27"/>
        <v>14.306839999999999</v>
      </c>
      <c r="AG43" s="125">
        <f t="shared" si="27"/>
        <v>0</v>
      </c>
      <c r="AH43" s="125">
        <f t="shared" si="27"/>
        <v>0</v>
      </c>
      <c r="AI43" s="125">
        <f t="shared" si="27"/>
        <v>29.900400000000001</v>
      </c>
      <c r="AJ43" s="125">
        <f t="shared" si="27"/>
        <v>0</v>
      </c>
      <c r="AK43" s="125">
        <f t="shared" si="27"/>
        <v>24.69586</v>
      </c>
      <c r="AL43" s="125">
        <f t="shared" si="27"/>
        <v>0</v>
      </c>
      <c r="AM43" s="125">
        <f t="shared" si="27"/>
        <v>0</v>
      </c>
      <c r="AN43" s="125">
        <f t="shared" si="27"/>
        <v>1.8447499999999999</v>
      </c>
      <c r="AO43" s="125">
        <f t="shared" si="27"/>
        <v>0</v>
      </c>
      <c r="AP43" s="125">
        <f t="shared" si="27"/>
        <v>0</v>
      </c>
      <c r="AQ43" s="125">
        <f t="shared" si="27"/>
        <v>15.156929999999999</v>
      </c>
      <c r="AR43" s="125">
        <f t="shared" si="27"/>
        <v>108.08839999999999</v>
      </c>
      <c r="AS43" s="125">
        <f t="shared" si="27"/>
        <v>2.9793799999999999</v>
      </c>
      <c r="AT43" s="125">
        <f t="shared" si="27"/>
        <v>0</v>
      </c>
      <c r="AU43" s="126">
        <f t="shared" si="28"/>
        <v>1057.25604</v>
      </c>
      <c r="AV43" s="203"/>
      <c r="AW43" s="203"/>
    </row>
    <row r="44" spans="2:49" hidden="1">
      <c r="B44" s="284" t="s">
        <v>69</v>
      </c>
      <c r="C44" s="287" t="s">
        <v>70</v>
      </c>
      <c r="D44" s="290" t="s">
        <v>71</v>
      </c>
      <c r="E44" s="292" t="s">
        <v>37</v>
      </c>
      <c r="F44" s="294" t="s">
        <v>51</v>
      </c>
      <c r="G44" s="294" t="s">
        <v>43</v>
      </c>
      <c r="H44" s="296">
        <f>H14</f>
        <v>2462</v>
      </c>
      <c r="I44" s="298">
        <f>AA44</f>
        <v>4374.7504199999994</v>
      </c>
      <c r="J44" s="199" t="s">
        <v>54</v>
      </c>
      <c r="K44" s="141">
        <f t="shared" ref="K44:AA46" si="29">SUM(K14,K20)</f>
        <v>629.39415999999994</v>
      </c>
      <c r="L44" s="141">
        <f t="shared" si="29"/>
        <v>0</v>
      </c>
      <c r="M44" s="141">
        <f t="shared" si="29"/>
        <v>59.999999999999993</v>
      </c>
      <c r="N44" s="141">
        <f t="shared" si="29"/>
        <v>38.454000000000001</v>
      </c>
      <c r="O44" s="141">
        <f t="shared" si="29"/>
        <v>33.266950000000001</v>
      </c>
      <c r="P44" s="141">
        <f t="shared" si="29"/>
        <v>650.41375999999991</v>
      </c>
      <c r="Q44" s="141">
        <f t="shared" si="29"/>
        <v>1705.39897</v>
      </c>
      <c r="R44" s="141">
        <f t="shared" si="29"/>
        <v>0</v>
      </c>
      <c r="S44" s="141">
        <f t="shared" si="29"/>
        <v>0</v>
      </c>
      <c r="T44" s="141">
        <f t="shared" si="29"/>
        <v>0</v>
      </c>
      <c r="U44" s="141">
        <f t="shared" si="29"/>
        <v>400</v>
      </c>
      <c r="V44" s="141">
        <f t="shared" si="29"/>
        <v>619.99998000000005</v>
      </c>
      <c r="W44" s="141">
        <f t="shared" si="29"/>
        <v>0</v>
      </c>
      <c r="X44" s="141">
        <f t="shared" si="29"/>
        <v>0</v>
      </c>
      <c r="Y44" s="141">
        <f t="shared" si="29"/>
        <v>37.822599999999994</v>
      </c>
      <c r="Z44" s="141">
        <f t="shared" si="29"/>
        <v>200</v>
      </c>
      <c r="AA44" s="142">
        <f t="shared" si="29"/>
        <v>4374.7504199999994</v>
      </c>
      <c r="AB44" s="298">
        <f>AU44</f>
        <v>3617</v>
      </c>
      <c r="AC44" s="199" t="s">
        <v>54</v>
      </c>
      <c r="AD44" s="141">
        <f t="shared" ref="AD44:AU46" si="30">SUM(AD14,AD20)</f>
        <v>1297.8796142108095</v>
      </c>
      <c r="AE44" s="141">
        <f t="shared" si="30"/>
        <v>27.267209515624884</v>
      </c>
      <c r="AF44" s="141">
        <f t="shared" si="30"/>
        <v>189.06291472841713</v>
      </c>
      <c r="AG44" s="141">
        <f t="shared" si="30"/>
        <v>49.002574677009335</v>
      </c>
      <c r="AH44" s="141">
        <f t="shared" si="30"/>
        <v>0</v>
      </c>
      <c r="AI44" s="141">
        <f t="shared" si="30"/>
        <v>345.00236472630121</v>
      </c>
      <c r="AJ44" s="141">
        <f t="shared" si="30"/>
        <v>756.40018697844562</v>
      </c>
      <c r="AK44" s="141">
        <f t="shared" si="30"/>
        <v>108.24975345290329</v>
      </c>
      <c r="AL44" s="141">
        <f t="shared" si="30"/>
        <v>36.046168788575805</v>
      </c>
      <c r="AM44" s="141">
        <f t="shared" si="30"/>
        <v>35.700442904753501</v>
      </c>
      <c r="AN44" s="141">
        <f t="shared" si="30"/>
        <v>357.21147186139166</v>
      </c>
      <c r="AO44" s="141">
        <f t="shared" si="30"/>
        <v>361.13034855812361</v>
      </c>
      <c r="AP44" s="141">
        <f t="shared" si="30"/>
        <v>0</v>
      </c>
      <c r="AQ44" s="141">
        <f t="shared" si="30"/>
        <v>1.2333598245547845</v>
      </c>
      <c r="AR44" s="141">
        <f t="shared" si="30"/>
        <v>0</v>
      </c>
      <c r="AS44" s="141">
        <f t="shared" si="30"/>
        <v>42.250871818471495</v>
      </c>
      <c r="AT44" s="141">
        <f t="shared" si="30"/>
        <v>10.562717954617874</v>
      </c>
      <c r="AU44" s="142">
        <f t="shared" si="30"/>
        <v>3617</v>
      </c>
      <c r="AV44" s="203"/>
      <c r="AW44" s="203"/>
    </row>
    <row r="45" spans="2:49">
      <c r="B45" s="285"/>
      <c r="C45" s="288"/>
      <c r="D45" s="291"/>
      <c r="E45" s="293"/>
      <c r="F45" s="295"/>
      <c r="G45" s="295"/>
      <c r="H45" s="297"/>
      <c r="I45" s="299"/>
      <c r="J45" s="193" t="s">
        <v>34</v>
      </c>
      <c r="K45" s="98">
        <f>SUM(K15,K21)</f>
        <v>348.64193357303373</v>
      </c>
      <c r="L45" s="98">
        <f t="shared" si="29"/>
        <v>0</v>
      </c>
      <c r="M45" s="98">
        <f t="shared" si="29"/>
        <v>33.235955056179776</v>
      </c>
      <c r="N45" s="98">
        <f t="shared" si="29"/>
        <v>21.300923595505619</v>
      </c>
      <c r="O45" s="98">
        <f t="shared" si="29"/>
        <v>18.427647584269664</v>
      </c>
      <c r="P45" s="98">
        <f t="shared" si="29"/>
        <v>360.28537492134831</v>
      </c>
      <c r="Q45" s="98">
        <f t="shared" si="29"/>
        <v>944.67605866292138</v>
      </c>
      <c r="R45" s="98">
        <f t="shared" si="29"/>
        <v>0</v>
      </c>
      <c r="S45" s="98">
        <f t="shared" si="29"/>
        <v>0</v>
      </c>
      <c r="T45" s="98">
        <f t="shared" si="29"/>
        <v>0</v>
      </c>
      <c r="U45" s="98">
        <f t="shared" si="29"/>
        <v>221.57303370786519</v>
      </c>
      <c r="V45" s="98">
        <f t="shared" si="29"/>
        <v>343.43819116853939</v>
      </c>
      <c r="W45" s="98">
        <f t="shared" si="29"/>
        <v>0</v>
      </c>
      <c r="X45" s="98">
        <f t="shared" si="29"/>
        <v>0</v>
      </c>
      <c r="Y45" s="98">
        <f t="shared" si="29"/>
        <v>20.951170561797753</v>
      </c>
      <c r="Z45" s="98">
        <f t="shared" si="29"/>
        <v>110.7865168539326</v>
      </c>
      <c r="AA45" s="99">
        <f>SUM(AA15,AA21)</f>
        <v>2423.3168056853933</v>
      </c>
      <c r="AB45" s="299"/>
      <c r="AC45" s="193" t="s">
        <v>34</v>
      </c>
      <c r="AD45" s="98">
        <f t="shared" si="30"/>
        <v>718.93780877070685</v>
      </c>
      <c r="AE45" s="98">
        <f t="shared" si="30"/>
        <v>15.104195832812437</v>
      </c>
      <c r="AF45" s="98">
        <f t="shared" si="30"/>
        <v>104.72810894506702</v>
      </c>
      <c r="AG45" s="98">
        <f t="shared" si="30"/>
        <v>27.144122826702926</v>
      </c>
      <c r="AH45" s="98">
        <f t="shared" si="30"/>
        <v>0</v>
      </c>
      <c r="AI45" s="98">
        <f t="shared" si="30"/>
        <v>191.10805147198485</v>
      </c>
      <c r="AJ45" s="98">
        <f t="shared" si="30"/>
        <v>418.99471031502662</v>
      </c>
      <c r="AK45" s="98">
        <f t="shared" si="30"/>
        <v>59.963065676720589</v>
      </c>
      <c r="AL45" s="98">
        <f t="shared" si="30"/>
        <v>19.967147430076263</v>
      </c>
      <c r="AM45" s="98">
        <f t="shared" si="30"/>
        <v>19.77563859780166</v>
      </c>
      <c r="AN45" s="98">
        <f t="shared" si="30"/>
        <v>197.87107373895068</v>
      </c>
      <c r="AO45" s="98">
        <f t="shared" si="30"/>
        <v>200.04186723500555</v>
      </c>
      <c r="AP45" s="98">
        <f t="shared" si="30"/>
        <v>0</v>
      </c>
      <c r="AQ45" s="98">
        <f t="shared" si="30"/>
        <v>0.68319819495000988</v>
      </c>
      <c r="AR45" s="98">
        <f t="shared" si="30"/>
        <v>0</v>
      </c>
      <c r="AS45" s="98">
        <f t="shared" si="30"/>
        <v>23.40413461405219</v>
      </c>
      <c r="AT45" s="98">
        <f t="shared" si="30"/>
        <v>5.8510336535130474</v>
      </c>
      <c r="AU45" s="99">
        <f>SUM(AU15,AU21)</f>
        <v>2003.5741573033706</v>
      </c>
      <c r="AV45" s="203"/>
      <c r="AW45" s="203"/>
    </row>
    <row r="46" spans="2:49">
      <c r="B46" s="286"/>
      <c r="C46" s="288"/>
      <c r="D46" s="291"/>
      <c r="E46" s="293"/>
      <c r="F46" s="295"/>
      <c r="G46" s="295"/>
      <c r="H46" s="297"/>
      <c r="I46" s="299"/>
      <c r="J46" s="192" t="s">
        <v>35</v>
      </c>
      <c r="K46" s="98">
        <f t="shared" si="29"/>
        <v>958.41439999999989</v>
      </c>
      <c r="L46" s="98">
        <f t="shared" si="29"/>
        <v>20.135370000000002</v>
      </c>
      <c r="M46" s="98">
        <f t="shared" si="29"/>
        <v>139.61281</v>
      </c>
      <c r="N46" s="98">
        <f t="shared" si="29"/>
        <v>36.185770000000005</v>
      </c>
      <c r="O46" s="98">
        <f t="shared" si="29"/>
        <v>0</v>
      </c>
      <c r="P46" s="98">
        <f t="shared" si="29"/>
        <v>254.76571999999999</v>
      </c>
      <c r="Q46" s="98">
        <f t="shared" si="29"/>
        <v>558.5609199999999</v>
      </c>
      <c r="R46" s="98">
        <f t="shared" si="29"/>
        <v>79.936630000000008</v>
      </c>
      <c r="S46" s="98">
        <f t="shared" si="29"/>
        <v>26.61816</v>
      </c>
      <c r="T46" s="98">
        <f t="shared" si="29"/>
        <v>26.362860000000001</v>
      </c>
      <c r="U46" s="98">
        <f t="shared" si="29"/>
        <v>263.78149000000002</v>
      </c>
      <c r="V46" s="98">
        <f t="shared" si="29"/>
        <v>266.67536999999999</v>
      </c>
      <c r="W46" s="98">
        <f t="shared" si="29"/>
        <v>0</v>
      </c>
      <c r="X46" s="98">
        <f t="shared" si="29"/>
        <v>0.91076999999999997</v>
      </c>
      <c r="Y46" s="98">
        <f t="shared" si="29"/>
        <v>0</v>
      </c>
      <c r="Z46" s="98">
        <f t="shared" si="29"/>
        <v>38.543890000000005</v>
      </c>
      <c r="AA46" s="99">
        <f t="shared" si="29"/>
        <v>2670.50416</v>
      </c>
      <c r="AB46" s="299"/>
      <c r="AC46" s="192" t="s">
        <v>35</v>
      </c>
      <c r="AD46" s="98">
        <f t="shared" si="30"/>
        <v>668.56313</v>
      </c>
      <c r="AE46" s="98">
        <f t="shared" si="30"/>
        <v>3.6231599999999999</v>
      </c>
      <c r="AF46" s="98">
        <f t="shared" si="30"/>
        <v>74.491160000000008</v>
      </c>
      <c r="AG46" s="98">
        <f t="shared" si="30"/>
        <v>37.196059999999996</v>
      </c>
      <c r="AH46" s="98">
        <f t="shared" si="30"/>
        <v>5.7029799999999993</v>
      </c>
      <c r="AI46" s="98">
        <f t="shared" si="30"/>
        <v>21.02139</v>
      </c>
      <c r="AJ46" s="98">
        <f t="shared" si="30"/>
        <v>277.62188000000003</v>
      </c>
      <c r="AK46" s="98">
        <f t="shared" si="30"/>
        <v>95.162030000000001</v>
      </c>
      <c r="AL46" s="98">
        <f t="shared" si="30"/>
        <v>1.05</v>
      </c>
      <c r="AM46" s="98">
        <f t="shared" si="30"/>
        <v>0</v>
      </c>
      <c r="AN46" s="98">
        <f t="shared" si="30"/>
        <v>110.97014</v>
      </c>
      <c r="AO46" s="98">
        <f t="shared" si="30"/>
        <v>76.299250000000001</v>
      </c>
      <c r="AP46" s="98">
        <f t="shared" si="30"/>
        <v>0</v>
      </c>
      <c r="AQ46" s="98">
        <f t="shared" si="30"/>
        <v>2.2374499999999999</v>
      </c>
      <c r="AR46" s="98">
        <f t="shared" si="30"/>
        <v>0</v>
      </c>
      <c r="AS46" s="98">
        <f t="shared" si="30"/>
        <v>7.0823200000000019</v>
      </c>
      <c r="AT46" s="98">
        <f t="shared" si="30"/>
        <v>5.6805700000000003</v>
      </c>
      <c r="AU46" s="99">
        <f t="shared" si="30"/>
        <v>1386.7015199999998</v>
      </c>
      <c r="AV46" s="203"/>
      <c r="AW46" s="203"/>
    </row>
    <row r="47" spans="2:49" hidden="1">
      <c r="B47" s="286"/>
      <c r="C47" s="288"/>
      <c r="D47" s="307" t="s">
        <v>72</v>
      </c>
      <c r="E47" s="293" t="s">
        <v>39</v>
      </c>
      <c r="F47" s="295" t="s">
        <v>51</v>
      </c>
      <c r="G47" s="295" t="s">
        <v>43</v>
      </c>
      <c r="H47" s="297">
        <f>H17+H29+H32+H35+H38</f>
        <v>4886</v>
      </c>
      <c r="I47" s="299">
        <f>AA47</f>
        <v>4254.2589686659558</v>
      </c>
      <c r="J47" s="200" t="s">
        <v>54</v>
      </c>
      <c r="K47" s="98">
        <f t="shared" ref="K47:AA49" si="31">SUM(K17,K23,K29,K32,K35,K38)</f>
        <v>2300.2295589650648</v>
      </c>
      <c r="L47" s="98">
        <f t="shared" si="31"/>
        <v>314.21963461494761</v>
      </c>
      <c r="M47" s="98">
        <f t="shared" si="31"/>
        <v>700.39911131336271</v>
      </c>
      <c r="N47" s="98">
        <f t="shared" si="31"/>
        <v>101.43430940022517</v>
      </c>
      <c r="O47" s="98">
        <f t="shared" si="31"/>
        <v>45.736139928718806</v>
      </c>
      <c r="P47" s="98">
        <f t="shared" si="31"/>
        <v>11.943564262796684</v>
      </c>
      <c r="Q47" s="98">
        <f t="shared" si="31"/>
        <v>45.816430218029268</v>
      </c>
      <c r="R47" s="98">
        <f t="shared" si="31"/>
        <v>12.731495843681913</v>
      </c>
      <c r="S47" s="98">
        <f t="shared" si="31"/>
        <v>13.322744512886098</v>
      </c>
      <c r="T47" s="98">
        <f t="shared" si="31"/>
        <v>10.274223333059826</v>
      </c>
      <c r="U47" s="98">
        <f t="shared" si="31"/>
        <v>6.1687486964631413</v>
      </c>
      <c r="V47" s="98">
        <f t="shared" si="31"/>
        <v>17.990338011922354</v>
      </c>
      <c r="W47" s="98">
        <f t="shared" si="31"/>
        <v>30.248770075852612</v>
      </c>
      <c r="X47" s="98">
        <f t="shared" si="31"/>
        <v>3.8083383749936175</v>
      </c>
      <c r="Y47" s="98">
        <f t="shared" si="31"/>
        <v>339.99999999999994</v>
      </c>
      <c r="Z47" s="98">
        <f t="shared" si="31"/>
        <v>299.93556111395111</v>
      </c>
      <c r="AA47" s="99">
        <f t="shared" si="31"/>
        <v>4254.2589686659558</v>
      </c>
      <c r="AB47" s="299">
        <f>AU47</f>
        <v>8597.9999999999982</v>
      </c>
      <c r="AC47" s="200" t="s">
        <v>54</v>
      </c>
      <c r="AD47" s="98">
        <f t="shared" ref="AD47:AU49" si="32">SUM(AD17,AD23,AD29,AD32,AD35,AD38)</f>
        <v>5830.4272641432972</v>
      </c>
      <c r="AE47" s="98">
        <f t="shared" si="32"/>
        <v>979.02007810883003</v>
      </c>
      <c r="AF47" s="98">
        <f t="shared" si="32"/>
        <v>176.58799836294486</v>
      </c>
      <c r="AG47" s="98">
        <f t="shared" si="32"/>
        <v>16.94416384481999</v>
      </c>
      <c r="AH47" s="98">
        <f t="shared" si="32"/>
        <v>0</v>
      </c>
      <c r="AI47" s="98">
        <f t="shared" si="32"/>
        <v>422.35415155366024</v>
      </c>
      <c r="AJ47" s="98">
        <f t="shared" si="32"/>
        <v>574.95638806328975</v>
      </c>
      <c r="AK47" s="98">
        <f t="shared" si="32"/>
        <v>144.09028532474673</v>
      </c>
      <c r="AL47" s="98">
        <f t="shared" si="32"/>
        <v>-0.63655874865478035</v>
      </c>
      <c r="AM47" s="98">
        <f t="shared" si="32"/>
        <v>78.931787926549447</v>
      </c>
      <c r="AN47" s="98">
        <f t="shared" si="32"/>
        <v>0</v>
      </c>
      <c r="AO47" s="98">
        <f t="shared" si="32"/>
        <v>44.118338831135617</v>
      </c>
      <c r="AP47" s="98">
        <f t="shared" si="32"/>
        <v>0</v>
      </c>
      <c r="AQ47" s="98">
        <f t="shared" si="32"/>
        <v>131.0053167030411</v>
      </c>
      <c r="AR47" s="98">
        <f t="shared" si="32"/>
        <v>-9.2800516526292167</v>
      </c>
      <c r="AS47" s="98">
        <f t="shared" si="32"/>
        <v>167.5846700311744</v>
      </c>
      <c r="AT47" s="98">
        <f t="shared" si="32"/>
        <v>41.896167507793599</v>
      </c>
      <c r="AU47" s="99">
        <f t="shared" si="32"/>
        <v>8597.9999999999982</v>
      </c>
      <c r="AV47" s="203"/>
      <c r="AW47" s="203"/>
    </row>
    <row r="48" spans="2:49">
      <c r="B48" s="286"/>
      <c r="C48" s="288"/>
      <c r="D48" s="291"/>
      <c r="E48" s="293"/>
      <c r="F48" s="295"/>
      <c r="G48" s="295"/>
      <c r="H48" s="297"/>
      <c r="I48" s="299"/>
      <c r="J48" s="193" t="s">
        <v>34</v>
      </c>
      <c r="K48" s="98">
        <f t="shared" si="31"/>
        <v>1097.2449553540896</v>
      </c>
      <c r="L48" s="98">
        <f t="shared" si="31"/>
        <v>149.88760909132068</v>
      </c>
      <c r="M48" s="98">
        <f t="shared" si="31"/>
        <v>334.10117204512744</v>
      </c>
      <c r="N48" s="98">
        <f t="shared" si="31"/>
        <v>48.385729091882069</v>
      </c>
      <c r="O48" s="98">
        <f t="shared" si="31"/>
        <v>21.816843722647615</v>
      </c>
      <c r="P48" s="98">
        <f t="shared" si="31"/>
        <v>5.6972642513981739</v>
      </c>
      <c r="Q48" s="98">
        <f t="shared" si="31"/>
        <v>21.855143428242854</v>
      </c>
      <c r="R48" s="98">
        <f t="shared" si="31"/>
        <v>6.0731197606541585</v>
      </c>
      <c r="S48" s="98">
        <f t="shared" si="31"/>
        <v>6.3551544893688021</v>
      </c>
      <c r="T48" s="98">
        <f t="shared" si="31"/>
        <v>4.9009628967003431</v>
      </c>
      <c r="U48" s="98">
        <f t="shared" si="31"/>
        <v>2.942588213276716</v>
      </c>
      <c r="V48" s="98">
        <f t="shared" si="31"/>
        <v>8.5816685346736428</v>
      </c>
      <c r="W48" s="98">
        <f t="shared" si="31"/>
        <v>14.429129580583357</v>
      </c>
      <c r="X48" s="98">
        <f t="shared" si="31"/>
        <v>1.8166361065820054</v>
      </c>
      <c r="Y48" s="98">
        <f t="shared" si="31"/>
        <v>162.18524075842311</v>
      </c>
      <c r="Z48" s="98">
        <f t="shared" si="31"/>
        <v>143.07388585670262</v>
      </c>
      <c r="AA48" s="99">
        <f>SUM(AA18,AA24,AA30,AA33,AA36,AA39)</f>
        <v>2029.3471031816725</v>
      </c>
      <c r="AB48" s="299"/>
      <c r="AC48" s="193" t="s">
        <v>34</v>
      </c>
      <c r="AD48" s="98">
        <f t="shared" si="32"/>
        <v>2781.2036751751621</v>
      </c>
      <c r="AE48" s="98">
        <f t="shared" si="32"/>
        <v>467.00766786885538</v>
      </c>
      <c r="AF48" s="98">
        <f t="shared" si="32"/>
        <v>84.235197145712476</v>
      </c>
      <c r="AG48" s="98">
        <f t="shared" si="32"/>
        <v>8.0826273312420547</v>
      </c>
      <c r="AH48" s="98">
        <f t="shared" si="32"/>
        <v>0</v>
      </c>
      <c r="AI48" s="98">
        <f t="shared" si="32"/>
        <v>201.46944045602919</v>
      </c>
      <c r="AJ48" s="98">
        <f t="shared" si="32"/>
        <v>274.26305948128828</v>
      </c>
      <c r="AK48" s="98">
        <f t="shared" si="32"/>
        <v>68.733287106893926</v>
      </c>
      <c r="AL48" s="98">
        <f t="shared" si="32"/>
        <v>-0.30364833502192989</v>
      </c>
      <c r="AM48" s="98">
        <f t="shared" si="32"/>
        <v>37.651679495177113</v>
      </c>
      <c r="AN48" s="98">
        <f t="shared" si="32"/>
        <v>0</v>
      </c>
      <c r="AO48" s="98">
        <f t="shared" si="32"/>
        <v>21.045127662321818</v>
      </c>
      <c r="AP48" s="98">
        <f t="shared" si="32"/>
        <v>0</v>
      </c>
      <c r="AQ48" s="98">
        <f t="shared" si="32"/>
        <v>62.491555382694685</v>
      </c>
      <c r="AR48" s="98">
        <f t="shared" si="32"/>
        <v>-4.4267276809772707</v>
      </c>
      <c r="AS48" s="98">
        <f t="shared" si="32"/>
        <v>79.940470754196809</v>
      </c>
      <c r="AT48" s="98">
        <f t="shared" si="32"/>
        <v>19.985117688549202</v>
      </c>
      <c r="AU48" s="99">
        <f>SUM(AU18,AU24,AU30,AU33,AU36,AU39)</f>
        <v>4101.3785295321231</v>
      </c>
      <c r="AV48" s="203"/>
      <c r="AW48" s="203"/>
    </row>
    <row r="49" spans="2:49">
      <c r="B49" s="286"/>
      <c r="C49" s="288"/>
      <c r="D49" s="291"/>
      <c r="E49" s="293"/>
      <c r="F49" s="295"/>
      <c r="G49" s="295"/>
      <c r="H49" s="313"/>
      <c r="I49" s="299"/>
      <c r="J49" s="192" t="s">
        <v>35</v>
      </c>
      <c r="K49" s="98">
        <f t="shared" si="31"/>
        <v>4860.7846399999999</v>
      </c>
      <c r="L49" s="98">
        <f t="shared" si="31"/>
        <v>870.91316999999992</v>
      </c>
      <c r="M49" s="98">
        <f t="shared" si="31"/>
        <v>142.44192999999999</v>
      </c>
      <c r="N49" s="98">
        <f t="shared" si="31"/>
        <v>15.0199</v>
      </c>
      <c r="O49" s="98">
        <f t="shared" si="31"/>
        <v>0</v>
      </c>
      <c r="P49" s="98">
        <f t="shared" si="31"/>
        <v>367.09497999999996</v>
      </c>
      <c r="Q49" s="98">
        <f t="shared" si="31"/>
        <v>509.66146999999995</v>
      </c>
      <c r="R49" s="98">
        <f t="shared" si="31"/>
        <v>124.05776999999999</v>
      </c>
      <c r="S49" s="98">
        <f t="shared" si="31"/>
        <v>2.0965099999999999</v>
      </c>
      <c r="T49" s="98">
        <f t="shared" si="31"/>
        <v>69.967899999999986</v>
      </c>
      <c r="U49" s="98">
        <f t="shared" si="31"/>
        <v>0</v>
      </c>
      <c r="V49" s="98">
        <f t="shared" si="31"/>
        <v>39.108040000000003</v>
      </c>
      <c r="W49" s="98">
        <f t="shared" si="31"/>
        <v>0</v>
      </c>
      <c r="X49" s="98">
        <f t="shared" si="31"/>
        <v>113.18254000000005</v>
      </c>
      <c r="Y49" s="98">
        <f t="shared" si="31"/>
        <v>44.747440000000012</v>
      </c>
      <c r="Z49" s="98">
        <f t="shared" si="31"/>
        <v>174.13211999999999</v>
      </c>
      <c r="AA49" s="99">
        <f t="shared" si="31"/>
        <v>7333.2084100000002</v>
      </c>
      <c r="AB49" s="299"/>
      <c r="AC49" s="192" t="s">
        <v>35</v>
      </c>
      <c r="AD49" s="98">
        <f t="shared" si="32"/>
        <v>2334.4753100000003</v>
      </c>
      <c r="AE49" s="98">
        <f t="shared" si="32"/>
        <v>20.40034</v>
      </c>
      <c r="AF49" s="98">
        <f t="shared" si="32"/>
        <v>51.593769999999999</v>
      </c>
      <c r="AG49" s="98">
        <f t="shared" si="32"/>
        <v>7.6357200000000001</v>
      </c>
      <c r="AH49" s="98">
        <f t="shared" si="32"/>
        <v>0</v>
      </c>
      <c r="AI49" s="98">
        <f t="shared" si="32"/>
        <v>150.10167999999999</v>
      </c>
      <c r="AJ49" s="98">
        <f t="shared" si="32"/>
        <v>271.60329000000002</v>
      </c>
      <c r="AK49" s="98">
        <f t="shared" si="32"/>
        <v>80.327240000000003</v>
      </c>
      <c r="AL49" s="98">
        <f t="shared" si="32"/>
        <v>1.0107899999999999</v>
      </c>
      <c r="AM49" s="98">
        <f t="shared" si="32"/>
        <v>27.711960000000001</v>
      </c>
      <c r="AN49" s="98">
        <f t="shared" si="32"/>
        <v>4.4865599999999999</v>
      </c>
      <c r="AO49" s="98">
        <f t="shared" si="32"/>
        <v>17.350390000000001</v>
      </c>
      <c r="AP49" s="98">
        <f t="shared" si="32"/>
        <v>222.04489000000001</v>
      </c>
      <c r="AQ49" s="98">
        <f t="shared" si="32"/>
        <v>34.98218</v>
      </c>
      <c r="AR49" s="98">
        <f t="shared" si="32"/>
        <v>108.08840000000001</v>
      </c>
      <c r="AS49" s="98">
        <f t="shared" si="32"/>
        <v>68.397850000000005</v>
      </c>
      <c r="AT49" s="98">
        <f t="shared" si="32"/>
        <v>0</v>
      </c>
      <c r="AU49" s="99">
        <f>SUM(AU19,AU25,AU31,AU34,AU37,AU40)</f>
        <v>3400.2103699999998</v>
      </c>
      <c r="AV49" s="203"/>
      <c r="AW49" s="203"/>
    </row>
    <row r="50" spans="2:49" hidden="1">
      <c r="B50" s="286"/>
      <c r="C50" s="288"/>
      <c r="D50" s="307" t="s">
        <v>73</v>
      </c>
      <c r="E50" s="293" t="s">
        <v>62</v>
      </c>
      <c r="F50" s="295" t="s">
        <v>51</v>
      </c>
      <c r="G50" s="295" t="s">
        <v>43</v>
      </c>
      <c r="H50" s="297">
        <f>H47+H44</f>
        <v>7348</v>
      </c>
      <c r="I50" s="299">
        <f>I44+I47</f>
        <v>8629.0093886659561</v>
      </c>
      <c r="J50" s="200" t="s">
        <v>54</v>
      </c>
      <c r="K50" s="98">
        <f t="shared" ref="K50:Z52" si="33">SUM(K41,K26)</f>
        <v>2929.6237189650647</v>
      </c>
      <c r="L50" s="98">
        <f t="shared" si="33"/>
        <v>314.21963461494761</v>
      </c>
      <c r="M50" s="98">
        <f t="shared" si="33"/>
        <v>760.39911131336271</v>
      </c>
      <c r="N50" s="98">
        <f t="shared" si="33"/>
        <v>139.88830940022518</v>
      </c>
      <c r="O50" s="98">
        <f t="shared" si="33"/>
        <v>79.003089928718808</v>
      </c>
      <c r="P50" s="98">
        <f t="shared" si="33"/>
        <v>662.35732426279662</v>
      </c>
      <c r="Q50" s="98">
        <f t="shared" si="33"/>
        <v>1751.2154002180291</v>
      </c>
      <c r="R50" s="98">
        <f t="shared" si="33"/>
        <v>12.731495843681913</v>
      </c>
      <c r="S50" s="98">
        <f t="shared" si="33"/>
        <v>13.322744512886098</v>
      </c>
      <c r="T50" s="98">
        <f t="shared" si="33"/>
        <v>10.274223333059826</v>
      </c>
      <c r="U50" s="98">
        <f t="shared" si="33"/>
        <v>406.16874869646313</v>
      </c>
      <c r="V50" s="98">
        <f t="shared" si="33"/>
        <v>637.99031801192245</v>
      </c>
      <c r="W50" s="98">
        <f t="shared" si="33"/>
        <v>30.248770075852612</v>
      </c>
      <c r="X50" s="98">
        <f t="shared" si="33"/>
        <v>3.8083383749936175</v>
      </c>
      <c r="Y50" s="98">
        <f t="shared" si="33"/>
        <v>377.82259999999997</v>
      </c>
      <c r="Z50" s="98">
        <f t="shared" si="33"/>
        <v>499.93556111395111</v>
      </c>
      <c r="AA50" s="99">
        <f>SUM(K50:Z50)</f>
        <v>8629.0093886659542</v>
      </c>
      <c r="AB50" s="299">
        <f>AB44+AB47</f>
        <v>12214.999999999998</v>
      </c>
      <c r="AC50" s="200" t="s">
        <v>54</v>
      </c>
      <c r="AD50" s="98">
        <f t="shared" ref="AD50:AT52" si="34">SUM(AD41,AD26)</f>
        <v>7128.3068783541075</v>
      </c>
      <c r="AE50" s="98">
        <f t="shared" si="34"/>
        <v>1006.287287624455</v>
      </c>
      <c r="AF50" s="98">
        <f t="shared" si="34"/>
        <v>365.65091309136199</v>
      </c>
      <c r="AG50" s="98">
        <f t="shared" si="34"/>
        <v>65.946738521829332</v>
      </c>
      <c r="AH50" s="98">
        <f t="shared" si="34"/>
        <v>0</v>
      </c>
      <c r="AI50" s="98">
        <f t="shared" si="34"/>
        <v>767.3565162799614</v>
      </c>
      <c r="AJ50" s="98">
        <f t="shared" si="34"/>
        <v>1331.3565750417354</v>
      </c>
      <c r="AK50" s="98">
        <f t="shared" si="34"/>
        <v>252.34003877764999</v>
      </c>
      <c r="AL50" s="98">
        <f t="shared" si="34"/>
        <v>35.409610039921027</v>
      </c>
      <c r="AM50" s="98">
        <f t="shared" si="34"/>
        <v>114.63223083130295</v>
      </c>
      <c r="AN50" s="98">
        <f t="shared" si="34"/>
        <v>357.21147186139166</v>
      </c>
      <c r="AO50" s="98">
        <f t="shared" si="34"/>
        <v>405.2486873892592</v>
      </c>
      <c r="AP50" s="98">
        <f t="shared" si="34"/>
        <v>0</v>
      </c>
      <c r="AQ50" s="98">
        <f t="shared" si="34"/>
        <v>132.23867652759589</v>
      </c>
      <c r="AR50" s="98">
        <f t="shared" si="34"/>
        <v>-9.2800516526292167</v>
      </c>
      <c r="AS50" s="98">
        <f t="shared" si="34"/>
        <v>209.83554184964589</v>
      </c>
      <c r="AT50" s="98">
        <f t="shared" si="34"/>
        <v>52.458885462411473</v>
      </c>
      <c r="AU50" s="99">
        <f>SUM(AD50:AT50)</f>
        <v>12214.999999999995</v>
      </c>
      <c r="AV50" s="203"/>
      <c r="AW50" s="203"/>
    </row>
    <row r="51" spans="2:49">
      <c r="B51" s="286"/>
      <c r="C51" s="288"/>
      <c r="D51" s="291"/>
      <c r="E51" s="293"/>
      <c r="F51" s="295"/>
      <c r="G51" s="295"/>
      <c r="H51" s="297"/>
      <c r="I51" s="299"/>
      <c r="J51" s="193" t="s">
        <v>34</v>
      </c>
      <c r="K51" s="98">
        <f t="shared" si="33"/>
        <v>1445.8868889271234</v>
      </c>
      <c r="L51" s="98">
        <f t="shared" si="33"/>
        <v>149.88760909132068</v>
      </c>
      <c r="M51" s="98">
        <f t="shared" si="33"/>
        <v>367.3371271013072</v>
      </c>
      <c r="N51" s="98">
        <f t="shared" si="33"/>
        <v>69.686652687387692</v>
      </c>
      <c r="O51" s="98">
        <f t="shared" si="33"/>
        <v>40.244491306917283</v>
      </c>
      <c r="P51" s="98">
        <f t="shared" si="33"/>
        <v>365.98263917274653</v>
      </c>
      <c r="Q51" s="98">
        <f t="shared" si="33"/>
        <v>966.53120209116423</v>
      </c>
      <c r="R51" s="98">
        <f t="shared" si="33"/>
        <v>6.0731197606541585</v>
      </c>
      <c r="S51" s="98">
        <f t="shared" si="33"/>
        <v>6.3551544893688021</v>
      </c>
      <c r="T51" s="98">
        <f t="shared" si="33"/>
        <v>4.9009628967003431</v>
      </c>
      <c r="U51" s="98">
        <f t="shared" si="33"/>
        <v>224.5156219211419</v>
      </c>
      <c r="V51" s="98">
        <f t="shared" si="33"/>
        <v>352.01985970321306</v>
      </c>
      <c r="W51" s="98">
        <f t="shared" si="33"/>
        <v>14.429129580583357</v>
      </c>
      <c r="X51" s="98">
        <f t="shared" si="33"/>
        <v>1.8166361065820054</v>
      </c>
      <c r="Y51" s="98">
        <f t="shared" si="33"/>
        <v>183.13641132022087</v>
      </c>
      <c r="Z51" s="98">
        <f t="shared" si="33"/>
        <v>253.86040271063521</v>
      </c>
      <c r="AA51" s="99">
        <f>SUM(K51:Z51)</f>
        <v>4452.6639088670663</v>
      </c>
      <c r="AB51" s="299"/>
      <c r="AC51" s="193" t="s">
        <v>34</v>
      </c>
      <c r="AD51" s="98">
        <f t="shared" si="34"/>
        <v>3500.1414839458689</v>
      </c>
      <c r="AE51" s="98">
        <f t="shared" si="34"/>
        <v>482.1118637016678</v>
      </c>
      <c r="AF51" s="98">
        <f t="shared" si="34"/>
        <v>188.9633060907795</v>
      </c>
      <c r="AG51" s="98">
        <f t="shared" si="34"/>
        <v>35.226750157944977</v>
      </c>
      <c r="AH51" s="98">
        <f t="shared" si="34"/>
        <v>0</v>
      </c>
      <c r="AI51" s="98">
        <f t="shared" si="34"/>
        <v>392.57749192801401</v>
      </c>
      <c r="AJ51" s="98">
        <f t="shared" si="34"/>
        <v>693.25776979631496</v>
      </c>
      <c r="AK51" s="98">
        <f t="shared" si="34"/>
        <v>128.69635278361449</v>
      </c>
      <c r="AL51" s="98">
        <f t="shared" si="34"/>
        <v>19.66349909505433</v>
      </c>
      <c r="AM51" s="98">
        <f t="shared" si="34"/>
        <v>57.427318092978773</v>
      </c>
      <c r="AN51" s="98">
        <f t="shared" si="34"/>
        <v>197.87107373895068</v>
      </c>
      <c r="AO51" s="98">
        <f t="shared" si="34"/>
        <v>221.08699489732737</v>
      </c>
      <c r="AP51" s="98">
        <f t="shared" si="34"/>
        <v>0</v>
      </c>
      <c r="AQ51" s="98">
        <f t="shared" si="34"/>
        <v>63.174753577644694</v>
      </c>
      <c r="AR51" s="98">
        <f t="shared" si="34"/>
        <v>-4.4267276809772707</v>
      </c>
      <c r="AS51" s="98">
        <f t="shared" si="34"/>
        <v>103.34460536824901</v>
      </c>
      <c r="AT51" s="98">
        <f t="shared" si="34"/>
        <v>25.836151342062252</v>
      </c>
      <c r="AU51" s="99">
        <f>SUM(AD51:AT51)</f>
        <v>6104.952686835496</v>
      </c>
      <c r="AV51" s="203"/>
      <c r="AW51" s="203"/>
    </row>
    <row r="52" spans="2:49" ht="16" thickBot="1">
      <c r="B52" s="286"/>
      <c r="C52" s="289"/>
      <c r="D52" s="308"/>
      <c r="E52" s="309"/>
      <c r="F52" s="310"/>
      <c r="G52" s="310"/>
      <c r="H52" s="311"/>
      <c r="I52" s="312"/>
      <c r="J52" s="195" t="s">
        <v>35</v>
      </c>
      <c r="K52" s="125">
        <f t="shared" si="33"/>
        <v>5819.1990400000004</v>
      </c>
      <c r="L52" s="125">
        <f t="shared" si="33"/>
        <v>891.04853999999989</v>
      </c>
      <c r="M52" s="125">
        <f t="shared" si="33"/>
        <v>282.05473999999998</v>
      </c>
      <c r="N52" s="125">
        <f t="shared" si="33"/>
        <v>51.205670000000005</v>
      </c>
      <c r="O52" s="125">
        <f t="shared" si="33"/>
        <v>0</v>
      </c>
      <c r="P52" s="125">
        <f t="shared" si="33"/>
        <v>621.86069999999995</v>
      </c>
      <c r="Q52" s="125">
        <f t="shared" si="33"/>
        <v>1068.2223899999999</v>
      </c>
      <c r="R52" s="125">
        <f t="shared" si="33"/>
        <v>203.99439999999998</v>
      </c>
      <c r="S52" s="125">
        <f t="shared" si="33"/>
        <v>28.714669999999998</v>
      </c>
      <c r="T52" s="125">
        <f t="shared" si="33"/>
        <v>96.330759999999984</v>
      </c>
      <c r="U52" s="125">
        <f t="shared" si="33"/>
        <v>263.78149000000002</v>
      </c>
      <c r="V52" s="125">
        <f t="shared" si="33"/>
        <v>305.78341</v>
      </c>
      <c r="W52" s="125">
        <f t="shared" si="33"/>
        <v>0</v>
      </c>
      <c r="X52" s="125">
        <f t="shared" si="33"/>
        <v>114.09331000000005</v>
      </c>
      <c r="Y52" s="125">
        <f t="shared" si="33"/>
        <v>44.747440000000012</v>
      </c>
      <c r="Z52" s="125">
        <f t="shared" si="33"/>
        <v>212.67600999999999</v>
      </c>
      <c r="AA52" s="126">
        <f>SUM(K52:Z52)</f>
        <v>10003.712569999998</v>
      </c>
      <c r="AB52" s="312"/>
      <c r="AC52" s="195" t="s">
        <v>35</v>
      </c>
      <c r="AD52" s="125">
        <f t="shared" si="34"/>
        <v>3003.0384400000003</v>
      </c>
      <c r="AE52" s="125">
        <f t="shared" si="34"/>
        <v>24.023499999999999</v>
      </c>
      <c r="AF52" s="125">
        <f t="shared" si="34"/>
        <v>126.08493</v>
      </c>
      <c r="AG52" s="125">
        <f t="shared" si="34"/>
        <v>44.831779999999995</v>
      </c>
      <c r="AH52" s="125">
        <f t="shared" si="34"/>
        <v>5.7029799999999993</v>
      </c>
      <c r="AI52" s="125">
        <f t="shared" si="34"/>
        <v>171.12306999999998</v>
      </c>
      <c r="AJ52" s="125">
        <f t="shared" si="34"/>
        <v>549.22517000000005</v>
      </c>
      <c r="AK52" s="125">
        <f t="shared" si="34"/>
        <v>175.48927</v>
      </c>
      <c r="AL52" s="125">
        <f t="shared" si="34"/>
        <v>2.0607899999999999</v>
      </c>
      <c r="AM52" s="125">
        <f t="shared" si="34"/>
        <v>27.711960000000001</v>
      </c>
      <c r="AN52" s="125">
        <f t="shared" si="34"/>
        <v>115.45670000000001</v>
      </c>
      <c r="AO52" s="125">
        <f t="shared" si="34"/>
        <v>93.649640000000005</v>
      </c>
      <c r="AP52" s="125">
        <f t="shared" si="34"/>
        <v>222.04489000000001</v>
      </c>
      <c r="AQ52" s="125">
        <f t="shared" si="34"/>
        <v>37.219629999999995</v>
      </c>
      <c r="AR52" s="125">
        <f t="shared" si="34"/>
        <v>108.08839999999999</v>
      </c>
      <c r="AS52" s="125">
        <f t="shared" si="34"/>
        <v>75.480170000000001</v>
      </c>
      <c r="AT52" s="125">
        <f t="shared" si="34"/>
        <v>5.6805700000000003</v>
      </c>
      <c r="AU52" s="126">
        <f>SUM(AD52:AT52)</f>
        <v>4786.9118899999994</v>
      </c>
      <c r="AV52" s="203"/>
      <c r="AW52" s="203"/>
    </row>
    <row r="53" spans="2:49" s="1" customFormat="1" ht="18.5">
      <c r="D53" s="7"/>
      <c r="E53" s="7"/>
      <c r="F53" s="7"/>
      <c r="G53" s="7"/>
      <c r="I53" s="104"/>
      <c r="J53" s="96"/>
      <c r="K53" s="178">
        <f>K52/$AA$52</f>
        <v>0.58170394233947909</v>
      </c>
      <c r="L53" s="178">
        <f t="shared" ref="L53:Z53" si="35">L52/$AA$52</f>
        <v>8.9071785476139489E-2</v>
      </c>
      <c r="M53" s="178">
        <f t="shared" si="35"/>
        <v>2.8195006406506545E-2</v>
      </c>
      <c r="N53" s="178">
        <f t="shared" si="35"/>
        <v>5.1186666591721171E-3</v>
      </c>
      <c r="O53" s="178">
        <f t="shared" si="35"/>
        <v>0</v>
      </c>
      <c r="P53" s="178">
        <f t="shared" si="35"/>
        <v>6.2162991554244554E-2</v>
      </c>
      <c r="Q53" s="178">
        <f t="shared" si="35"/>
        <v>0.10678259521404863</v>
      </c>
      <c r="R53" s="178">
        <f t="shared" si="35"/>
        <v>2.039186937575117E-2</v>
      </c>
      <c r="S53" s="178">
        <f t="shared" si="35"/>
        <v>2.8704013434084508E-3</v>
      </c>
      <c r="T53" s="178">
        <f t="shared" si="35"/>
        <v>9.6295009803545363E-3</v>
      </c>
      <c r="U53" s="178">
        <f t="shared" si="35"/>
        <v>2.6368359561934122E-2</v>
      </c>
      <c r="V53" s="178">
        <f t="shared" si="35"/>
        <v>3.0566992789957784E-2</v>
      </c>
      <c r="W53" s="178">
        <f t="shared" si="35"/>
        <v>0</v>
      </c>
      <c r="X53" s="178">
        <f t="shared" si="35"/>
        <v>1.1405096777985502E-2</v>
      </c>
      <c r="Y53" s="178">
        <f t="shared" si="35"/>
        <v>4.4730833364997431E-3</v>
      </c>
      <c r="Z53" s="178">
        <f t="shared" si="35"/>
        <v>2.1259708184518545E-2</v>
      </c>
      <c r="AA53" s="179"/>
      <c r="AB53" s="104"/>
      <c r="AC53" s="96"/>
      <c r="AD53" s="178">
        <f>AD52/$AA$52</f>
        <v>0.30019239547183441</v>
      </c>
      <c r="AE53" s="178">
        <f t="shared" ref="AE53:AT53" si="36">AE52/$AA$52</f>
        <v>2.4014584417432943E-3</v>
      </c>
      <c r="AF53" s="178">
        <f t="shared" si="36"/>
        <v>1.2603813745920133E-2</v>
      </c>
      <c r="AG53" s="178">
        <f t="shared" si="36"/>
        <v>4.481514206480245E-3</v>
      </c>
      <c r="AH53" s="178">
        <f t="shared" si="36"/>
        <v>5.7008635145141921E-4</v>
      </c>
      <c r="AI53" s="178">
        <f t="shared" si="36"/>
        <v>1.7105956293984165E-2</v>
      </c>
      <c r="AJ53" s="178">
        <f t="shared" si="36"/>
        <v>5.4902134198363935E-2</v>
      </c>
      <c r="AK53" s="178">
        <f t="shared" si="36"/>
        <v>1.7542414255910597E-2</v>
      </c>
      <c r="AL53" s="178">
        <f t="shared" si="36"/>
        <v>2.0600252012238697E-4</v>
      </c>
      <c r="AM53" s="178">
        <f t="shared" si="36"/>
        <v>2.7701675559036985E-3</v>
      </c>
      <c r="AN53" s="178">
        <f t="shared" si="36"/>
        <v>1.1541385179962246E-2</v>
      </c>
      <c r="AO53" s="178">
        <f t="shared" si="36"/>
        <v>9.3614884818706886E-3</v>
      </c>
      <c r="AP53" s="178">
        <f t="shared" si="36"/>
        <v>2.2196248487375329E-2</v>
      </c>
      <c r="AQ53" s="178">
        <f t="shared" si="36"/>
        <v>3.7205817079968345E-3</v>
      </c>
      <c r="AR53" s="178">
        <f t="shared" si="36"/>
        <v>1.0804828631736669E-2</v>
      </c>
      <c r="AS53" s="178">
        <f t="shared" si="36"/>
        <v>7.5452157858230048E-3</v>
      </c>
      <c r="AT53" s="178">
        <f t="shared" si="36"/>
        <v>5.6784618312959005E-4</v>
      </c>
      <c r="AU53" s="179"/>
      <c r="AV53" s="206"/>
      <c r="AW53" s="206"/>
    </row>
    <row r="54" spans="2:49" s="1" customFormat="1" ht="23.5">
      <c r="D54" s="7"/>
      <c r="E54" s="7"/>
      <c r="F54" s="7"/>
      <c r="G54" s="7"/>
      <c r="I54" s="104"/>
      <c r="K54" s="180"/>
      <c r="L54" s="181"/>
      <c r="M54" s="181"/>
      <c r="N54" s="181"/>
      <c r="O54" s="181"/>
      <c r="P54" s="182">
        <f t="shared" ref="P54:AA54" si="37">P52/10001</f>
        <v>6.2179852014798517E-2</v>
      </c>
      <c r="Q54" s="182">
        <f t="shared" si="37"/>
        <v>0.10681155784421557</v>
      </c>
      <c r="R54" s="182">
        <f t="shared" si="37"/>
        <v>2.0397400259974E-2</v>
      </c>
      <c r="S54" s="182">
        <f t="shared" si="37"/>
        <v>2.8711798820117988E-3</v>
      </c>
      <c r="T54" s="182">
        <f t="shared" si="37"/>
        <v>9.6321127887211266E-3</v>
      </c>
      <c r="U54" s="182">
        <f t="shared" si="37"/>
        <v>2.6375511448855117E-2</v>
      </c>
      <c r="V54" s="182">
        <f t="shared" si="37"/>
        <v>3.0575283471652837E-2</v>
      </c>
      <c r="W54" s="182">
        <f t="shared" si="37"/>
        <v>0</v>
      </c>
      <c r="X54" s="182">
        <f t="shared" si="37"/>
        <v>1.1408190180981907E-2</v>
      </c>
      <c r="Y54" s="182">
        <f t="shared" si="37"/>
        <v>4.4742965703429673E-3</v>
      </c>
      <c r="Z54" s="182">
        <f t="shared" si="37"/>
        <v>2.1265474452554743E-2</v>
      </c>
      <c r="AA54" s="182">
        <f t="shared" si="37"/>
        <v>1.000271229877012</v>
      </c>
      <c r="AB54" s="104"/>
      <c r="AD54" s="180"/>
      <c r="AE54" s="181"/>
      <c r="AF54" s="181"/>
      <c r="AG54" s="181"/>
      <c r="AH54" s="181"/>
      <c r="AI54" s="182"/>
      <c r="AJ54" s="182"/>
      <c r="AK54" s="182"/>
      <c r="AL54" s="182"/>
      <c r="AM54" s="182"/>
      <c r="AN54" s="182"/>
      <c r="AO54" s="182"/>
      <c r="AP54" s="182"/>
      <c r="AQ54" s="182"/>
      <c r="AR54" s="182"/>
      <c r="AS54" s="182"/>
      <c r="AT54" s="182"/>
      <c r="AU54" s="182"/>
      <c r="AV54" s="207"/>
      <c r="AW54" s="207"/>
    </row>
    <row r="55" spans="2:49" s="1" customFormat="1">
      <c r="D55" s="7"/>
      <c r="E55" s="7"/>
      <c r="F55" s="7"/>
      <c r="G55" s="7"/>
      <c r="I55" s="104"/>
      <c r="J55" s="1" t="s">
        <v>56</v>
      </c>
      <c r="K55" s="169">
        <f>K46/2671</f>
        <v>0.35882231374017221</v>
      </c>
      <c r="L55" s="169">
        <f t="shared" ref="L55:AA55" si="38">L46/2671</f>
        <v>7.5385136652938983E-3</v>
      </c>
      <c r="M55" s="169">
        <f t="shared" si="38"/>
        <v>5.2269865219019093E-2</v>
      </c>
      <c r="N55" s="169">
        <f t="shared" si="38"/>
        <v>1.3547648820666419E-2</v>
      </c>
      <c r="O55" s="169">
        <f t="shared" si="38"/>
        <v>0</v>
      </c>
      <c r="P55" s="169">
        <f t="shared" si="38"/>
        <v>9.5382149007862224E-2</v>
      </c>
      <c r="Q55" s="169">
        <f t="shared" si="38"/>
        <v>0.20912052414825905</v>
      </c>
      <c r="R55" s="169">
        <f t="shared" si="38"/>
        <v>2.9927603893672786E-2</v>
      </c>
      <c r="S55" s="169">
        <f t="shared" si="38"/>
        <v>9.9656158742044178E-3</v>
      </c>
      <c r="T55" s="169">
        <f t="shared" si="38"/>
        <v>9.8700336952452263E-3</v>
      </c>
      <c r="U55" s="169">
        <f t="shared" si="38"/>
        <v>9.875757768625984E-2</v>
      </c>
      <c r="V55" s="169">
        <f t="shared" si="38"/>
        <v>9.9841022089105197E-2</v>
      </c>
      <c r="W55" s="169">
        <f t="shared" si="38"/>
        <v>0</v>
      </c>
      <c r="X55" s="169">
        <f t="shared" si="38"/>
        <v>3.4098464994384127E-4</v>
      </c>
      <c r="Y55" s="169">
        <f t="shared" si="38"/>
        <v>0</v>
      </c>
      <c r="Z55" s="169">
        <f t="shared" si="38"/>
        <v>1.4430509172594535E-2</v>
      </c>
      <c r="AA55" s="169">
        <f t="shared" si="38"/>
        <v>0.99981436166229876</v>
      </c>
      <c r="AB55" s="104"/>
      <c r="AC55" s="1" t="s">
        <v>56</v>
      </c>
      <c r="AD55" s="169">
        <f>AD46/2671</f>
        <v>0.25030442905278921</v>
      </c>
      <c r="AE55" s="169">
        <f t="shared" ref="AE55:AU55" si="39">AE46/2671</f>
        <v>1.3564807188318981E-3</v>
      </c>
      <c r="AF55" s="169">
        <f t="shared" si="39"/>
        <v>2.7888865593410712E-2</v>
      </c>
      <c r="AG55" s="169">
        <f t="shared" si="39"/>
        <v>1.3925892923998501E-2</v>
      </c>
      <c r="AH55" s="169">
        <f t="shared" si="39"/>
        <v>2.1351478846873828E-3</v>
      </c>
      <c r="AI55" s="169">
        <f t="shared" si="39"/>
        <v>7.8702321228004499E-3</v>
      </c>
      <c r="AJ55" s="169">
        <f t="shared" si="39"/>
        <v>0.10393930363159866</v>
      </c>
      <c r="AK55" s="169">
        <f t="shared" si="39"/>
        <v>3.5627865967802319E-2</v>
      </c>
      <c r="AL55" s="169">
        <f t="shared" si="39"/>
        <v>3.9311119430924748E-4</v>
      </c>
      <c r="AM55" s="169">
        <f t="shared" si="39"/>
        <v>0</v>
      </c>
      <c r="AN55" s="169">
        <f t="shared" si="39"/>
        <v>4.1546289779108951E-2</v>
      </c>
      <c r="AO55" s="169">
        <f t="shared" si="39"/>
        <v>2.8565799326095095E-2</v>
      </c>
      <c r="AP55" s="169">
        <f t="shared" si="39"/>
        <v>0</v>
      </c>
      <c r="AQ55" s="169">
        <f t="shared" si="39"/>
        <v>8.3768251591164356E-4</v>
      </c>
      <c r="AR55" s="169">
        <f t="shared" si="39"/>
        <v>0</v>
      </c>
      <c r="AS55" s="169">
        <f t="shared" si="39"/>
        <v>2.6515612130288287E-3</v>
      </c>
      <c r="AT55" s="169">
        <f t="shared" si="39"/>
        <v>2.1267577686259827E-3</v>
      </c>
      <c r="AU55" s="169">
        <f t="shared" si="39"/>
        <v>0.51916941969299879</v>
      </c>
      <c r="AV55" s="208"/>
      <c r="AW55" s="208"/>
    </row>
    <row r="56" spans="2:49" s="1" customFormat="1">
      <c r="D56" s="7"/>
      <c r="E56" s="7"/>
      <c r="F56" s="7"/>
      <c r="G56" s="7"/>
      <c r="I56" s="104"/>
      <c r="J56" s="1" t="s">
        <v>74</v>
      </c>
      <c r="K56" s="169">
        <f>K49/7333</f>
        <v>0.66286439929087682</v>
      </c>
      <c r="L56" s="169">
        <f t="shared" ref="L56:AA56" si="40">L49/7333</f>
        <v>0.1187662852856948</v>
      </c>
      <c r="M56" s="169">
        <f t="shared" si="40"/>
        <v>1.9424782490113184E-2</v>
      </c>
      <c r="N56" s="169">
        <f t="shared" si="40"/>
        <v>2.0482612846038457E-3</v>
      </c>
      <c r="O56" s="169">
        <f t="shared" si="40"/>
        <v>0</v>
      </c>
      <c r="P56" s="169">
        <f t="shared" si="40"/>
        <v>5.0060681849174955E-2</v>
      </c>
      <c r="Q56" s="169">
        <f t="shared" si="40"/>
        <v>6.9502450565934806E-2</v>
      </c>
      <c r="R56" s="169">
        <f t="shared" si="40"/>
        <v>1.6917737624437473E-2</v>
      </c>
      <c r="S56" s="169">
        <f t="shared" si="40"/>
        <v>2.8590072276012547E-4</v>
      </c>
      <c r="T56" s="169">
        <f t="shared" si="40"/>
        <v>9.5415109777717156E-3</v>
      </c>
      <c r="U56" s="169">
        <f t="shared" si="40"/>
        <v>0</v>
      </c>
      <c r="V56" s="169">
        <f t="shared" si="40"/>
        <v>5.3331569616800771E-3</v>
      </c>
      <c r="W56" s="169">
        <f t="shared" si="40"/>
        <v>0</v>
      </c>
      <c r="X56" s="169">
        <f t="shared" si="40"/>
        <v>1.5434684303831998E-2</v>
      </c>
      <c r="Y56" s="169">
        <f t="shared" si="40"/>
        <v>6.1022010091367805E-3</v>
      </c>
      <c r="Z56" s="169">
        <f t="shared" si="40"/>
        <v>2.3746368471294146E-2</v>
      </c>
      <c r="AA56" s="169">
        <f t="shared" si="40"/>
        <v>1.0000284208373109</v>
      </c>
      <c r="AB56" s="104"/>
      <c r="AC56" s="1" t="s">
        <v>74</v>
      </c>
      <c r="AD56" s="169">
        <f>AD49/7333</f>
        <v>0.31835201281876452</v>
      </c>
      <c r="AE56" s="169">
        <f t="shared" ref="AE56:AU56" si="41">AE49/7333</f>
        <v>2.7819909995908903E-3</v>
      </c>
      <c r="AF56" s="169">
        <f t="shared" si="41"/>
        <v>7.035833901540979E-3</v>
      </c>
      <c r="AG56" s="169">
        <f t="shared" si="41"/>
        <v>1.0412818764489295E-3</v>
      </c>
      <c r="AH56" s="169">
        <f t="shared" si="41"/>
        <v>0</v>
      </c>
      <c r="AI56" s="169">
        <f t="shared" si="41"/>
        <v>2.0469341333696985E-2</v>
      </c>
      <c r="AJ56" s="169">
        <f t="shared" si="41"/>
        <v>3.7038495840720033E-2</v>
      </c>
      <c r="AK56" s="169">
        <f t="shared" si="41"/>
        <v>1.0954212464202919E-2</v>
      </c>
      <c r="AL56" s="169">
        <f t="shared" si="41"/>
        <v>1.3784126551206872E-4</v>
      </c>
      <c r="AM56" s="169">
        <f t="shared" si="41"/>
        <v>3.7790754125187512E-3</v>
      </c>
      <c r="AN56" s="169">
        <f t="shared" si="41"/>
        <v>6.118314468839493E-4</v>
      </c>
      <c r="AO56" s="169">
        <f t="shared" si="41"/>
        <v>2.3660698213555163E-3</v>
      </c>
      <c r="AP56" s="169">
        <f t="shared" si="41"/>
        <v>3.028022501022774E-2</v>
      </c>
      <c r="AQ56" s="169">
        <f t="shared" si="41"/>
        <v>4.7705141142779213E-3</v>
      </c>
      <c r="AR56" s="169">
        <f t="shared" si="41"/>
        <v>1.4739997272603301E-2</v>
      </c>
      <c r="AS56" s="169">
        <f t="shared" si="41"/>
        <v>9.3274035183417443E-3</v>
      </c>
      <c r="AT56" s="169">
        <f t="shared" si="41"/>
        <v>0</v>
      </c>
      <c r="AU56" s="169">
        <f t="shared" si="41"/>
        <v>0.46368612709668616</v>
      </c>
      <c r="AV56" s="208"/>
      <c r="AW56" s="208"/>
    </row>
    <row r="57" spans="2:49" s="1" customFormat="1">
      <c r="D57" s="7"/>
      <c r="E57" s="7"/>
      <c r="F57" s="7"/>
      <c r="G57" s="7"/>
      <c r="I57" s="104"/>
      <c r="J57" s="1" t="s">
        <v>75</v>
      </c>
      <c r="K57" s="169">
        <f>K19/6145</f>
        <v>0.65547576729048007</v>
      </c>
      <c r="L57" s="169">
        <f t="shared" ref="L57:AA57" si="42">L19/6145</f>
        <v>0.14122663466232707</v>
      </c>
      <c r="M57" s="169">
        <f t="shared" si="42"/>
        <v>1.1742606997558991E-2</v>
      </c>
      <c r="N57" s="169">
        <f t="shared" si="42"/>
        <v>2.444247355573637E-3</v>
      </c>
      <c r="O57" s="169">
        <f t="shared" si="42"/>
        <v>0</v>
      </c>
      <c r="P57" s="169">
        <f t="shared" si="42"/>
        <v>4.8671436940602109E-2</v>
      </c>
      <c r="Q57" s="169">
        <f t="shared" si="42"/>
        <v>8.2939213995117972E-2</v>
      </c>
      <c r="R57" s="169">
        <f t="shared" si="42"/>
        <v>1.4621889340927582E-2</v>
      </c>
      <c r="S57" s="169">
        <f t="shared" si="42"/>
        <v>4.4368755085435314E-4</v>
      </c>
      <c r="T57" s="169">
        <f t="shared" si="42"/>
        <v>1.1386151342554921E-2</v>
      </c>
      <c r="U57" s="169">
        <f t="shared" si="42"/>
        <v>0</v>
      </c>
      <c r="V57" s="169">
        <f t="shared" si="42"/>
        <v>6.3642050447518311E-3</v>
      </c>
      <c r="W57" s="169">
        <f t="shared" si="42"/>
        <v>0</v>
      </c>
      <c r="X57" s="169">
        <f t="shared" si="42"/>
        <v>1.3950196908055337E-2</v>
      </c>
      <c r="Y57" s="169">
        <f t="shared" si="42"/>
        <v>1.1841659886086261E-4</v>
      </c>
      <c r="Z57" s="169">
        <f t="shared" si="42"/>
        <v>1.0628559804719283E-2</v>
      </c>
      <c r="AA57" s="169">
        <f t="shared" si="42"/>
        <v>1.0000130138323842</v>
      </c>
      <c r="AB57" s="104"/>
      <c r="AC57" s="1" t="s">
        <v>75</v>
      </c>
      <c r="AD57" s="169">
        <f>AD19/6145</f>
        <v>0.23990103010577704</v>
      </c>
      <c r="AE57" s="169">
        <f t="shared" ref="AE57:AU57" si="43">AE19/6145</f>
        <v>3.3198275020341742E-3</v>
      </c>
      <c r="AF57" s="169">
        <f t="shared" si="43"/>
        <v>6.0678486574450774E-3</v>
      </c>
      <c r="AG57" s="169">
        <f t="shared" si="43"/>
        <v>1.2425907241659887E-3</v>
      </c>
      <c r="AH57" s="169">
        <f t="shared" si="43"/>
        <v>0</v>
      </c>
      <c r="AI57" s="169">
        <f t="shared" si="43"/>
        <v>1.9560826688364525E-2</v>
      </c>
      <c r="AJ57" s="169">
        <f t="shared" si="43"/>
        <v>4.4199070789259561E-2</v>
      </c>
      <c r="AK57" s="169">
        <f t="shared" si="43"/>
        <v>9.0531131000813683E-3</v>
      </c>
      <c r="AL57" s="169">
        <f t="shared" si="43"/>
        <v>1.6448982912937345E-4</v>
      </c>
      <c r="AM57" s="169">
        <f t="shared" si="43"/>
        <v>4.5096761594792516E-3</v>
      </c>
      <c r="AN57" s="169">
        <f t="shared" si="43"/>
        <v>4.2991212367778683E-4</v>
      </c>
      <c r="AO57" s="169">
        <f t="shared" si="43"/>
        <v>2.8234971521562246E-3</v>
      </c>
      <c r="AP57" s="169">
        <f t="shared" si="43"/>
        <v>3.6134237591537839E-2</v>
      </c>
      <c r="AQ57" s="169">
        <f t="shared" si="43"/>
        <v>3.2262408462164363E-3</v>
      </c>
      <c r="AR57" s="169">
        <f t="shared" si="43"/>
        <v>0</v>
      </c>
      <c r="AS57" s="169">
        <f t="shared" si="43"/>
        <v>1.0645804719283971E-2</v>
      </c>
      <c r="AT57" s="169">
        <f t="shared" si="43"/>
        <v>0</v>
      </c>
      <c r="AU57" s="169">
        <f t="shared" si="43"/>
        <v>0.38127816598860864</v>
      </c>
      <c r="AV57" s="208"/>
      <c r="AW57" s="208"/>
    </row>
    <row r="58" spans="2:49" s="1" customFormat="1">
      <c r="D58" s="7"/>
      <c r="E58" s="7"/>
      <c r="F58" s="7"/>
      <c r="G58" s="7"/>
      <c r="I58" s="104"/>
      <c r="J58" s="10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9"/>
      <c r="AW58" s="9"/>
    </row>
    <row r="59" spans="2:49" s="1" customFormat="1">
      <c r="D59" s="7"/>
      <c r="E59" s="7"/>
      <c r="F59" s="7"/>
      <c r="G59" s="7"/>
      <c r="I59" s="104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9"/>
      <c r="AW59" s="9"/>
    </row>
    <row r="60" spans="2:49" s="1" customFormat="1">
      <c r="D60" s="7"/>
      <c r="E60" s="7"/>
      <c r="F60" s="7"/>
      <c r="G60" s="7"/>
      <c r="I60" s="104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9"/>
      <c r="AW60" s="9"/>
    </row>
    <row r="61" spans="2:49" s="1" customFormat="1">
      <c r="D61" s="7"/>
      <c r="E61" s="7"/>
      <c r="F61" s="7"/>
      <c r="G61" s="7"/>
      <c r="I61" s="104"/>
      <c r="J61" s="117" t="s">
        <v>9</v>
      </c>
      <c r="K61" s="174">
        <v>0.58170394233947909</v>
      </c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9"/>
      <c r="AW61" s="9"/>
    </row>
    <row r="62" spans="2:49" s="1" customFormat="1">
      <c r="D62" s="7"/>
      <c r="E62" s="7"/>
      <c r="F62" s="7"/>
      <c r="G62" s="7"/>
      <c r="I62" s="104"/>
      <c r="J62" s="105" t="s">
        <v>10</v>
      </c>
      <c r="K62" s="174">
        <v>8.9071785476139489E-2</v>
      </c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9"/>
      <c r="AW62" s="9"/>
    </row>
    <row r="63" spans="2:49" s="1" customFormat="1">
      <c r="D63" s="7"/>
      <c r="E63" s="7"/>
      <c r="F63" s="7"/>
      <c r="G63" s="7"/>
      <c r="I63" s="104"/>
      <c r="J63" s="117" t="s">
        <v>11</v>
      </c>
      <c r="K63" s="174">
        <v>2.8195006406506545E-2</v>
      </c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9"/>
      <c r="AW63" s="9"/>
    </row>
    <row r="64" spans="2:49" s="1" customFormat="1">
      <c r="D64" s="7"/>
      <c r="E64" s="7"/>
      <c r="F64" s="7"/>
      <c r="G64" s="7"/>
      <c r="I64" s="104"/>
      <c r="J64" s="105" t="s">
        <v>12</v>
      </c>
      <c r="K64" s="174">
        <v>5.1186666591721171E-3</v>
      </c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9"/>
      <c r="AW64" s="9"/>
    </row>
    <row r="65" spans="4:49" s="1" customFormat="1">
      <c r="D65" s="7"/>
      <c r="E65" s="7"/>
      <c r="F65" s="7"/>
      <c r="G65" s="7"/>
      <c r="I65" s="104"/>
      <c r="J65" s="105" t="s">
        <v>13</v>
      </c>
      <c r="K65" s="174">
        <v>0</v>
      </c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9"/>
      <c r="AW65" s="9"/>
    </row>
    <row r="66" spans="4:49" s="1" customFormat="1">
      <c r="D66" s="7"/>
      <c r="E66" s="7"/>
      <c r="F66" s="7"/>
      <c r="G66" s="7"/>
      <c r="I66" s="104"/>
      <c r="J66" s="117" t="s">
        <v>14</v>
      </c>
      <c r="K66" s="174">
        <v>6.2162991554244554E-2</v>
      </c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9"/>
      <c r="AW66" s="9"/>
    </row>
    <row r="67" spans="4:49" s="1" customFormat="1">
      <c r="D67" s="7"/>
      <c r="E67" s="7"/>
      <c r="F67" s="7"/>
      <c r="G67" s="7"/>
      <c r="I67" s="104"/>
      <c r="J67" s="117" t="s">
        <v>15</v>
      </c>
      <c r="K67" s="174">
        <v>0.10678259521404863</v>
      </c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9"/>
      <c r="AW67" s="9"/>
    </row>
    <row r="68" spans="4:49" s="1" customFormat="1">
      <c r="D68" s="7"/>
      <c r="E68" s="7"/>
      <c r="F68" s="7"/>
      <c r="G68" s="7"/>
      <c r="I68" s="104"/>
      <c r="J68" s="105" t="s">
        <v>16</v>
      </c>
      <c r="K68" s="174">
        <v>2.039186937575117E-2</v>
      </c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9"/>
      <c r="AW68" s="9"/>
    </row>
    <row r="69" spans="4:49" s="1" customFormat="1">
      <c r="D69" s="7"/>
      <c r="E69" s="7"/>
      <c r="F69" s="7"/>
      <c r="G69" s="7"/>
      <c r="I69" s="104"/>
      <c r="J69" s="105" t="s">
        <v>17</v>
      </c>
      <c r="K69" s="174">
        <v>2.8704013434084508E-3</v>
      </c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9"/>
      <c r="AW69" s="9"/>
    </row>
    <row r="70" spans="4:49" s="1" customFormat="1">
      <c r="D70" s="7"/>
      <c r="E70" s="7"/>
      <c r="F70" s="7"/>
      <c r="G70" s="7"/>
      <c r="I70" s="104"/>
      <c r="J70" s="105" t="s">
        <v>18</v>
      </c>
      <c r="K70" s="174">
        <v>9.6295009803545363E-3</v>
      </c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9"/>
      <c r="AW70" s="9"/>
    </row>
    <row r="71" spans="4:49" s="1" customFormat="1">
      <c r="D71" s="7"/>
      <c r="E71" s="7"/>
      <c r="F71" s="7"/>
      <c r="G71" s="7"/>
      <c r="I71" s="104"/>
      <c r="J71" s="117" t="s">
        <v>19</v>
      </c>
      <c r="K71" s="174">
        <v>2.6368359561934122E-2</v>
      </c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9"/>
      <c r="AW71" s="9"/>
    </row>
    <row r="72" spans="4:49" s="1" customFormat="1">
      <c r="D72" s="7"/>
      <c r="E72" s="7"/>
      <c r="F72" s="7"/>
      <c r="G72" s="7"/>
      <c r="I72" s="104"/>
      <c r="J72" s="117" t="s">
        <v>20</v>
      </c>
      <c r="K72" s="175">
        <v>3.0566992789957784E-2</v>
      </c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9"/>
      <c r="AW72" s="9"/>
    </row>
    <row r="73" spans="4:49" s="1" customFormat="1">
      <c r="D73" s="7"/>
      <c r="E73" s="7"/>
      <c r="F73" s="7"/>
      <c r="G73" s="7"/>
      <c r="I73" s="104"/>
      <c r="J73" s="105" t="s">
        <v>21</v>
      </c>
      <c r="K73" s="175">
        <v>0</v>
      </c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9"/>
      <c r="AW73" s="9"/>
    </row>
    <row r="74" spans="4:49" s="1" customFormat="1">
      <c r="D74" s="7"/>
      <c r="E74" s="7"/>
      <c r="F74" s="7"/>
      <c r="G74" s="7"/>
      <c r="I74" s="104"/>
      <c r="J74" s="105" t="s">
        <v>22</v>
      </c>
      <c r="K74" s="175">
        <v>1.1405096777985502E-2</v>
      </c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9"/>
      <c r="AW74" s="9"/>
    </row>
    <row r="75" spans="4:49" s="1" customFormat="1">
      <c r="D75" s="7"/>
      <c r="E75" s="7"/>
      <c r="F75" s="7"/>
      <c r="G75" s="7"/>
      <c r="I75" s="104"/>
      <c r="J75" s="117" t="s">
        <v>23</v>
      </c>
      <c r="K75" s="175">
        <v>4.4730833364997431E-3</v>
      </c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9"/>
      <c r="AW75" s="9"/>
    </row>
    <row r="76" spans="4:49" s="1" customFormat="1">
      <c r="D76" s="7"/>
      <c r="E76" s="7"/>
      <c r="F76" s="7"/>
      <c r="G76" s="7"/>
      <c r="I76" s="104"/>
      <c r="J76" s="117" t="s">
        <v>24</v>
      </c>
      <c r="K76" s="175">
        <v>2.1259708184518545E-2</v>
      </c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9"/>
      <c r="AW76" s="9"/>
    </row>
    <row r="77" spans="4:49" s="1" customFormat="1">
      <c r="D77" s="7"/>
      <c r="E77" s="7"/>
      <c r="F77" s="7"/>
      <c r="G77" s="7"/>
      <c r="I77" s="104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9"/>
      <c r="AW77" s="9"/>
    </row>
    <row r="78" spans="4:49" s="1" customFormat="1">
      <c r="D78" s="7"/>
      <c r="E78" s="7"/>
      <c r="F78" s="7"/>
      <c r="G78" s="7"/>
      <c r="I78" s="104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9"/>
      <c r="AW78" s="9"/>
    </row>
    <row r="79" spans="4:49" s="1" customFormat="1">
      <c r="D79" s="7"/>
      <c r="E79" s="7"/>
      <c r="F79" s="7"/>
      <c r="G79" s="7"/>
      <c r="I79" s="104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9"/>
      <c r="AW79" s="9"/>
    </row>
    <row r="80" spans="4:49" s="1" customFormat="1">
      <c r="D80" s="7"/>
      <c r="E80" s="7"/>
      <c r="F80" s="7"/>
      <c r="G80" s="7"/>
      <c r="I80" s="104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9"/>
      <c r="AW80" s="9"/>
    </row>
    <row r="81" spans="4:49" s="1" customFormat="1">
      <c r="D81" s="7"/>
      <c r="E81" s="7"/>
      <c r="F81" s="7"/>
      <c r="G81" s="7"/>
      <c r="I81" s="104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9"/>
      <c r="AW81" s="9"/>
    </row>
    <row r="82" spans="4:49" s="1" customFormat="1">
      <c r="D82" s="7"/>
      <c r="E82" s="7"/>
      <c r="F82" s="7"/>
      <c r="G82" s="7"/>
      <c r="I82" s="104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9"/>
      <c r="AW82" s="9"/>
    </row>
    <row r="83" spans="4:49" s="1" customFormat="1">
      <c r="D83" s="7"/>
      <c r="E83" s="7"/>
      <c r="F83" s="7"/>
      <c r="G83" s="7"/>
      <c r="I83" s="104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9"/>
      <c r="AW83" s="9"/>
    </row>
    <row r="84" spans="4:49" s="1" customFormat="1">
      <c r="D84" s="7"/>
      <c r="E84" s="7"/>
      <c r="F84" s="7"/>
      <c r="G84" s="7"/>
      <c r="I84" s="104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9"/>
      <c r="AW84" s="9"/>
    </row>
    <row r="85" spans="4:49" s="1" customFormat="1">
      <c r="D85" s="7"/>
      <c r="E85" s="7"/>
      <c r="F85" s="7"/>
      <c r="G85" s="7"/>
      <c r="I85" s="104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9"/>
      <c r="AW85" s="9"/>
    </row>
    <row r="86" spans="4:49" s="1" customFormat="1">
      <c r="D86" s="7"/>
      <c r="E86" s="7"/>
      <c r="F86" s="7"/>
      <c r="G86" s="7"/>
      <c r="I86" s="104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9"/>
      <c r="AW86" s="9"/>
    </row>
    <row r="87" spans="4:49" s="1" customFormat="1">
      <c r="D87" s="7"/>
      <c r="E87" s="7"/>
      <c r="F87" s="7"/>
      <c r="G87" s="7"/>
      <c r="I87" s="104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9"/>
      <c r="AW87" s="9"/>
    </row>
    <row r="88" spans="4:49" s="1" customFormat="1">
      <c r="D88" s="7"/>
      <c r="E88" s="7"/>
      <c r="F88" s="7"/>
      <c r="G88" s="7"/>
      <c r="I88" s="104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9"/>
      <c r="AW88" s="9"/>
    </row>
    <row r="89" spans="4:49" s="1" customFormat="1">
      <c r="D89" s="7"/>
      <c r="E89" s="7"/>
      <c r="F89" s="7"/>
      <c r="G89" s="7"/>
      <c r="I89" s="104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9"/>
      <c r="AW89" s="9"/>
    </row>
    <row r="90" spans="4:49" s="1" customFormat="1">
      <c r="D90" s="7"/>
      <c r="E90" s="7"/>
      <c r="F90" s="7"/>
      <c r="G90" s="7"/>
      <c r="I90" s="104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9"/>
      <c r="AW90" s="9"/>
    </row>
    <row r="91" spans="4:49" s="1" customFormat="1">
      <c r="D91" s="7"/>
      <c r="E91" s="7"/>
      <c r="F91" s="7"/>
      <c r="G91" s="7"/>
      <c r="I91" s="104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9"/>
      <c r="AW91" s="9"/>
    </row>
    <row r="92" spans="4:49" s="1" customFormat="1">
      <c r="D92" s="7"/>
      <c r="E92" s="7"/>
      <c r="F92" s="7"/>
      <c r="G92" s="7"/>
      <c r="I92" s="104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9"/>
      <c r="AW92" s="9"/>
    </row>
    <row r="93" spans="4:49" s="1" customFormat="1">
      <c r="D93" s="7"/>
      <c r="E93" s="7"/>
      <c r="F93" s="7"/>
      <c r="G93" s="7"/>
      <c r="I93" s="104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9"/>
      <c r="AW93" s="9"/>
    </row>
    <row r="94" spans="4:49" s="1" customFormat="1">
      <c r="D94" s="7"/>
      <c r="E94" s="7"/>
      <c r="F94" s="7"/>
      <c r="G94" s="7"/>
      <c r="I94" s="104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9"/>
      <c r="AW94" s="9"/>
    </row>
    <row r="95" spans="4:49" s="1" customFormat="1">
      <c r="D95" s="7"/>
      <c r="E95" s="7"/>
      <c r="F95" s="7"/>
      <c r="G95" s="7"/>
      <c r="I95" s="104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9"/>
      <c r="AW95" s="9"/>
    </row>
    <row r="96" spans="4:49" s="1" customFormat="1">
      <c r="D96" s="7"/>
      <c r="E96" s="7"/>
      <c r="F96" s="7"/>
      <c r="G96" s="7"/>
      <c r="I96" s="104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9"/>
      <c r="AW96" s="9"/>
    </row>
    <row r="97" spans="4:49" s="1" customFormat="1">
      <c r="D97" s="7"/>
      <c r="E97" s="7"/>
      <c r="F97" s="7"/>
      <c r="G97" s="7"/>
      <c r="I97" s="104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9"/>
      <c r="AW97" s="9"/>
    </row>
    <row r="98" spans="4:49" s="1" customFormat="1">
      <c r="D98" s="7"/>
      <c r="E98" s="7"/>
      <c r="F98" s="7"/>
      <c r="G98" s="7"/>
      <c r="I98" s="104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9"/>
      <c r="AW98" s="9"/>
    </row>
    <row r="99" spans="4:49" s="1" customFormat="1">
      <c r="D99" s="7"/>
      <c r="E99" s="7"/>
      <c r="F99" s="7"/>
      <c r="G99" s="7"/>
      <c r="I99" s="104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9"/>
      <c r="AW99" s="9"/>
    </row>
    <row r="100" spans="4:49" s="1" customFormat="1">
      <c r="D100" s="7"/>
      <c r="E100" s="7"/>
      <c r="F100" s="7"/>
      <c r="G100" s="7"/>
      <c r="I100" s="104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9"/>
      <c r="AW100" s="9"/>
    </row>
    <row r="101" spans="4:49" s="1" customFormat="1">
      <c r="D101" s="7"/>
      <c r="E101" s="7"/>
      <c r="F101" s="7"/>
      <c r="G101" s="7"/>
      <c r="I101" s="104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9"/>
      <c r="AW101" s="9"/>
    </row>
    <row r="102" spans="4:49" s="1" customFormat="1">
      <c r="D102" s="7"/>
      <c r="E102" s="7"/>
      <c r="F102" s="7"/>
      <c r="G102" s="7"/>
      <c r="I102" s="104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9"/>
      <c r="AW102" s="9"/>
    </row>
    <row r="103" spans="4:49" s="1" customFormat="1">
      <c r="D103" s="7"/>
      <c r="E103" s="7"/>
      <c r="F103" s="7"/>
      <c r="G103" s="7"/>
      <c r="I103" s="104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9"/>
      <c r="AW103" s="9"/>
    </row>
    <row r="104" spans="4:49" s="1" customFormat="1">
      <c r="D104" s="7"/>
      <c r="E104" s="7"/>
      <c r="F104" s="7"/>
      <c r="G104" s="7"/>
      <c r="I104" s="104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  <c r="AS104" s="11"/>
      <c r="AT104" s="11"/>
      <c r="AU104" s="11"/>
      <c r="AV104" s="9"/>
      <c r="AW104" s="9"/>
    </row>
    <row r="105" spans="4:49" s="1" customFormat="1">
      <c r="D105" s="7"/>
      <c r="E105" s="7"/>
      <c r="F105" s="7"/>
      <c r="G105" s="7"/>
      <c r="I105" s="104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  <c r="AR105" s="11"/>
      <c r="AS105" s="11"/>
      <c r="AT105" s="11"/>
      <c r="AU105" s="11"/>
      <c r="AV105" s="9"/>
      <c r="AW105" s="9"/>
    </row>
    <row r="106" spans="4:49" s="1" customFormat="1">
      <c r="D106" s="7"/>
      <c r="E106" s="7"/>
      <c r="F106" s="7"/>
      <c r="G106" s="7"/>
      <c r="I106" s="104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  <c r="AP106" s="11"/>
      <c r="AQ106" s="11"/>
      <c r="AR106" s="11"/>
      <c r="AS106" s="11"/>
      <c r="AT106" s="11"/>
      <c r="AU106" s="11"/>
      <c r="AV106" s="9"/>
      <c r="AW106" s="9"/>
    </row>
    <row r="107" spans="4:49" s="1" customFormat="1">
      <c r="D107" s="7"/>
      <c r="E107" s="7"/>
      <c r="F107" s="7"/>
      <c r="G107" s="7"/>
      <c r="I107" s="104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  <c r="AP107" s="11"/>
      <c r="AQ107" s="11"/>
      <c r="AR107" s="11"/>
      <c r="AS107" s="11"/>
      <c r="AT107" s="11"/>
      <c r="AU107" s="11"/>
      <c r="AV107" s="9"/>
      <c r="AW107" s="9"/>
    </row>
    <row r="108" spans="4:49" s="1" customFormat="1">
      <c r="D108" s="7"/>
      <c r="E108" s="7"/>
      <c r="F108" s="7"/>
      <c r="G108" s="7"/>
      <c r="I108" s="104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  <c r="AQ108" s="11"/>
      <c r="AR108" s="11"/>
      <c r="AS108" s="11"/>
      <c r="AT108" s="11"/>
      <c r="AU108" s="11"/>
      <c r="AV108" s="9"/>
      <c r="AW108" s="9"/>
    </row>
    <row r="109" spans="4:49" s="1" customFormat="1">
      <c r="D109" s="7"/>
      <c r="E109" s="7"/>
      <c r="F109" s="7"/>
      <c r="G109" s="7"/>
      <c r="I109" s="104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  <c r="AP109" s="11"/>
      <c r="AQ109" s="11"/>
      <c r="AR109" s="11"/>
      <c r="AS109" s="11"/>
      <c r="AT109" s="11"/>
      <c r="AU109" s="11"/>
      <c r="AV109" s="9"/>
      <c r="AW109" s="9"/>
    </row>
    <row r="110" spans="4:49" s="1" customFormat="1">
      <c r="D110" s="7"/>
      <c r="E110" s="7"/>
      <c r="F110" s="7"/>
      <c r="G110" s="7"/>
      <c r="I110" s="104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  <c r="AP110" s="11"/>
      <c r="AQ110" s="11"/>
      <c r="AR110" s="11"/>
      <c r="AS110" s="11"/>
      <c r="AT110" s="11"/>
      <c r="AU110" s="11"/>
      <c r="AV110" s="9"/>
      <c r="AW110" s="9"/>
    </row>
    <row r="111" spans="4:49" s="1" customFormat="1">
      <c r="D111" s="7"/>
      <c r="E111" s="7"/>
      <c r="F111" s="7"/>
      <c r="G111" s="7"/>
      <c r="I111" s="104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  <c r="AP111" s="11"/>
      <c r="AQ111" s="11"/>
      <c r="AR111" s="11"/>
      <c r="AS111" s="11"/>
      <c r="AT111" s="11"/>
      <c r="AU111" s="11"/>
      <c r="AV111" s="9"/>
      <c r="AW111" s="9"/>
    </row>
    <row r="112" spans="4:49" s="1" customFormat="1">
      <c r="D112" s="7"/>
      <c r="E112" s="7"/>
      <c r="F112" s="7"/>
      <c r="G112" s="7"/>
      <c r="I112" s="104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  <c r="AP112" s="11"/>
      <c r="AQ112" s="11"/>
      <c r="AR112" s="11"/>
      <c r="AS112" s="11"/>
      <c r="AT112" s="11"/>
      <c r="AU112" s="11"/>
      <c r="AV112" s="9"/>
      <c r="AW112" s="9"/>
    </row>
    <row r="113" spans="4:49" s="1" customFormat="1">
      <c r="D113" s="7"/>
      <c r="E113" s="7"/>
      <c r="F113" s="7"/>
      <c r="G113" s="7"/>
      <c r="I113" s="104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  <c r="AP113" s="11"/>
      <c r="AQ113" s="11"/>
      <c r="AR113" s="11"/>
      <c r="AS113" s="11"/>
      <c r="AT113" s="11"/>
      <c r="AU113" s="11"/>
      <c r="AV113" s="9"/>
      <c r="AW113" s="9"/>
    </row>
    <row r="114" spans="4:49" s="1" customFormat="1">
      <c r="D114" s="7"/>
      <c r="E114" s="7"/>
      <c r="F114" s="7"/>
      <c r="G114" s="7"/>
      <c r="I114" s="104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  <c r="AP114" s="11"/>
      <c r="AQ114" s="11"/>
      <c r="AR114" s="11"/>
      <c r="AS114" s="11"/>
      <c r="AT114" s="11"/>
      <c r="AU114" s="11"/>
      <c r="AV114" s="9"/>
      <c r="AW114" s="9"/>
    </row>
    <row r="115" spans="4:49" s="1" customFormat="1">
      <c r="D115" s="7"/>
      <c r="E115" s="7"/>
      <c r="F115" s="7"/>
      <c r="G115" s="7"/>
      <c r="I115" s="104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  <c r="AQ115" s="11"/>
      <c r="AR115" s="11"/>
      <c r="AS115" s="11"/>
      <c r="AT115" s="11"/>
      <c r="AU115" s="11"/>
      <c r="AV115" s="9"/>
      <c r="AW115" s="9"/>
    </row>
    <row r="116" spans="4:49" s="1" customFormat="1">
      <c r="D116" s="7"/>
      <c r="E116" s="7"/>
      <c r="F116" s="7"/>
      <c r="G116" s="7"/>
      <c r="I116" s="104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  <c r="AQ116" s="11"/>
      <c r="AR116" s="11"/>
      <c r="AS116" s="11"/>
      <c r="AT116" s="11"/>
      <c r="AU116" s="11"/>
      <c r="AV116" s="9"/>
      <c r="AW116" s="9"/>
    </row>
    <row r="117" spans="4:49" s="1" customFormat="1">
      <c r="D117" s="7"/>
      <c r="E117" s="7"/>
      <c r="F117" s="7"/>
      <c r="G117" s="7"/>
      <c r="I117" s="104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  <c r="AQ117" s="11"/>
      <c r="AR117" s="11"/>
      <c r="AS117" s="11"/>
      <c r="AT117" s="11"/>
      <c r="AU117" s="11"/>
      <c r="AV117" s="9"/>
      <c r="AW117" s="9"/>
    </row>
    <row r="118" spans="4:49" s="1" customFormat="1">
      <c r="D118" s="7"/>
      <c r="E118" s="7"/>
      <c r="F118" s="7"/>
      <c r="G118" s="7"/>
      <c r="I118" s="104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  <c r="AQ118" s="11"/>
      <c r="AR118" s="11"/>
      <c r="AS118" s="11"/>
      <c r="AT118" s="11"/>
      <c r="AU118" s="11"/>
      <c r="AV118" s="9"/>
      <c r="AW118" s="9"/>
    </row>
    <row r="119" spans="4:49" s="1" customFormat="1">
      <c r="D119" s="7"/>
      <c r="E119" s="7"/>
      <c r="F119" s="7"/>
      <c r="G119" s="7"/>
      <c r="I119" s="104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  <c r="AQ119" s="11"/>
      <c r="AR119" s="11"/>
      <c r="AS119" s="11"/>
      <c r="AT119" s="11"/>
      <c r="AU119" s="11"/>
      <c r="AV119" s="9"/>
      <c r="AW119" s="9"/>
    </row>
    <row r="120" spans="4:49" s="1" customFormat="1">
      <c r="D120" s="7"/>
      <c r="E120" s="7"/>
      <c r="F120" s="7"/>
      <c r="G120" s="7"/>
      <c r="I120" s="104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  <c r="AP120" s="11"/>
      <c r="AQ120" s="11"/>
      <c r="AR120" s="11"/>
      <c r="AS120" s="11"/>
      <c r="AT120" s="11"/>
      <c r="AU120" s="11"/>
      <c r="AV120" s="9"/>
      <c r="AW120" s="9"/>
    </row>
    <row r="121" spans="4:49" s="1" customFormat="1">
      <c r="D121" s="7"/>
      <c r="E121" s="7"/>
      <c r="F121" s="7"/>
      <c r="G121" s="7"/>
      <c r="I121" s="104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  <c r="AO121" s="11"/>
      <c r="AP121" s="11"/>
      <c r="AQ121" s="11"/>
      <c r="AR121" s="11"/>
      <c r="AS121" s="11"/>
      <c r="AT121" s="11"/>
      <c r="AU121" s="11"/>
      <c r="AV121" s="9"/>
      <c r="AW121" s="9"/>
    </row>
    <row r="122" spans="4:49" s="1" customFormat="1">
      <c r="D122" s="7"/>
      <c r="E122" s="7"/>
      <c r="F122" s="7"/>
      <c r="G122" s="7"/>
      <c r="I122" s="104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11"/>
      <c r="AP122" s="11"/>
      <c r="AQ122" s="11"/>
      <c r="AR122" s="11"/>
      <c r="AS122" s="11"/>
      <c r="AT122" s="11"/>
      <c r="AU122" s="11"/>
      <c r="AV122" s="9"/>
      <c r="AW122" s="9"/>
    </row>
    <row r="123" spans="4:49" s="1" customFormat="1">
      <c r="D123" s="7"/>
      <c r="E123" s="7"/>
      <c r="F123" s="7"/>
      <c r="G123" s="7"/>
      <c r="I123" s="104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  <c r="AP123" s="11"/>
      <c r="AQ123" s="11"/>
      <c r="AR123" s="11"/>
      <c r="AS123" s="11"/>
      <c r="AT123" s="11"/>
      <c r="AU123" s="11"/>
      <c r="AV123" s="9"/>
      <c r="AW123" s="9"/>
    </row>
    <row r="124" spans="4:49" s="1" customFormat="1">
      <c r="D124" s="7"/>
      <c r="E124" s="7"/>
      <c r="F124" s="7"/>
      <c r="G124" s="7"/>
      <c r="I124" s="104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  <c r="AP124" s="11"/>
      <c r="AQ124" s="11"/>
      <c r="AR124" s="11"/>
      <c r="AS124" s="11"/>
      <c r="AT124" s="11"/>
      <c r="AU124" s="11"/>
      <c r="AV124" s="9"/>
      <c r="AW124" s="9"/>
    </row>
    <row r="125" spans="4:49" s="1" customFormat="1">
      <c r="D125" s="7"/>
      <c r="E125" s="7"/>
      <c r="F125" s="7"/>
      <c r="G125" s="7"/>
      <c r="I125" s="104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  <c r="AP125" s="11"/>
      <c r="AQ125" s="11"/>
      <c r="AR125" s="11"/>
      <c r="AS125" s="11"/>
      <c r="AT125" s="11"/>
      <c r="AU125" s="11"/>
      <c r="AV125" s="9"/>
      <c r="AW125" s="9"/>
    </row>
    <row r="126" spans="4:49" s="1" customFormat="1">
      <c r="D126" s="7"/>
      <c r="E126" s="7"/>
      <c r="F126" s="7"/>
      <c r="G126" s="7"/>
      <c r="I126" s="104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  <c r="AP126" s="11"/>
      <c r="AQ126" s="11"/>
      <c r="AR126" s="11"/>
      <c r="AS126" s="11"/>
      <c r="AT126" s="11"/>
      <c r="AU126" s="11"/>
      <c r="AV126" s="9"/>
      <c r="AW126" s="9"/>
    </row>
    <row r="127" spans="4:49" s="1" customFormat="1">
      <c r="D127" s="7"/>
      <c r="E127" s="7"/>
      <c r="F127" s="7"/>
      <c r="G127" s="7"/>
      <c r="I127" s="104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  <c r="AP127" s="11"/>
      <c r="AQ127" s="11"/>
      <c r="AR127" s="11"/>
      <c r="AS127" s="11"/>
      <c r="AT127" s="11"/>
      <c r="AU127" s="11"/>
      <c r="AV127" s="9"/>
      <c r="AW127" s="9"/>
    </row>
    <row r="128" spans="4:49" s="1" customFormat="1">
      <c r="D128" s="7"/>
      <c r="E128" s="7"/>
      <c r="F128" s="7"/>
      <c r="G128" s="7"/>
      <c r="I128" s="104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  <c r="AP128" s="11"/>
      <c r="AQ128" s="11"/>
      <c r="AR128" s="11"/>
      <c r="AS128" s="11"/>
      <c r="AT128" s="11"/>
      <c r="AU128" s="11"/>
      <c r="AV128" s="9"/>
      <c r="AW128" s="9"/>
    </row>
    <row r="129" spans="4:49" s="1" customFormat="1">
      <c r="D129" s="7"/>
      <c r="E129" s="7"/>
      <c r="F129" s="7"/>
      <c r="G129" s="7"/>
      <c r="I129" s="104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  <c r="AP129" s="11"/>
      <c r="AQ129" s="11"/>
      <c r="AR129" s="11"/>
      <c r="AS129" s="11"/>
      <c r="AT129" s="11"/>
      <c r="AU129" s="11"/>
      <c r="AV129" s="9"/>
      <c r="AW129" s="9"/>
    </row>
    <row r="130" spans="4:49" s="1" customFormat="1">
      <c r="D130" s="7"/>
      <c r="E130" s="7"/>
      <c r="F130" s="7"/>
      <c r="G130" s="7"/>
      <c r="I130" s="104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11"/>
      <c r="AQ130" s="11"/>
      <c r="AR130" s="11"/>
      <c r="AS130" s="11"/>
      <c r="AT130" s="11"/>
      <c r="AU130" s="11"/>
      <c r="AV130" s="9"/>
      <c r="AW130" s="9"/>
    </row>
    <row r="131" spans="4:49" s="1" customFormat="1">
      <c r="D131" s="7"/>
      <c r="E131" s="7"/>
      <c r="F131" s="7"/>
      <c r="G131" s="7"/>
      <c r="I131" s="104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  <c r="AP131" s="11"/>
      <c r="AQ131" s="11"/>
      <c r="AR131" s="11"/>
      <c r="AS131" s="11"/>
      <c r="AT131" s="11"/>
      <c r="AU131" s="11"/>
      <c r="AV131" s="9"/>
      <c r="AW131" s="9"/>
    </row>
    <row r="132" spans="4:49" s="1" customFormat="1">
      <c r="D132" s="7"/>
      <c r="E132" s="7"/>
      <c r="F132" s="7"/>
      <c r="G132" s="7"/>
      <c r="I132" s="104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  <c r="AP132" s="11"/>
      <c r="AQ132" s="11"/>
      <c r="AR132" s="11"/>
      <c r="AS132" s="11"/>
      <c r="AT132" s="11"/>
      <c r="AU132" s="11"/>
      <c r="AV132" s="9"/>
      <c r="AW132" s="9"/>
    </row>
    <row r="133" spans="4:49" s="1" customFormat="1">
      <c r="D133" s="7"/>
      <c r="E133" s="7"/>
      <c r="F133" s="7"/>
      <c r="G133" s="7"/>
      <c r="I133" s="104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  <c r="AP133" s="11"/>
      <c r="AQ133" s="11"/>
      <c r="AR133" s="11"/>
      <c r="AS133" s="11"/>
      <c r="AT133" s="11"/>
      <c r="AU133" s="11"/>
      <c r="AV133" s="9"/>
      <c r="AW133" s="9"/>
    </row>
    <row r="134" spans="4:49" s="1" customFormat="1">
      <c r="D134" s="7"/>
      <c r="E134" s="7"/>
      <c r="F134" s="7"/>
      <c r="G134" s="7"/>
      <c r="I134" s="104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  <c r="AP134" s="11"/>
      <c r="AQ134" s="11"/>
      <c r="AR134" s="11"/>
      <c r="AS134" s="11"/>
      <c r="AT134" s="11"/>
      <c r="AU134" s="11"/>
      <c r="AV134" s="9"/>
      <c r="AW134" s="9"/>
    </row>
    <row r="135" spans="4:49" s="1" customFormat="1">
      <c r="D135" s="7"/>
      <c r="E135" s="7"/>
      <c r="F135" s="7"/>
      <c r="G135" s="7"/>
      <c r="I135" s="104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  <c r="AP135" s="11"/>
      <c r="AQ135" s="11"/>
      <c r="AR135" s="11"/>
      <c r="AS135" s="11"/>
      <c r="AT135" s="11"/>
      <c r="AU135" s="11"/>
      <c r="AV135" s="9"/>
      <c r="AW135" s="9"/>
    </row>
    <row r="136" spans="4:49" s="1" customFormat="1">
      <c r="D136" s="7"/>
      <c r="E136" s="7"/>
      <c r="F136" s="7"/>
      <c r="G136" s="7"/>
      <c r="I136" s="104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  <c r="AP136" s="11"/>
      <c r="AQ136" s="11"/>
      <c r="AR136" s="11"/>
      <c r="AS136" s="11"/>
      <c r="AT136" s="11"/>
      <c r="AU136" s="11"/>
      <c r="AV136" s="9"/>
      <c r="AW136" s="9"/>
    </row>
    <row r="137" spans="4:49" s="1" customFormat="1">
      <c r="D137" s="7"/>
      <c r="E137" s="7"/>
      <c r="F137" s="7"/>
      <c r="G137" s="7"/>
      <c r="I137" s="104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  <c r="AP137" s="11"/>
      <c r="AQ137" s="11"/>
      <c r="AR137" s="11"/>
      <c r="AS137" s="11"/>
      <c r="AT137" s="11"/>
      <c r="AU137" s="11"/>
      <c r="AV137" s="9"/>
      <c r="AW137" s="9"/>
    </row>
    <row r="138" spans="4:49" s="1" customFormat="1">
      <c r="D138" s="7"/>
      <c r="E138" s="7"/>
      <c r="F138" s="7"/>
      <c r="G138" s="7"/>
      <c r="I138" s="104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  <c r="AQ138" s="11"/>
      <c r="AR138" s="11"/>
      <c r="AS138" s="11"/>
      <c r="AT138" s="11"/>
      <c r="AU138" s="11"/>
      <c r="AV138" s="9"/>
      <c r="AW138" s="9"/>
    </row>
    <row r="139" spans="4:49" s="1" customFormat="1">
      <c r="D139" s="7"/>
      <c r="E139" s="7"/>
      <c r="F139" s="7"/>
      <c r="G139" s="7"/>
      <c r="I139" s="104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  <c r="AQ139" s="11"/>
      <c r="AR139" s="11"/>
      <c r="AS139" s="11"/>
      <c r="AT139" s="11"/>
      <c r="AU139" s="11"/>
      <c r="AV139" s="9"/>
      <c r="AW139" s="9"/>
    </row>
    <row r="140" spans="4:49" s="1" customFormat="1">
      <c r="D140" s="7"/>
      <c r="E140" s="7"/>
      <c r="F140" s="7"/>
      <c r="G140" s="7"/>
      <c r="I140" s="104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  <c r="AP140" s="11"/>
      <c r="AQ140" s="11"/>
      <c r="AR140" s="11"/>
      <c r="AS140" s="11"/>
      <c r="AT140" s="11"/>
      <c r="AU140" s="11"/>
      <c r="AV140" s="9"/>
      <c r="AW140" s="9"/>
    </row>
    <row r="141" spans="4:49" s="1" customFormat="1">
      <c r="D141" s="7"/>
      <c r="E141" s="7"/>
      <c r="F141" s="7"/>
      <c r="G141" s="7"/>
      <c r="I141" s="104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  <c r="AP141" s="11"/>
      <c r="AQ141" s="11"/>
      <c r="AR141" s="11"/>
      <c r="AS141" s="11"/>
      <c r="AT141" s="11"/>
      <c r="AU141" s="11"/>
      <c r="AV141" s="9"/>
      <c r="AW141" s="9"/>
    </row>
    <row r="142" spans="4:49" s="1" customFormat="1">
      <c r="D142" s="7"/>
      <c r="E142" s="7"/>
      <c r="F142" s="7"/>
      <c r="G142" s="7"/>
      <c r="I142" s="104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  <c r="AP142" s="11"/>
      <c r="AQ142" s="11"/>
      <c r="AR142" s="11"/>
      <c r="AS142" s="11"/>
      <c r="AT142" s="11"/>
      <c r="AU142" s="11"/>
      <c r="AV142" s="9"/>
      <c r="AW142" s="9"/>
    </row>
    <row r="143" spans="4:49" s="1" customFormat="1">
      <c r="D143" s="7"/>
      <c r="E143" s="7"/>
      <c r="F143" s="7"/>
      <c r="G143" s="7"/>
      <c r="I143" s="104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  <c r="AO143" s="11"/>
      <c r="AP143" s="11"/>
      <c r="AQ143" s="11"/>
      <c r="AR143" s="11"/>
      <c r="AS143" s="11"/>
      <c r="AT143" s="11"/>
      <c r="AU143" s="11"/>
      <c r="AV143" s="9"/>
      <c r="AW143" s="9"/>
    </row>
    <row r="144" spans="4:49" s="1" customFormat="1">
      <c r="D144" s="7"/>
      <c r="E144" s="7"/>
      <c r="F144" s="7"/>
      <c r="G144" s="7"/>
      <c r="I144" s="104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11"/>
      <c r="AU144" s="11"/>
      <c r="AV144" s="9"/>
      <c r="AW144" s="9"/>
    </row>
    <row r="145" spans="4:49" s="1" customFormat="1">
      <c r="D145" s="7"/>
      <c r="E145" s="7"/>
      <c r="F145" s="7"/>
      <c r="G145" s="7"/>
      <c r="I145" s="104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  <c r="AP145" s="11"/>
      <c r="AQ145" s="11"/>
      <c r="AR145" s="11"/>
      <c r="AS145" s="11"/>
      <c r="AT145" s="11"/>
      <c r="AU145" s="11"/>
      <c r="AV145" s="9"/>
      <c r="AW145" s="9"/>
    </row>
    <row r="146" spans="4:49" s="1" customFormat="1">
      <c r="D146" s="7"/>
      <c r="E146" s="7"/>
      <c r="F146" s="7"/>
      <c r="G146" s="7"/>
      <c r="I146" s="104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  <c r="AQ146" s="11"/>
      <c r="AR146" s="11"/>
      <c r="AS146" s="11"/>
      <c r="AT146" s="11"/>
      <c r="AU146" s="11"/>
      <c r="AV146" s="9"/>
      <c r="AW146" s="9"/>
    </row>
    <row r="147" spans="4:49" s="1" customFormat="1">
      <c r="D147" s="7"/>
      <c r="E147" s="7"/>
      <c r="F147" s="7"/>
      <c r="G147" s="7"/>
      <c r="I147" s="104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  <c r="AP147" s="11"/>
      <c r="AQ147" s="11"/>
      <c r="AR147" s="11"/>
      <c r="AS147" s="11"/>
      <c r="AT147" s="11"/>
      <c r="AU147" s="11"/>
      <c r="AV147" s="9"/>
      <c r="AW147" s="9"/>
    </row>
    <row r="148" spans="4:49" s="1" customFormat="1">
      <c r="D148" s="7"/>
      <c r="E148" s="7"/>
      <c r="F148" s="7"/>
      <c r="G148" s="7"/>
      <c r="I148" s="104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  <c r="AP148" s="11"/>
      <c r="AQ148" s="11"/>
      <c r="AR148" s="11"/>
      <c r="AS148" s="11"/>
      <c r="AT148" s="11"/>
      <c r="AU148" s="11"/>
      <c r="AV148" s="9"/>
      <c r="AW148" s="9"/>
    </row>
    <row r="149" spans="4:49" s="1" customFormat="1">
      <c r="D149" s="7"/>
      <c r="E149" s="7"/>
      <c r="F149" s="7"/>
      <c r="G149" s="7"/>
      <c r="I149" s="104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  <c r="AP149" s="11"/>
      <c r="AQ149" s="11"/>
      <c r="AR149" s="11"/>
      <c r="AS149" s="11"/>
      <c r="AT149" s="11"/>
      <c r="AU149" s="11"/>
      <c r="AV149" s="9"/>
      <c r="AW149" s="9"/>
    </row>
    <row r="150" spans="4:49" s="1" customFormat="1">
      <c r="D150" s="7"/>
      <c r="E150" s="7"/>
      <c r="F150" s="7"/>
      <c r="G150" s="7"/>
      <c r="I150" s="104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11"/>
      <c r="AU150" s="11"/>
      <c r="AV150" s="9"/>
      <c r="AW150" s="9"/>
    </row>
    <row r="151" spans="4:49" s="1" customFormat="1">
      <c r="D151" s="7"/>
      <c r="E151" s="7"/>
      <c r="F151" s="7"/>
      <c r="G151" s="7"/>
      <c r="I151" s="104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  <c r="AO151" s="11"/>
      <c r="AP151" s="11"/>
      <c r="AQ151" s="11"/>
      <c r="AR151" s="11"/>
      <c r="AS151" s="11"/>
      <c r="AT151" s="11"/>
      <c r="AU151" s="11"/>
      <c r="AV151" s="9"/>
      <c r="AW151" s="9"/>
    </row>
    <row r="152" spans="4:49" s="1" customFormat="1">
      <c r="D152" s="7"/>
      <c r="E152" s="7"/>
      <c r="F152" s="7"/>
      <c r="G152" s="7"/>
      <c r="I152" s="104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  <c r="AO152" s="11"/>
      <c r="AP152" s="11"/>
      <c r="AQ152" s="11"/>
      <c r="AR152" s="11"/>
      <c r="AS152" s="11"/>
      <c r="AT152" s="11"/>
      <c r="AU152" s="11"/>
      <c r="AV152" s="9"/>
      <c r="AW152" s="9"/>
    </row>
    <row r="153" spans="4:49" s="1" customFormat="1">
      <c r="D153" s="7"/>
      <c r="E153" s="7"/>
      <c r="F153" s="7"/>
      <c r="G153" s="7"/>
      <c r="I153" s="104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  <c r="AN153" s="11"/>
      <c r="AO153" s="11"/>
      <c r="AP153" s="11"/>
      <c r="AQ153" s="11"/>
      <c r="AR153" s="11"/>
      <c r="AS153" s="11"/>
      <c r="AT153" s="11"/>
      <c r="AU153" s="11"/>
      <c r="AV153" s="9"/>
      <c r="AW153" s="9"/>
    </row>
    <row r="154" spans="4:49" s="1" customFormat="1">
      <c r="D154" s="7"/>
      <c r="E154" s="7"/>
      <c r="F154" s="7"/>
      <c r="G154" s="7"/>
      <c r="I154" s="104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  <c r="AP154" s="11"/>
      <c r="AQ154" s="11"/>
      <c r="AR154" s="11"/>
      <c r="AS154" s="11"/>
      <c r="AT154" s="11"/>
      <c r="AU154" s="11"/>
      <c r="AV154" s="9"/>
      <c r="AW154" s="9"/>
    </row>
    <row r="155" spans="4:49" s="1" customFormat="1">
      <c r="D155" s="7"/>
      <c r="E155" s="7"/>
      <c r="F155" s="7"/>
      <c r="G155" s="7"/>
      <c r="I155" s="104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  <c r="AO155" s="11"/>
      <c r="AP155" s="11"/>
      <c r="AQ155" s="11"/>
      <c r="AR155" s="11"/>
      <c r="AS155" s="11"/>
      <c r="AT155" s="11"/>
      <c r="AU155" s="11"/>
      <c r="AV155" s="9"/>
      <c r="AW155" s="9"/>
    </row>
    <row r="156" spans="4:49" s="1" customFormat="1">
      <c r="D156" s="7"/>
      <c r="E156" s="7"/>
      <c r="F156" s="7"/>
      <c r="G156" s="7"/>
      <c r="I156" s="104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  <c r="AP156" s="11"/>
      <c r="AQ156" s="11"/>
      <c r="AR156" s="11"/>
      <c r="AS156" s="11"/>
      <c r="AT156" s="11"/>
      <c r="AU156" s="11"/>
      <c r="AV156" s="9"/>
      <c r="AW156" s="9"/>
    </row>
    <row r="157" spans="4:49" s="1" customFormat="1">
      <c r="D157" s="7"/>
      <c r="E157" s="7"/>
      <c r="F157" s="7"/>
      <c r="G157" s="7"/>
      <c r="I157" s="104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  <c r="AN157" s="11"/>
      <c r="AO157" s="11"/>
      <c r="AP157" s="11"/>
      <c r="AQ157" s="11"/>
      <c r="AR157" s="11"/>
      <c r="AS157" s="11"/>
      <c r="AT157" s="11"/>
      <c r="AU157" s="11"/>
      <c r="AV157" s="9"/>
      <c r="AW157" s="9"/>
    </row>
    <row r="158" spans="4:49" s="1" customFormat="1">
      <c r="D158" s="7"/>
      <c r="E158" s="7"/>
      <c r="F158" s="7"/>
      <c r="G158" s="7"/>
      <c r="I158" s="104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  <c r="AP158" s="11"/>
      <c r="AQ158" s="11"/>
      <c r="AR158" s="11"/>
      <c r="AS158" s="11"/>
      <c r="AT158" s="11"/>
      <c r="AU158" s="11"/>
      <c r="AV158" s="9"/>
      <c r="AW158" s="9"/>
    </row>
    <row r="159" spans="4:49" s="1" customFormat="1">
      <c r="D159" s="7"/>
      <c r="E159" s="7"/>
      <c r="F159" s="7"/>
      <c r="G159" s="7"/>
      <c r="I159" s="104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  <c r="AN159" s="11"/>
      <c r="AO159" s="11"/>
      <c r="AP159" s="11"/>
      <c r="AQ159" s="11"/>
      <c r="AR159" s="11"/>
      <c r="AS159" s="11"/>
      <c r="AT159" s="11"/>
      <c r="AU159" s="11"/>
      <c r="AV159" s="9"/>
      <c r="AW159" s="9"/>
    </row>
    <row r="160" spans="4:49" s="1" customFormat="1">
      <c r="D160" s="7"/>
      <c r="E160" s="7"/>
      <c r="F160" s="7"/>
      <c r="G160" s="7"/>
      <c r="I160" s="104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  <c r="AN160" s="11"/>
      <c r="AO160" s="11"/>
      <c r="AP160" s="11"/>
      <c r="AQ160" s="11"/>
      <c r="AR160" s="11"/>
      <c r="AS160" s="11"/>
      <c r="AT160" s="11"/>
      <c r="AU160" s="11"/>
      <c r="AV160" s="9"/>
      <c r="AW160" s="9"/>
    </row>
    <row r="161" spans="4:49" s="1" customFormat="1">
      <c r="D161" s="7"/>
      <c r="E161" s="7"/>
      <c r="F161" s="7"/>
      <c r="G161" s="7"/>
      <c r="I161" s="104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  <c r="AN161" s="11"/>
      <c r="AO161" s="11"/>
      <c r="AP161" s="11"/>
      <c r="AQ161" s="11"/>
      <c r="AR161" s="11"/>
      <c r="AS161" s="11"/>
      <c r="AT161" s="11"/>
      <c r="AU161" s="11"/>
      <c r="AV161" s="9"/>
      <c r="AW161" s="9"/>
    </row>
    <row r="162" spans="4:49" s="1" customFormat="1">
      <c r="D162" s="7"/>
      <c r="E162" s="7"/>
      <c r="F162" s="7"/>
      <c r="G162" s="7"/>
      <c r="I162" s="104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11"/>
      <c r="AN162" s="11"/>
      <c r="AO162" s="11"/>
      <c r="AP162" s="11"/>
      <c r="AQ162" s="11"/>
      <c r="AR162" s="11"/>
      <c r="AS162" s="11"/>
      <c r="AT162" s="11"/>
      <c r="AU162" s="11"/>
      <c r="AV162" s="9"/>
      <c r="AW162" s="9"/>
    </row>
    <row r="163" spans="4:49" s="1" customFormat="1">
      <c r="D163" s="7"/>
      <c r="E163" s="7"/>
      <c r="F163" s="7"/>
      <c r="G163" s="7"/>
      <c r="I163" s="104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  <c r="AN163" s="11"/>
      <c r="AO163" s="11"/>
      <c r="AP163" s="11"/>
      <c r="AQ163" s="11"/>
      <c r="AR163" s="11"/>
      <c r="AS163" s="11"/>
      <c r="AT163" s="11"/>
      <c r="AU163" s="11"/>
      <c r="AV163" s="9"/>
      <c r="AW163" s="9"/>
    </row>
    <row r="164" spans="4:49" s="1" customFormat="1">
      <c r="D164" s="7"/>
      <c r="E164" s="7"/>
      <c r="F164" s="7"/>
      <c r="G164" s="7"/>
      <c r="I164" s="104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11"/>
      <c r="AN164" s="11"/>
      <c r="AO164" s="11"/>
      <c r="AP164" s="11"/>
      <c r="AQ164" s="11"/>
      <c r="AR164" s="11"/>
      <c r="AS164" s="11"/>
      <c r="AT164" s="11"/>
      <c r="AU164" s="11"/>
      <c r="AV164" s="9"/>
      <c r="AW164" s="9"/>
    </row>
    <row r="165" spans="4:49" s="1" customFormat="1">
      <c r="D165" s="7"/>
      <c r="E165" s="7"/>
      <c r="F165" s="7"/>
      <c r="G165" s="7"/>
      <c r="I165" s="104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  <c r="AN165" s="11"/>
      <c r="AO165" s="11"/>
      <c r="AP165" s="11"/>
      <c r="AQ165" s="11"/>
      <c r="AR165" s="11"/>
      <c r="AS165" s="11"/>
      <c r="AT165" s="11"/>
      <c r="AU165" s="11"/>
      <c r="AV165" s="9"/>
      <c r="AW165" s="9"/>
    </row>
    <row r="166" spans="4:49" s="1" customFormat="1">
      <c r="D166" s="7"/>
      <c r="E166" s="7"/>
      <c r="F166" s="7"/>
      <c r="G166" s="7"/>
      <c r="I166" s="104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  <c r="AM166" s="11"/>
      <c r="AN166" s="11"/>
      <c r="AO166" s="11"/>
      <c r="AP166" s="11"/>
      <c r="AQ166" s="11"/>
      <c r="AR166" s="11"/>
      <c r="AS166" s="11"/>
      <c r="AT166" s="11"/>
      <c r="AU166" s="11"/>
      <c r="AV166" s="9"/>
      <c r="AW166" s="9"/>
    </row>
    <row r="167" spans="4:49" s="1" customFormat="1">
      <c r="D167" s="7"/>
      <c r="E167" s="7"/>
      <c r="F167" s="7"/>
      <c r="G167" s="7"/>
      <c r="I167" s="104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  <c r="AN167" s="11"/>
      <c r="AO167" s="11"/>
      <c r="AP167" s="11"/>
      <c r="AQ167" s="11"/>
      <c r="AR167" s="11"/>
      <c r="AS167" s="11"/>
      <c r="AT167" s="11"/>
      <c r="AU167" s="11"/>
      <c r="AV167" s="9"/>
      <c r="AW167" s="9"/>
    </row>
    <row r="168" spans="4:49" s="1" customFormat="1">
      <c r="D168" s="7"/>
      <c r="E168" s="7"/>
      <c r="F168" s="7"/>
      <c r="G168" s="7"/>
      <c r="I168" s="104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  <c r="AN168" s="11"/>
      <c r="AO168" s="11"/>
      <c r="AP168" s="11"/>
      <c r="AQ168" s="11"/>
      <c r="AR168" s="11"/>
      <c r="AS168" s="11"/>
      <c r="AT168" s="11"/>
      <c r="AU168" s="11"/>
      <c r="AV168" s="9"/>
      <c r="AW168" s="9"/>
    </row>
    <row r="169" spans="4:49" s="1" customFormat="1">
      <c r="D169" s="7"/>
      <c r="E169" s="7"/>
      <c r="F169" s="7"/>
      <c r="G169" s="7"/>
      <c r="I169" s="104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  <c r="AN169" s="11"/>
      <c r="AO169" s="11"/>
      <c r="AP169" s="11"/>
      <c r="AQ169" s="11"/>
      <c r="AR169" s="11"/>
      <c r="AS169" s="11"/>
      <c r="AT169" s="11"/>
      <c r="AU169" s="11"/>
      <c r="AV169" s="9"/>
      <c r="AW169" s="9"/>
    </row>
    <row r="170" spans="4:49" s="1" customFormat="1">
      <c r="D170" s="7"/>
      <c r="E170" s="7"/>
      <c r="F170" s="7"/>
      <c r="G170" s="7"/>
      <c r="I170" s="104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11"/>
      <c r="AN170" s="11"/>
      <c r="AO170" s="11"/>
      <c r="AP170" s="11"/>
      <c r="AQ170" s="11"/>
      <c r="AR170" s="11"/>
      <c r="AS170" s="11"/>
      <c r="AT170" s="11"/>
      <c r="AU170" s="11"/>
      <c r="AV170" s="9"/>
      <c r="AW170" s="9"/>
    </row>
    <row r="171" spans="4:49" s="1" customFormat="1">
      <c r="D171" s="7"/>
      <c r="E171" s="7"/>
      <c r="F171" s="7"/>
      <c r="G171" s="7"/>
      <c r="I171" s="104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  <c r="AN171" s="11"/>
      <c r="AO171" s="11"/>
      <c r="AP171" s="11"/>
      <c r="AQ171" s="11"/>
      <c r="AR171" s="11"/>
      <c r="AS171" s="11"/>
      <c r="AT171" s="11"/>
      <c r="AU171" s="11"/>
      <c r="AV171" s="9"/>
      <c r="AW171" s="9"/>
    </row>
    <row r="172" spans="4:49" s="1" customFormat="1">
      <c r="D172" s="7"/>
      <c r="E172" s="7"/>
      <c r="F172" s="7"/>
      <c r="G172" s="7"/>
      <c r="I172" s="104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11"/>
      <c r="AN172" s="11"/>
      <c r="AO172" s="11"/>
      <c r="AP172" s="11"/>
      <c r="AQ172" s="11"/>
      <c r="AR172" s="11"/>
      <c r="AS172" s="11"/>
      <c r="AT172" s="11"/>
      <c r="AU172" s="11"/>
      <c r="AV172" s="9"/>
      <c r="AW172" s="9"/>
    </row>
    <row r="173" spans="4:49" s="1" customFormat="1">
      <c r="D173" s="7"/>
      <c r="E173" s="7"/>
      <c r="F173" s="7"/>
      <c r="G173" s="7"/>
      <c r="I173" s="104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  <c r="AM173" s="11"/>
      <c r="AN173" s="11"/>
      <c r="AO173" s="11"/>
      <c r="AP173" s="11"/>
      <c r="AQ173" s="11"/>
      <c r="AR173" s="11"/>
      <c r="AS173" s="11"/>
      <c r="AT173" s="11"/>
      <c r="AU173" s="11"/>
      <c r="AV173" s="9"/>
      <c r="AW173" s="9"/>
    </row>
    <row r="174" spans="4:49" s="1" customFormat="1">
      <c r="D174" s="7"/>
      <c r="E174" s="7"/>
      <c r="F174" s="7"/>
      <c r="G174" s="7"/>
      <c r="I174" s="104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  <c r="AM174" s="11"/>
      <c r="AN174" s="11"/>
      <c r="AO174" s="11"/>
      <c r="AP174" s="11"/>
      <c r="AQ174" s="11"/>
      <c r="AR174" s="11"/>
      <c r="AS174" s="11"/>
      <c r="AT174" s="11"/>
      <c r="AU174" s="11"/>
      <c r="AV174" s="9"/>
      <c r="AW174" s="9"/>
    </row>
    <row r="175" spans="4:49" s="1" customFormat="1">
      <c r="D175" s="7"/>
      <c r="E175" s="7"/>
      <c r="F175" s="7"/>
      <c r="G175" s="7"/>
      <c r="I175" s="104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  <c r="AM175" s="11"/>
      <c r="AN175" s="11"/>
      <c r="AO175" s="11"/>
      <c r="AP175" s="11"/>
      <c r="AQ175" s="11"/>
      <c r="AR175" s="11"/>
      <c r="AS175" s="11"/>
      <c r="AT175" s="11"/>
      <c r="AU175" s="11"/>
      <c r="AV175" s="9"/>
      <c r="AW175" s="9"/>
    </row>
    <row r="176" spans="4:49" s="1" customFormat="1">
      <c r="D176" s="7"/>
      <c r="E176" s="7"/>
      <c r="F176" s="7"/>
      <c r="G176" s="7"/>
      <c r="I176" s="104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  <c r="AL176" s="11"/>
      <c r="AM176" s="11"/>
      <c r="AN176" s="11"/>
      <c r="AO176" s="11"/>
      <c r="AP176" s="11"/>
      <c r="AQ176" s="11"/>
      <c r="AR176" s="11"/>
      <c r="AS176" s="11"/>
      <c r="AT176" s="11"/>
      <c r="AU176" s="11"/>
      <c r="AV176" s="9"/>
      <c r="AW176" s="9"/>
    </row>
    <row r="177" spans="4:49" s="1" customFormat="1">
      <c r="D177" s="7"/>
      <c r="E177" s="7"/>
      <c r="F177" s="7"/>
      <c r="G177" s="7"/>
      <c r="I177" s="104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  <c r="AM177" s="11"/>
      <c r="AN177" s="11"/>
      <c r="AO177" s="11"/>
      <c r="AP177" s="11"/>
      <c r="AQ177" s="11"/>
      <c r="AR177" s="11"/>
      <c r="AS177" s="11"/>
      <c r="AT177" s="11"/>
      <c r="AU177" s="11"/>
      <c r="AV177" s="9"/>
      <c r="AW177" s="9"/>
    </row>
    <row r="178" spans="4:49" s="1" customFormat="1">
      <c r="D178" s="7"/>
      <c r="E178" s="7"/>
      <c r="F178" s="7"/>
      <c r="G178" s="7"/>
      <c r="I178" s="104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  <c r="AJ178" s="11"/>
      <c r="AK178" s="11"/>
      <c r="AL178" s="11"/>
      <c r="AM178" s="11"/>
      <c r="AN178" s="11"/>
      <c r="AO178" s="11"/>
      <c r="AP178" s="11"/>
      <c r="AQ178" s="11"/>
      <c r="AR178" s="11"/>
      <c r="AS178" s="11"/>
      <c r="AT178" s="11"/>
      <c r="AU178" s="11"/>
      <c r="AV178" s="9"/>
      <c r="AW178" s="9"/>
    </row>
    <row r="179" spans="4:49" s="1" customFormat="1">
      <c r="D179" s="7"/>
      <c r="E179" s="7"/>
      <c r="F179" s="7"/>
      <c r="G179" s="7"/>
      <c r="I179" s="104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  <c r="AM179" s="11"/>
      <c r="AN179" s="11"/>
      <c r="AO179" s="11"/>
      <c r="AP179" s="11"/>
      <c r="AQ179" s="11"/>
      <c r="AR179" s="11"/>
      <c r="AS179" s="11"/>
      <c r="AT179" s="11"/>
      <c r="AU179" s="11"/>
      <c r="AV179" s="9"/>
      <c r="AW179" s="9"/>
    </row>
    <row r="180" spans="4:49" s="1" customFormat="1">
      <c r="D180" s="7"/>
      <c r="E180" s="7"/>
      <c r="F180" s="7"/>
      <c r="G180" s="7"/>
      <c r="I180" s="104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  <c r="AM180" s="11"/>
      <c r="AN180" s="11"/>
      <c r="AO180" s="11"/>
      <c r="AP180" s="11"/>
      <c r="AQ180" s="11"/>
      <c r="AR180" s="11"/>
      <c r="AS180" s="11"/>
      <c r="AT180" s="11"/>
      <c r="AU180" s="11"/>
      <c r="AV180" s="9"/>
      <c r="AW180" s="9"/>
    </row>
    <row r="181" spans="4:49" s="1" customFormat="1">
      <c r="D181" s="7"/>
      <c r="E181" s="7"/>
      <c r="F181" s="7"/>
      <c r="G181" s="7"/>
      <c r="I181" s="104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  <c r="AM181" s="11"/>
      <c r="AN181" s="11"/>
      <c r="AO181" s="11"/>
      <c r="AP181" s="11"/>
      <c r="AQ181" s="11"/>
      <c r="AR181" s="11"/>
      <c r="AS181" s="11"/>
      <c r="AT181" s="11"/>
      <c r="AU181" s="11"/>
      <c r="AV181" s="9"/>
      <c r="AW181" s="9"/>
    </row>
    <row r="182" spans="4:49" s="1" customFormat="1">
      <c r="D182" s="7"/>
      <c r="E182" s="7"/>
      <c r="F182" s="7"/>
      <c r="G182" s="7"/>
      <c r="I182" s="104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11"/>
      <c r="AN182" s="11"/>
      <c r="AO182" s="11"/>
      <c r="AP182" s="11"/>
      <c r="AQ182" s="11"/>
      <c r="AR182" s="11"/>
      <c r="AS182" s="11"/>
      <c r="AT182" s="11"/>
      <c r="AU182" s="11"/>
      <c r="AV182" s="9"/>
      <c r="AW182" s="9"/>
    </row>
    <row r="183" spans="4:49" s="1" customFormat="1">
      <c r="D183" s="7"/>
      <c r="E183" s="7"/>
      <c r="F183" s="7"/>
      <c r="G183" s="7"/>
      <c r="I183" s="104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  <c r="AM183" s="11"/>
      <c r="AN183" s="11"/>
      <c r="AO183" s="11"/>
      <c r="AP183" s="11"/>
      <c r="AQ183" s="11"/>
      <c r="AR183" s="11"/>
      <c r="AS183" s="11"/>
      <c r="AT183" s="11"/>
      <c r="AU183" s="11"/>
      <c r="AV183" s="9"/>
      <c r="AW183" s="9"/>
    </row>
    <row r="184" spans="4:49" s="1" customFormat="1">
      <c r="D184" s="7"/>
      <c r="E184" s="7"/>
      <c r="F184" s="7"/>
      <c r="G184" s="7"/>
      <c r="I184" s="104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11"/>
      <c r="AN184" s="11"/>
      <c r="AO184" s="11"/>
      <c r="AP184" s="11"/>
      <c r="AQ184" s="11"/>
      <c r="AR184" s="11"/>
      <c r="AS184" s="11"/>
      <c r="AT184" s="11"/>
      <c r="AU184" s="11"/>
      <c r="AV184" s="9"/>
      <c r="AW184" s="9"/>
    </row>
    <row r="185" spans="4:49" s="1" customFormat="1">
      <c r="D185" s="7"/>
      <c r="E185" s="7"/>
      <c r="F185" s="7"/>
      <c r="G185" s="7"/>
      <c r="I185" s="104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  <c r="AM185" s="11"/>
      <c r="AN185" s="11"/>
      <c r="AO185" s="11"/>
      <c r="AP185" s="11"/>
      <c r="AQ185" s="11"/>
      <c r="AR185" s="11"/>
      <c r="AS185" s="11"/>
      <c r="AT185" s="11"/>
      <c r="AU185" s="11"/>
      <c r="AV185" s="9"/>
      <c r="AW185" s="9"/>
    </row>
    <row r="186" spans="4:49" s="1" customFormat="1">
      <c r="D186" s="7"/>
      <c r="E186" s="7"/>
      <c r="F186" s="7"/>
      <c r="G186" s="7"/>
      <c r="I186" s="104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  <c r="AM186" s="11"/>
      <c r="AN186" s="11"/>
      <c r="AO186" s="11"/>
      <c r="AP186" s="11"/>
      <c r="AQ186" s="11"/>
      <c r="AR186" s="11"/>
      <c r="AS186" s="11"/>
      <c r="AT186" s="11"/>
      <c r="AU186" s="11"/>
      <c r="AV186" s="9"/>
      <c r="AW186" s="9"/>
    </row>
    <row r="187" spans="4:49" s="1" customFormat="1">
      <c r="D187" s="7"/>
      <c r="E187" s="7"/>
      <c r="F187" s="7"/>
      <c r="G187" s="7"/>
      <c r="I187" s="104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  <c r="AI187" s="11"/>
      <c r="AJ187" s="11"/>
      <c r="AK187" s="11"/>
      <c r="AL187" s="11"/>
      <c r="AM187" s="11"/>
      <c r="AN187" s="11"/>
      <c r="AO187" s="11"/>
      <c r="AP187" s="11"/>
      <c r="AQ187" s="11"/>
      <c r="AR187" s="11"/>
      <c r="AS187" s="11"/>
      <c r="AT187" s="11"/>
      <c r="AU187" s="11"/>
      <c r="AV187" s="9"/>
      <c r="AW187" s="9"/>
    </row>
    <row r="188" spans="4:49" s="1" customFormat="1">
      <c r="D188" s="7"/>
      <c r="E188" s="7"/>
      <c r="F188" s="7"/>
      <c r="G188" s="7"/>
      <c r="I188" s="104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  <c r="AM188" s="11"/>
      <c r="AN188" s="11"/>
      <c r="AO188" s="11"/>
      <c r="AP188" s="11"/>
      <c r="AQ188" s="11"/>
      <c r="AR188" s="11"/>
      <c r="AS188" s="11"/>
      <c r="AT188" s="11"/>
      <c r="AU188" s="11"/>
      <c r="AV188" s="9"/>
      <c r="AW188" s="9"/>
    </row>
    <row r="189" spans="4:49" s="1" customFormat="1">
      <c r="D189" s="7"/>
      <c r="E189" s="7"/>
      <c r="F189" s="7"/>
      <c r="G189" s="7"/>
      <c r="I189" s="104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  <c r="AN189" s="11"/>
      <c r="AO189" s="11"/>
      <c r="AP189" s="11"/>
      <c r="AQ189" s="11"/>
      <c r="AR189" s="11"/>
      <c r="AS189" s="11"/>
      <c r="AT189" s="11"/>
      <c r="AU189" s="11"/>
      <c r="AV189" s="9"/>
      <c r="AW189" s="9"/>
    </row>
    <row r="190" spans="4:49" s="1" customFormat="1">
      <c r="D190" s="7"/>
      <c r="E190" s="7"/>
      <c r="F190" s="7"/>
      <c r="G190" s="7"/>
      <c r="I190" s="104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  <c r="AM190" s="11"/>
      <c r="AN190" s="11"/>
      <c r="AO190" s="11"/>
      <c r="AP190" s="11"/>
      <c r="AQ190" s="11"/>
      <c r="AR190" s="11"/>
      <c r="AS190" s="11"/>
      <c r="AT190" s="11"/>
      <c r="AU190" s="11"/>
      <c r="AV190" s="9"/>
      <c r="AW190" s="9"/>
    </row>
    <row r="191" spans="4:49" s="1" customFormat="1">
      <c r="D191" s="7"/>
      <c r="E191" s="7"/>
      <c r="F191" s="7"/>
      <c r="G191" s="7"/>
      <c r="I191" s="104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  <c r="AN191" s="11"/>
      <c r="AO191" s="11"/>
      <c r="AP191" s="11"/>
      <c r="AQ191" s="11"/>
      <c r="AR191" s="11"/>
      <c r="AS191" s="11"/>
      <c r="AT191" s="11"/>
      <c r="AU191" s="11"/>
      <c r="AV191" s="9"/>
      <c r="AW191" s="9"/>
    </row>
    <row r="192" spans="4:49" s="1" customFormat="1">
      <c r="D192" s="7"/>
      <c r="E192" s="7"/>
      <c r="F192" s="7"/>
      <c r="G192" s="7"/>
      <c r="I192" s="104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  <c r="AI192" s="11"/>
      <c r="AJ192" s="11"/>
      <c r="AK192" s="11"/>
      <c r="AL192" s="11"/>
      <c r="AM192" s="11"/>
      <c r="AN192" s="11"/>
      <c r="AO192" s="11"/>
      <c r="AP192" s="11"/>
      <c r="AQ192" s="11"/>
      <c r="AR192" s="11"/>
      <c r="AS192" s="11"/>
      <c r="AT192" s="11"/>
      <c r="AU192" s="11"/>
      <c r="AV192" s="9"/>
      <c r="AW192" s="9"/>
    </row>
    <row r="193" spans="4:49" s="1" customFormat="1">
      <c r="D193" s="7"/>
      <c r="E193" s="7"/>
      <c r="F193" s="7"/>
      <c r="G193" s="7"/>
      <c r="I193" s="104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  <c r="AN193" s="11"/>
      <c r="AO193" s="11"/>
      <c r="AP193" s="11"/>
      <c r="AQ193" s="11"/>
      <c r="AR193" s="11"/>
      <c r="AS193" s="11"/>
      <c r="AT193" s="11"/>
      <c r="AU193" s="11"/>
      <c r="AV193" s="9"/>
      <c r="AW193" s="9"/>
    </row>
    <row r="194" spans="4:49" s="1" customFormat="1">
      <c r="D194" s="7"/>
      <c r="E194" s="7"/>
      <c r="F194" s="7"/>
      <c r="G194" s="7"/>
      <c r="I194" s="104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  <c r="AN194" s="11"/>
      <c r="AO194" s="11"/>
      <c r="AP194" s="11"/>
      <c r="AQ194" s="11"/>
      <c r="AR194" s="11"/>
      <c r="AS194" s="11"/>
      <c r="AT194" s="11"/>
      <c r="AU194" s="11"/>
      <c r="AV194" s="9"/>
      <c r="AW194" s="9"/>
    </row>
    <row r="195" spans="4:49" s="1" customFormat="1">
      <c r="D195" s="7"/>
      <c r="E195" s="7"/>
      <c r="F195" s="7"/>
      <c r="G195" s="7"/>
      <c r="I195" s="104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  <c r="AN195" s="11"/>
      <c r="AO195" s="11"/>
      <c r="AP195" s="11"/>
      <c r="AQ195" s="11"/>
      <c r="AR195" s="11"/>
      <c r="AS195" s="11"/>
      <c r="AT195" s="11"/>
      <c r="AU195" s="11"/>
      <c r="AV195" s="9"/>
      <c r="AW195" s="9"/>
    </row>
    <row r="196" spans="4:49" s="1" customFormat="1">
      <c r="D196" s="7"/>
      <c r="E196" s="7"/>
      <c r="F196" s="7"/>
      <c r="G196" s="7"/>
      <c r="I196" s="104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  <c r="AM196" s="11"/>
      <c r="AN196" s="11"/>
      <c r="AO196" s="11"/>
      <c r="AP196" s="11"/>
      <c r="AQ196" s="11"/>
      <c r="AR196" s="11"/>
      <c r="AS196" s="11"/>
      <c r="AT196" s="11"/>
      <c r="AU196" s="11"/>
      <c r="AV196" s="9"/>
      <c r="AW196" s="9"/>
    </row>
    <row r="197" spans="4:49" s="1" customFormat="1">
      <c r="D197" s="7"/>
      <c r="E197" s="7"/>
      <c r="F197" s="7"/>
      <c r="G197" s="7"/>
      <c r="I197" s="104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  <c r="AN197" s="11"/>
      <c r="AO197" s="11"/>
      <c r="AP197" s="11"/>
      <c r="AQ197" s="11"/>
      <c r="AR197" s="11"/>
      <c r="AS197" s="11"/>
      <c r="AT197" s="11"/>
      <c r="AU197" s="11"/>
      <c r="AV197" s="9"/>
      <c r="AW197" s="9"/>
    </row>
    <row r="198" spans="4:49" s="1" customFormat="1">
      <c r="D198" s="7"/>
      <c r="E198" s="7"/>
      <c r="F198" s="7"/>
      <c r="G198" s="7"/>
      <c r="I198" s="104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  <c r="AN198" s="11"/>
      <c r="AO198" s="11"/>
      <c r="AP198" s="11"/>
      <c r="AQ198" s="11"/>
      <c r="AR198" s="11"/>
      <c r="AS198" s="11"/>
      <c r="AT198" s="11"/>
      <c r="AU198" s="11"/>
      <c r="AV198" s="9"/>
      <c r="AW198" s="9"/>
    </row>
    <row r="199" spans="4:49" s="1" customFormat="1">
      <c r="D199" s="7"/>
      <c r="E199" s="7"/>
      <c r="F199" s="7"/>
      <c r="G199" s="7"/>
      <c r="I199" s="104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  <c r="AM199" s="11"/>
      <c r="AN199" s="11"/>
      <c r="AO199" s="11"/>
      <c r="AP199" s="11"/>
      <c r="AQ199" s="11"/>
      <c r="AR199" s="11"/>
      <c r="AS199" s="11"/>
      <c r="AT199" s="11"/>
      <c r="AU199" s="11"/>
      <c r="AV199" s="9"/>
      <c r="AW199" s="9"/>
    </row>
    <row r="200" spans="4:49" s="1" customFormat="1">
      <c r="D200" s="7"/>
      <c r="E200" s="7"/>
      <c r="F200" s="7"/>
      <c r="G200" s="7"/>
      <c r="H200" s="2"/>
      <c r="I200" s="101"/>
      <c r="J200" s="2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M200" s="9"/>
      <c r="AN200" s="9"/>
      <c r="AO200" s="9"/>
      <c r="AP200" s="9"/>
      <c r="AQ200" s="9"/>
      <c r="AR200" s="9"/>
      <c r="AS200" s="9"/>
      <c r="AT200" s="9"/>
      <c r="AU200" s="9"/>
      <c r="AV200" s="9"/>
      <c r="AW200" s="9"/>
    </row>
    <row r="201" spans="4:49" s="1" customFormat="1">
      <c r="D201" s="7"/>
      <c r="E201" s="7"/>
      <c r="F201" s="7"/>
      <c r="G201" s="7"/>
      <c r="H201" s="2"/>
      <c r="I201" s="101"/>
      <c r="J201" s="2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9"/>
      <c r="AI201" s="9"/>
      <c r="AJ201" s="9"/>
      <c r="AK201" s="9"/>
      <c r="AL201" s="9"/>
      <c r="AM201" s="9"/>
      <c r="AN201" s="9"/>
      <c r="AO201" s="9"/>
      <c r="AP201" s="9"/>
      <c r="AQ201" s="9"/>
      <c r="AR201" s="9"/>
      <c r="AS201" s="9"/>
      <c r="AT201" s="9"/>
      <c r="AU201" s="9"/>
      <c r="AV201" s="9"/>
      <c r="AW201" s="9"/>
    </row>
  </sheetData>
  <autoFilter ref="A3:DK57" xr:uid="{CC128133-277C-4E02-BA10-8D159B65EAC5}">
    <filterColumn colId="28">
      <filters blank="1">
        <filter val="EQ"/>
        <filter val="SR"/>
        <filter val="SR Upgr"/>
        <filter val="YTD ACT"/>
        <filter val="YTD TGT"/>
      </filters>
    </filterColumn>
  </autoFilter>
  <mergeCells count="134">
    <mergeCell ref="B4:B9"/>
    <mergeCell ref="C4:C9"/>
    <mergeCell ref="H4:H5"/>
    <mergeCell ref="I4:I5"/>
    <mergeCell ref="AB4:AB5"/>
    <mergeCell ref="D6:D7"/>
    <mergeCell ref="E6:E7"/>
    <mergeCell ref="F6:F7"/>
    <mergeCell ref="H6:H7"/>
    <mergeCell ref="I6:I7"/>
    <mergeCell ref="AB6:AB7"/>
    <mergeCell ref="D4:D5"/>
    <mergeCell ref="E4:E5"/>
    <mergeCell ref="F4:F5"/>
    <mergeCell ref="G4:G9"/>
    <mergeCell ref="D8:D9"/>
    <mergeCell ref="E8:E9"/>
    <mergeCell ref="F8:F9"/>
    <mergeCell ref="H8:H9"/>
    <mergeCell ref="I8:I9"/>
    <mergeCell ref="AB8:AB9"/>
    <mergeCell ref="I10:I11"/>
    <mergeCell ref="AB10:AB11"/>
    <mergeCell ref="B12:B13"/>
    <mergeCell ref="D12:D13"/>
    <mergeCell ref="E12:E13"/>
    <mergeCell ref="F12:F13"/>
    <mergeCell ref="G12:G13"/>
    <mergeCell ref="H12:H13"/>
    <mergeCell ref="I12:I13"/>
    <mergeCell ref="AB12:AB13"/>
    <mergeCell ref="B10:B11"/>
    <mergeCell ref="C10:C13"/>
    <mergeCell ref="D10:D11"/>
    <mergeCell ref="E10:E11"/>
    <mergeCell ref="F10:F11"/>
    <mergeCell ref="G10:G11"/>
    <mergeCell ref="H10:H11"/>
    <mergeCell ref="H14:H16"/>
    <mergeCell ref="I14:I16"/>
    <mergeCell ref="AB14:AB16"/>
    <mergeCell ref="D17:D19"/>
    <mergeCell ref="E17:E19"/>
    <mergeCell ref="F17:F19"/>
    <mergeCell ref="G17:G19"/>
    <mergeCell ref="H17:H19"/>
    <mergeCell ref="I17:I19"/>
    <mergeCell ref="AB17:AB19"/>
    <mergeCell ref="D14:D16"/>
    <mergeCell ref="E14:E16"/>
    <mergeCell ref="F14:F16"/>
    <mergeCell ref="G14:G16"/>
    <mergeCell ref="E23:E25"/>
    <mergeCell ref="F23:F25"/>
    <mergeCell ref="G23:G25"/>
    <mergeCell ref="H23:H25"/>
    <mergeCell ref="I23:I25"/>
    <mergeCell ref="AB23:AB25"/>
    <mergeCell ref="D20:D22"/>
    <mergeCell ref="E20:E22"/>
    <mergeCell ref="F20:F22"/>
    <mergeCell ref="G20:G22"/>
    <mergeCell ref="I32:I34"/>
    <mergeCell ref="AB32:AB34"/>
    <mergeCell ref="AB26:AB28"/>
    <mergeCell ref="C29:C43"/>
    <mergeCell ref="D29:D31"/>
    <mergeCell ref="E29:E31"/>
    <mergeCell ref="F29:F31"/>
    <mergeCell ref="G29:G31"/>
    <mergeCell ref="H29:H31"/>
    <mergeCell ref="I29:I31"/>
    <mergeCell ref="AB29:AB31"/>
    <mergeCell ref="D32:D34"/>
    <mergeCell ref="D26:D28"/>
    <mergeCell ref="E26:E28"/>
    <mergeCell ref="F26:F28"/>
    <mergeCell ref="G26:G28"/>
    <mergeCell ref="H26:H28"/>
    <mergeCell ref="I26:I28"/>
    <mergeCell ref="C14:C28"/>
    <mergeCell ref="AB35:AB37"/>
    <mergeCell ref="H20:H22"/>
    <mergeCell ref="I20:I22"/>
    <mergeCell ref="AB20:AB22"/>
    <mergeCell ref="D23:D25"/>
    <mergeCell ref="AB44:AB46"/>
    <mergeCell ref="AB47:AB49"/>
    <mergeCell ref="D50:D52"/>
    <mergeCell ref="E50:E52"/>
    <mergeCell ref="F50:F52"/>
    <mergeCell ref="G50:G52"/>
    <mergeCell ref="H50:H52"/>
    <mergeCell ref="I50:I52"/>
    <mergeCell ref="D38:D40"/>
    <mergeCell ref="E38:E40"/>
    <mergeCell ref="F38:F40"/>
    <mergeCell ref="G38:G40"/>
    <mergeCell ref="H38:H40"/>
    <mergeCell ref="I38:I40"/>
    <mergeCell ref="AB38:AB40"/>
    <mergeCell ref="AB50:AB52"/>
    <mergeCell ref="D47:D49"/>
    <mergeCell ref="E47:E49"/>
    <mergeCell ref="F47:F49"/>
    <mergeCell ref="G47:G49"/>
    <mergeCell ref="H47:H49"/>
    <mergeCell ref="I47:I49"/>
    <mergeCell ref="AB41:AB43"/>
    <mergeCell ref="D41:D43"/>
    <mergeCell ref="F41:F43"/>
    <mergeCell ref="G41:G43"/>
    <mergeCell ref="H41:H43"/>
    <mergeCell ref="I41:I43"/>
    <mergeCell ref="B14:B43"/>
    <mergeCell ref="B44:B52"/>
    <mergeCell ref="C44:C52"/>
    <mergeCell ref="D44:D46"/>
    <mergeCell ref="E44:E46"/>
    <mergeCell ref="F44:F46"/>
    <mergeCell ref="G44:G46"/>
    <mergeCell ref="H44:H46"/>
    <mergeCell ref="I44:I46"/>
    <mergeCell ref="E41:E43"/>
    <mergeCell ref="D35:D37"/>
    <mergeCell ref="E35:E37"/>
    <mergeCell ref="F35:F37"/>
    <mergeCell ref="G35:G37"/>
    <mergeCell ref="H35:H37"/>
    <mergeCell ref="I35:I37"/>
    <mergeCell ref="E32:E34"/>
    <mergeCell ref="F32:F34"/>
    <mergeCell ref="G32:G34"/>
    <mergeCell ref="H32:H34"/>
  </mergeCells>
  <conditionalFormatting sqref="K5:AA5">
    <cfRule type="expression" dxfId="658" priority="105">
      <formula>K5&gt;K4</formula>
    </cfRule>
    <cfRule type="expression" dxfId="657" priority="104">
      <formula>K5&lt;K4</formula>
    </cfRule>
    <cfRule type="containsBlanks" dxfId="656" priority="103">
      <formula>LEN(TRIM(K5))=0</formula>
    </cfRule>
  </conditionalFormatting>
  <conditionalFormatting sqref="K7:AA7">
    <cfRule type="expression" dxfId="655" priority="98">
      <formula>K7&lt;K6</formula>
    </cfRule>
    <cfRule type="containsBlanks" dxfId="654" priority="97">
      <formula>LEN(TRIM(K7))=0</formula>
    </cfRule>
    <cfRule type="expression" dxfId="653" priority="99">
      <formula>K7&gt;K6</formula>
    </cfRule>
  </conditionalFormatting>
  <conditionalFormatting sqref="K9:AA9">
    <cfRule type="expression" dxfId="652" priority="101">
      <formula>K9&lt;K8</formula>
    </cfRule>
    <cfRule type="expression" dxfId="651" priority="102">
      <formula>K9&gt;K8</formula>
    </cfRule>
    <cfRule type="containsBlanks" dxfId="650" priority="100">
      <formula>LEN(TRIM(K9))=0</formula>
    </cfRule>
  </conditionalFormatting>
  <conditionalFormatting sqref="K11:AA11">
    <cfRule type="containsBlanks" dxfId="649" priority="112">
      <formula>LEN(TRIM(K11))=0</formula>
    </cfRule>
    <cfRule type="expression" dxfId="648" priority="113">
      <formula>K11&lt;K10</formula>
    </cfRule>
    <cfRule type="expression" dxfId="647" priority="114">
      <formula>K11&gt;K10</formula>
    </cfRule>
  </conditionalFormatting>
  <conditionalFormatting sqref="K16:AA16">
    <cfRule type="expression" dxfId="646" priority="120">
      <formula>K16&gt;K15</formula>
    </cfRule>
    <cfRule type="expression" dxfId="645" priority="119">
      <formula>K16&lt;K15</formula>
    </cfRule>
  </conditionalFormatting>
  <conditionalFormatting sqref="K19:AA19">
    <cfRule type="expression" dxfId="644" priority="125">
      <formula>K19&lt;K18</formula>
    </cfRule>
    <cfRule type="expression" dxfId="643" priority="126">
      <formula>K19&gt;K18</formula>
    </cfRule>
  </conditionalFormatting>
  <conditionalFormatting sqref="K22:AA22">
    <cfRule type="expression" dxfId="642" priority="132">
      <formula>K22&gt;K21</formula>
    </cfRule>
    <cfRule type="expression" dxfId="641" priority="131">
      <formula>K22&lt;K21</formula>
    </cfRule>
  </conditionalFormatting>
  <conditionalFormatting sqref="K25:AA25">
    <cfRule type="expression" dxfId="640" priority="137">
      <formula>K25&lt;K24</formula>
    </cfRule>
    <cfRule type="expression" dxfId="639" priority="138">
      <formula>K25&gt;K24</formula>
    </cfRule>
  </conditionalFormatting>
  <conditionalFormatting sqref="K28:AA28">
    <cfRule type="expression" dxfId="638" priority="144">
      <formula>K28&gt;K27</formula>
    </cfRule>
    <cfRule type="expression" dxfId="637" priority="143">
      <formula>K28&lt;K27</formula>
    </cfRule>
  </conditionalFormatting>
  <conditionalFormatting sqref="K31:AA31">
    <cfRule type="expression" dxfId="636" priority="150">
      <formula>K31&gt;K30</formula>
    </cfRule>
    <cfRule type="expression" dxfId="635" priority="149">
      <formula>K31&lt;K30</formula>
    </cfRule>
  </conditionalFormatting>
  <conditionalFormatting sqref="K34:AA34">
    <cfRule type="expression" dxfId="634" priority="156">
      <formula>K34&gt;K33</formula>
    </cfRule>
    <cfRule type="expression" dxfId="633" priority="155">
      <formula>K34&lt;K33</formula>
    </cfRule>
  </conditionalFormatting>
  <conditionalFormatting sqref="K37:AA37">
    <cfRule type="expression" dxfId="632" priority="162">
      <formula>K37&gt;K36</formula>
    </cfRule>
    <cfRule type="expression" dxfId="631" priority="161">
      <formula>K37&lt;K36</formula>
    </cfRule>
  </conditionalFormatting>
  <conditionalFormatting sqref="K40:AA40">
    <cfRule type="expression" dxfId="630" priority="168">
      <formula>K40&gt;K39</formula>
    </cfRule>
    <cfRule type="expression" dxfId="629" priority="167">
      <formula>K40&lt;K39</formula>
    </cfRule>
  </conditionalFormatting>
  <conditionalFormatting sqref="K43:AA43">
    <cfRule type="expression" dxfId="628" priority="174">
      <formula>K43&gt;K42</formula>
    </cfRule>
    <cfRule type="expression" dxfId="627" priority="173">
      <formula>K43&lt;K42</formula>
    </cfRule>
  </conditionalFormatting>
  <conditionalFormatting sqref="K46:AA46">
    <cfRule type="expression" dxfId="626" priority="179">
      <formula>K46&lt;K45</formula>
    </cfRule>
    <cfRule type="expression" dxfId="625" priority="180">
      <formula>K46&gt;K45</formula>
    </cfRule>
  </conditionalFormatting>
  <conditionalFormatting sqref="K49:AA49">
    <cfRule type="expression" dxfId="624" priority="185">
      <formula>K49&lt;K48</formula>
    </cfRule>
    <cfRule type="expression" dxfId="623" priority="186">
      <formula>K49&gt;K48</formula>
    </cfRule>
  </conditionalFormatting>
  <conditionalFormatting sqref="K52:AA52">
    <cfRule type="expression" dxfId="622" priority="191">
      <formula>K52&lt;K51</formula>
    </cfRule>
    <cfRule type="expression" dxfId="621" priority="192">
      <formula>K52&gt;K51</formula>
    </cfRule>
  </conditionalFormatting>
  <conditionalFormatting sqref="AD16:AO16">
    <cfRule type="expression" dxfId="620" priority="25">
      <formula>AD16&lt;AD15</formula>
    </cfRule>
    <cfRule type="expression" dxfId="619" priority="26">
      <formula>AD16&gt;AD15</formula>
    </cfRule>
  </conditionalFormatting>
  <conditionalFormatting sqref="AD16:AQ16">
    <cfRule type="containsBlanks" dxfId="618" priority="24">
      <formula>LEN(TRIM(AD16))=0</formula>
    </cfRule>
  </conditionalFormatting>
  <conditionalFormatting sqref="AD22:AT22">
    <cfRule type="containsBlanks" dxfId="617" priority="33">
      <formula>LEN(TRIM(AD22))=0</formula>
    </cfRule>
    <cfRule type="expression" dxfId="616" priority="35">
      <formula>AD22&gt;AD21</formula>
    </cfRule>
    <cfRule type="expression" dxfId="615" priority="34">
      <formula>AD22&lt;AD21</formula>
    </cfRule>
  </conditionalFormatting>
  <conditionalFormatting sqref="AD25:AT25">
    <cfRule type="expression" dxfId="614" priority="41">
      <formula>AD25&gt;AD24</formula>
    </cfRule>
    <cfRule type="containsBlanks" dxfId="613" priority="39">
      <formula>LEN(TRIM(AD25))=0</formula>
    </cfRule>
    <cfRule type="expression" dxfId="612" priority="40">
      <formula>AD25&lt;AD24</formula>
    </cfRule>
  </conditionalFormatting>
  <conditionalFormatting sqref="AD40:AT40">
    <cfRule type="containsBlanks" dxfId="611" priority="72">
      <formula>LEN(TRIM(AD40))=0</formula>
    </cfRule>
    <cfRule type="expression" dxfId="610" priority="73">
      <formula>AD40&lt;AD39</formula>
    </cfRule>
    <cfRule type="expression" dxfId="609" priority="74">
      <formula>AD40&gt;AD39</formula>
    </cfRule>
  </conditionalFormatting>
  <conditionalFormatting sqref="AD5:AW5">
    <cfRule type="containsBlanks" dxfId="608" priority="7">
      <formula>LEN(TRIM(AD5))=0</formula>
    </cfRule>
    <cfRule type="expression" dxfId="607" priority="9">
      <formula>AD5&gt;AD4</formula>
    </cfRule>
    <cfRule type="expression" dxfId="606" priority="8">
      <formula>AD5&lt;AD4</formula>
    </cfRule>
  </conditionalFormatting>
  <conditionalFormatting sqref="AD7:AW7">
    <cfRule type="expression" dxfId="605" priority="3">
      <formula>AD7&gt;AD6</formula>
    </cfRule>
    <cfRule type="containsBlanks" dxfId="604" priority="1">
      <formula>LEN(TRIM(AD7))=0</formula>
    </cfRule>
    <cfRule type="expression" dxfId="603" priority="2">
      <formula>AD7&lt;AD6</formula>
    </cfRule>
  </conditionalFormatting>
  <conditionalFormatting sqref="AD9:AW9">
    <cfRule type="expression" dxfId="602" priority="6">
      <formula>AD9&gt;AD8</formula>
    </cfRule>
    <cfRule type="expression" dxfId="601" priority="5">
      <formula>AD9&lt;AD8</formula>
    </cfRule>
    <cfRule type="containsBlanks" dxfId="600" priority="4">
      <formula>LEN(TRIM(AD9))=0</formula>
    </cfRule>
  </conditionalFormatting>
  <conditionalFormatting sqref="AD11:AW11">
    <cfRule type="containsBlanks" dxfId="599" priority="16">
      <formula>LEN(TRIM(AD11))=0</formula>
    </cfRule>
    <cfRule type="expression" dxfId="598" priority="17">
      <formula>AD11&lt;AD10</formula>
    </cfRule>
    <cfRule type="expression" dxfId="597" priority="18">
      <formula>AD11&gt;AD10</formula>
    </cfRule>
  </conditionalFormatting>
  <conditionalFormatting sqref="AD28:AW28">
    <cfRule type="expression" dxfId="596" priority="50">
      <formula>AD28&gt;AD27</formula>
    </cfRule>
    <cfRule type="expression" dxfId="595" priority="49">
      <formula>AD28&lt;AD27</formula>
    </cfRule>
    <cfRule type="containsBlanks" dxfId="594" priority="48">
      <formula>LEN(TRIM(AD28))=0</formula>
    </cfRule>
  </conditionalFormatting>
  <conditionalFormatting sqref="AD31:AW31">
    <cfRule type="expression" dxfId="593" priority="53">
      <formula>AD31&gt;AD30</formula>
    </cfRule>
    <cfRule type="expression" dxfId="592" priority="52">
      <formula>AD31&lt;AD30</formula>
    </cfRule>
    <cfRule type="containsBlanks" dxfId="591" priority="51">
      <formula>LEN(TRIM(AD31))=0</formula>
    </cfRule>
  </conditionalFormatting>
  <conditionalFormatting sqref="AD37:AW37">
    <cfRule type="expression" dxfId="590" priority="64">
      <formula>AD37&lt;AD36</formula>
    </cfRule>
    <cfRule type="expression" dxfId="589" priority="65">
      <formula>AD37&gt;AD36</formula>
    </cfRule>
    <cfRule type="containsBlanks" dxfId="588" priority="63">
      <formula>LEN(TRIM(AD37))=0</formula>
    </cfRule>
  </conditionalFormatting>
  <conditionalFormatting sqref="AD43:AW43">
    <cfRule type="expression" dxfId="587" priority="80">
      <formula>AD43&gt;AD42</formula>
    </cfRule>
    <cfRule type="expression" dxfId="586" priority="79">
      <formula>AD43&lt;AD42</formula>
    </cfRule>
    <cfRule type="containsBlanks" dxfId="585" priority="78">
      <formula>LEN(TRIM(AD43))=0</formula>
    </cfRule>
  </conditionalFormatting>
  <conditionalFormatting sqref="AD46:AW46">
    <cfRule type="containsBlanks" dxfId="584" priority="84">
      <formula>LEN(TRIM(AD46))=0</formula>
    </cfRule>
    <cfRule type="expression" dxfId="583" priority="85">
      <formula>AD46&lt;AD45</formula>
    </cfRule>
    <cfRule type="expression" dxfId="582" priority="86">
      <formula>AD46&gt;AD45</formula>
    </cfRule>
  </conditionalFormatting>
  <conditionalFormatting sqref="AD49:AW49">
    <cfRule type="containsBlanks" dxfId="581" priority="90">
      <formula>LEN(TRIM(AD49))=0</formula>
    </cfRule>
    <cfRule type="expression" dxfId="580" priority="91">
      <formula>AD49&lt;AD48</formula>
    </cfRule>
    <cfRule type="expression" dxfId="579" priority="92">
      <formula>AD49&gt;AD48</formula>
    </cfRule>
  </conditionalFormatting>
  <conditionalFormatting sqref="AD52:AW52">
    <cfRule type="containsBlanks" dxfId="578" priority="93">
      <formula>LEN(TRIM(AD52))=0</formula>
    </cfRule>
    <cfRule type="expression" dxfId="577" priority="94">
      <formula>AD52&lt;AD51</formula>
    </cfRule>
    <cfRule type="expression" dxfId="576" priority="95">
      <formula>AD52&gt;AD51</formula>
    </cfRule>
  </conditionalFormatting>
  <conditionalFormatting sqref="AH19:AS19 AS16:AT16">
    <cfRule type="expression" dxfId="575" priority="28">
      <formula>AH16&lt;AG15</formula>
    </cfRule>
  </conditionalFormatting>
  <conditionalFormatting sqref="AI34:AT34">
    <cfRule type="expression" dxfId="574" priority="59">
      <formula>AI34&gt;AH33</formula>
    </cfRule>
    <cfRule type="expression" dxfId="573" priority="58">
      <formula>AI34&lt;AH33</formula>
    </cfRule>
  </conditionalFormatting>
  <conditionalFormatting sqref="AP16">
    <cfRule type="expression" dxfId="572" priority="22">
      <formula>AP16&lt;AP15</formula>
    </cfRule>
    <cfRule type="expression" dxfId="571" priority="23">
      <formula>AP16&gt;AP15</formula>
    </cfRule>
  </conditionalFormatting>
  <conditionalFormatting sqref="AP40">
    <cfRule type="containsBlanks" dxfId="570" priority="69">
      <formula>LEN(TRIM(AP40))=0</formula>
    </cfRule>
    <cfRule type="expression" dxfId="569" priority="70">
      <formula>AP40&lt;AP39</formula>
    </cfRule>
    <cfRule type="expression" dxfId="568" priority="71">
      <formula>AP40&gt;AP39</formula>
    </cfRule>
  </conditionalFormatting>
  <conditionalFormatting sqref="AQ16 AU16:AW16 AD19:AG19 AT19:AW19 AV22:AW22 AV25:AW25 AD34:AG34 AU34:AW34 AQ40:AW40">
    <cfRule type="expression" dxfId="567" priority="195">
      <formula>AD16&gt;AD15</formula>
    </cfRule>
  </conditionalFormatting>
  <conditionalFormatting sqref="AQ19">
    <cfRule type="containsBlanks" dxfId="566" priority="27">
      <formula>LEN(TRIM(AQ19))=0</formula>
    </cfRule>
  </conditionalFormatting>
  <conditionalFormatting sqref="AQ34">
    <cfRule type="containsBlanks" dxfId="565" priority="57">
      <formula>LEN(TRIM(AQ34))=0</formula>
    </cfRule>
  </conditionalFormatting>
  <conditionalFormatting sqref="AQ40:AW40 AI34:AP34 AR34:AW34 AS16:AW16 AD19:AP19 AR19:AW19 K16:AA16 K19:AA19 K22:AA22 AV22:AW22 K25:AA25 AV25:AW25 K28:AA28 K31:AA31 K34:AA34 AD34:AG34 K37:AA37 K40:AA40 K43:AA43 K46:AA46 K49:AA49 K52:AA52">
    <cfRule type="containsBlanks" dxfId="564" priority="118">
      <formula>LEN(TRIM(K16))=0</formula>
    </cfRule>
  </conditionalFormatting>
  <conditionalFormatting sqref="AS16:AT16 AH19:AS19">
    <cfRule type="expression" dxfId="563" priority="29">
      <formula>AH16&gt;AG15</formula>
    </cfRule>
  </conditionalFormatting>
  <conditionalFormatting sqref="AU16:AW16 AD19:AG19 AT19:AW19 AV22:AW22 AV25:AW25 AD34:AG34 AU34:AW34 AQ40:AW40 AQ16">
    <cfRule type="expression" dxfId="562" priority="194">
      <formula>AD16&lt;AD15</formula>
    </cfRule>
  </conditionalFormatting>
  <pageMargins left="0.23622047244094491" right="0.23622047244094491" top="0.74803149606299213" bottom="0.74803149606299213" header="0.31496062992125984" footer="0.31496062992125984"/>
  <pageSetup paperSize="9" scale="59" orientation="landscape" r:id="rId1"/>
  <headerFooter alignWithMargins="0">
    <oddFooter>&amp;L&amp;F&amp;C&amp;P of &amp;N&amp;R&amp;D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4EB2F-F6C6-4772-AFDE-29B0CF9B4518}">
  <sheetPr filterMode="1">
    <tabColor rgb="FFC00000"/>
    <pageSetUpPr fitToPage="1"/>
  </sheetPr>
  <dimension ref="A1:CQ201"/>
  <sheetViews>
    <sheetView showGridLines="0" zoomScale="90" zoomScaleNormal="90" workbookViewId="0">
      <pane xSplit="4" ySplit="3" topLeftCell="E166" activePane="bottomRight" state="frozen"/>
      <selection pane="topRight" activeCell="D1" sqref="D1"/>
      <selection pane="bottomLeft" activeCell="A5" sqref="A5"/>
      <selection pane="bottomRight" activeCell="D10" sqref="D10:D11"/>
    </sheetView>
  </sheetViews>
  <sheetFormatPr defaultColWidth="9.1796875" defaultRowHeight="15.5" outlineLevelRow="1" outlineLevelCol="1"/>
  <cols>
    <col min="1" max="1" width="3.54296875" style="1" customWidth="1"/>
    <col min="2" max="3" width="21.26953125" style="2" customWidth="1"/>
    <col min="4" max="4" width="48.7265625" style="3" customWidth="1"/>
    <col min="5" max="5" width="14.453125" style="3" bestFit="1" customWidth="1"/>
    <col min="6" max="6" width="13.26953125" style="3" bestFit="1" customWidth="1"/>
    <col min="7" max="7" width="27.26953125" style="3" hidden="1" customWidth="1" outlineLevel="1"/>
    <col min="8" max="8" width="13.453125" style="2" customWidth="1" collapsed="1"/>
    <col min="9" max="9" width="12.7265625" style="101" customWidth="1"/>
    <col min="10" max="10" width="10.7265625" style="2" customWidth="1"/>
    <col min="11" max="11" width="13.81640625" style="8" customWidth="1" outlineLevel="1"/>
    <col min="12" max="21" width="10.54296875" style="8" customWidth="1" outlineLevel="1"/>
    <col min="22" max="26" width="10.54296875" style="9" customWidth="1" outlineLevel="1"/>
    <col min="27" max="27" width="10.54296875" style="9" customWidth="1"/>
    <col min="28" max="28" width="10.7265625" style="1" customWidth="1"/>
    <col min="29" max="95" width="9.1796875" style="1"/>
    <col min="96" max="16384" width="9.1796875" style="2"/>
  </cols>
  <sheetData>
    <row r="1" spans="1:95" ht="16" thickBot="1"/>
    <row r="2" spans="1:95" ht="30">
      <c r="B2" s="14" t="s">
        <v>0</v>
      </c>
      <c r="C2" s="15"/>
      <c r="D2" s="16"/>
      <c r="E2" s="17"/>
      <c r="F2" s="17"/>
      <c r="G2" s="18"/>
      <c r="H2" s="18"/>
      <c r="I2" s="102"/>
      <c r="J2" s="18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20"/>
    </row>
    <row r="3" spans="1:95" s="114" customFormat="1" ht="36.5" thickBot="1">
      <c r="A3" s="112"/>
      <c r="B3" s="30" t="s">
        <v>1</v>
      </c>
      <c r="C3" s="31" t="s">
        <v>2</v>
      </c>
      <c r="D3" s="27" t="s">
        <v>3</v>
      </c>
      <c r="E3" s="29" t="s">
        <v>4</v>
      </c>
      <c r="F3" s="27" t="s">
        <v>5</v>
      </c>
      <c r="G3" s="27" t="s">
        <v>6</v>
      </c>
      <c r="H3" s="27">
        <v>2021</v>
      </c>
      <c r="I3" s="103" t="s">
        <v>7</v>
      </c>
      <c r="J3" s="113" t="s">
        <v>8</v>
      </c>
      <c r="K3" s="117" t="s">
        <v>9</v>
      </c>
      <c r="L3" s="105" t="s">
        <v>10</v>
      </c>
      <c r="M3" s="117" t="s">
        <v>11</v>
      </c>
      <c r="N3" s="105" t="s">
        <v>12</v>
      </c>
      <c r="O3" s="105" t="s">
        <v>13</v>
      </c>
      <c r="P3" s="117" t="s">
        <v>14</v>
      </c>
      <c r="Q3" s="117" t="s">
        <v>15</v>
      </c>
      <c r="R3" s="105" t="s">
        <v>16</v>
      </c>
      <c r="S3" s="105" t="s">
        <v>17</v>
      </c>
      <c r="T3" s="105" t="s">
        <v>18</v>
      </c>
      <c r="U3" s="117" t="s">
        <v>19</v>
      </c>
      <c r="V3" s="117" t="s">
        <v>20</v>
      </c>
      <c r="W3" s="105" t="s">
        <v>21</v>
      </c>
      <c r="X3" s="105" t="s">
        <v>22</v>
      </c>
      <c r="Y3" s="117" t="s">
        <v>23</v>
      </c>
      <c r="Z3" s="117" t="s">
        <v>24</v>
      </c>
      <c r="AA3" s="27" t="s">
        <v>76</v>
      </c>
      <c r="AB3" s="112"/>
      <c r="AC3" s="112"/>
      <c r="AD3" s="112"/>
      <c r="AE3" s="112"/>
      <c r="AF3" s="112"/>
      <c r="AG3" s="112"/>
      <c r="AH3" s="112"/>
      <c r="AI3" s="112"/>
      <c r="AJ3" s="112"/>
      <c r="AK3" s="112"/>
      <c r="AL3" s="112"/>
      <c r="AM3" s="112"/>
      <c r="AN3" s="112"/>
      <c r="AO3" s="112"/>
      <c r="AP3" s="112"/>
      <c r="AQ3" s="112"/>
      <c r="AR3" s="112"/>
      <c r="AS3" s="112"/>
      <c r="AT3" s="112"/>
      <c r="AU3" s="112"/>
      <c r="AV3" s="112"/>
      <c r="AW3" s="112"/>
      <c r="AX3" s="112"/>
      <c r="AY3" s="112"/>
      <c r="AZ3" s="112"/>
      <c r="BA3" s="112"/>
      <c r="BB3" s="112"/>
      <c r="BC3" s="112"/>
      <c r="BD3" s="112"/>
      <c r="BE3" s="112"/>
      <c r="BF3" s="112"/>
      <c r="BG3" s="112"/>
      <c r="BH3" s="112"/>
      <c r="BI3" s="112"/>
      <c r="BJ3" s="112"/>
      <c r="BK3" s="112"/>
      <c r="BL3" s="112"/>
      <c r="BM3" s="112"/>
      <c r="BN3" s="112"/>
      <c r="BO3" s="112"/>
      <c r="BP3" s="112"/>
      <c r="BQ3" s="112"/>
      <c r="BR3" s="112"/>
      <c r="BS3" s="112"/>
      <c r="BT3" s="112"/>
      <c r="BU3" s="112"/>
      <c r="BV3" s="112"/>
      <c r="BW3" s="112"/>
      <c r="BX3" s="112"/>
      <c r="BY3" s="112"/>
      <c r="BZ3" s="112"/>
      <c r="CA3" s="112"/>
      <c r="CB3" s="112"/>
      <c r="CC3" s="112"/>
      <c r="CD3" s="112"/>
      <c r="CE3" s="112"/>
      <c r="CF3" s="112"/>
      <c r="CG3" s="112"/>
      <c r="CH3" s="112"/>
      <c r="CI3" s="112"/>
      <c r="CJ3" s="112"/>
      <c r="CK3" s="112"/>
      <c r="CL3" s="112"/>
      <c r="CM3" s="112"/>
      <c r="CN3" s="112"/>
      <c r="CO3" s="112"/>
      <c r="CP3" s="112"/>
      <c r="CQ3" s="112"/>
    </row>
    <row r="4" spans="1:95">
      <c r="B4" s="352" t="s">
        <v>29</v>
      </c>
      <c r="C4" s="317" t="s">
        <v>30</v>
      </c>
      <c r="D4" s="378" t="s">
        <v>31</v>
      </c>
      <c r="E4" s="320"/>
      <c r="F4" s="320" t="s">
        <v>32</v>
      </c>
      <c r="G4" s="321" t="s">
        <v>33</v>
      </c>
      <c r="H4" s="356">
        <v>0.63</v>
      </c>
      <c r="I4" s="374">
        <f>0.6*I6+0.4*I8</f>
        <v>59</v>
      </c>
      <c r="J4" s="107" t="s">
        <v>34</v>
      </c>
      <c r="K4" s="139">
        <f t="shared" ref="K4:Z5" si="0">0.6*K6+0.4*K8</f>
        <v>61.400000000000006</v>
      </c>
      <c r="L4" s="139">
        <f t="shared" si="0"/>
        <v>64.599999999999994</v>
      </c>
      <c r="M4" s="139">
        <f t="shared" si="0"/>
        <v>50.6</v>
      </c>
      <c r="N4" s="139">
        <f t="shared" si="0"/>
        <v>59</v>
      </c>
      <c r="O4" s="139">
        <f t="shared" si="0"/>
        <v>57.8</v>
      </c>
      <c r="P4" s="139">
        <f t="shared" si="0"/>
        <v>45.8</v>
      </c>
      <c r="Q4" s="139">
        <f t="shared" si="0"/>
        <v>51</v>
      </c>
      <c r="R4" s="139">
        <f t="shared" si="0"/>
        <v>51.8</v>
      </c>
      <c r="S4" s="139">
        <f t="shared" si="0"/>
        <v>51.400000000000006</v>
      </c>
      <c r="T4" s="139">
        <f t="shared" si="0"/>
        <v>53.400000000000006</v>
      </c>
      <c r="U4" s="139">
        <f t="shared" si="0"/>
        <v>47.400000000000006</v>
      </c>
      <c r="V4" s="139">
        <f t="shared" si="0"/>
        <v>48.2</v>
      </c>
      <c r="W4" s="139">
        <f t="shared" si="0"/>
        <v>28.544</v>
      </c>
      <c r="X4" s="139">
        <f t="shared" si="0"/>
        <v>44.2</v>
      </c>
      <c r="Y4" s="139">
        <f t="shared" si="0"/>
        <v>57</v>
      </c>
      <c r="Z4" s="139">
        <f t="shared" si="0"/>
        <v>51.8</v>
      </c>
      <c r="AA4" s="146">
        <v>0.63</v>
      </c>
    </row>
    <row r="5" spans="1:95">
      <c r="B5" s="353"/>
      <c r="C5" s="318"/>
      <c r="D5" s="303"/>
      <c r="E5" s="302"/>
      <c r="F5" s="302"/>
      <c r="G5" s="304"/>
      <c r="H5" s="332"/>
      <c r="I5" s="375"/>
      <c r="J5" s="5" t="s">
        <v>35</v>
      </c>
      <c r="K5" s="98">
        <f t="shared" si="0"/>
        <v>63.8</v>
      </c>
      <c r="L5" s="98">
        <f t="shared" si="0"/>
        <v>94.2</v>
      </c>
      <c r="M5" s="98">
        <f t="shared" si="0"/>
        <v>33.200000000000003</v>
      </c>
      <c r="N5" s="98">
        <f t="shared" si="0"/>
        <v>75.8</v>
      </c>
      <c r="O5" s="98">
        <f t="shared" si="0"/>
        <v>60.400000000000006</v>
      </c>
      <c r="P5" s="98">
        <f t="shared" si="0"/>
        <v>40.400000000000006</v>
      </c>
      <c r="Q5" s="98">
        <f t="shared" si="0"/>
        <v>37</v>
      </c>
      <c r="R5" s="98">
        <f t="shared" si="0"/>
        <v>72.400000000000006</v>
      </c>
      <c r="S5" s="98">
        <f t="shared" si="0"/>
        <v>70.599999999999994</v>
      </c>
      <c r="T5" s="98">
        <f t="shared" si="0"/>
        <v>71.800000000000011</v>
      </c>
      <c r="U5" s="98">
        <f t="shared" si="0"/>
        <v>25.8</v>
      </c>
      <c r="V5" s="98">
        <f t="shared" si="0"/>
        <v>35.400000000000006</v>
      </c>
      <c r="W5" s="98">
        <f t="shared" si="0"/>
        <v>55.400000000000006</v>
      </c>
      <c r="X5" s="98">
        <f t="shared" si="0"/>
        <v>21.6</v>
      </c>
      <c r="Y5" s="98">
        <f t="shared" si="0"/>
        <v>57.2</v>
      </c>
      <c r="Z5" s="98">
        <f t="shared" si="0"/>
        <v>48.599999999999994</v>
      </c>
      <c r="AA5" s="129">
        <f>0.6*AA7+0.4*AA9</f>
        <v>0.63600000000000012</v>
      </c>
    </row>
    <row r="6" spans="1:95" outlineLevel="1">
      <c r="B6" s="353"/>
      <c r="C6" s="318"/>
      <c r="D6" s="303" t="s">
        <v>36</v>
      </c>
      <c r="E6" s="302" t="s">
        <v>37</v>
      </c>
      <c r="F6" s="304" t="s">
        <v>32</v>
      </c>
      <c r="G6" s="304"/>
      <c r="H6" s="361">
        <v>0.5</v>
      </c>
      <c r="I6" s="376">
        <v>47</v>
      </c>
      <c r="J6" s="106" t="s">
        <v>34</v>
      </c>
      <c r="K6" s="98">
        <v>47</v>
      </c>
      <c r="L6" s="98">
        <v>47</v>
      </c>
      <c r="M6" s="98">
        <v>47</v>
      </c>
      <c r="N6" s="98">
        <v>47</v>
      </c>
      <c r="O6" s="98">
        <v>47</v>
      </c>
      <c r="P6" s="98">
        <v>47</v>
      </c>
      <c r="Q6" s="98">
        <v>47</v>
      </c>
      <c r="R6" s="98">
        <v>47</v>
      </c>
      <c r="S6" s="98">
        <v>47</v>
      </c>
      <c r="T6" s="98">
        <v>47</v>
      </c>
      <c r="U6" s="98">
        <v>47</v>
      </c>
      <c r="V6" s="98">
        <v>47</v>
      </c>
      <c r="W6" s="98">
        <v>47</v>
      </c>
      <c r="X6" s="98">
        <v>47</v>
      </c>
      <c r="Y6" s="98">
        <v>47</v>
      </c>
      <c r="Z6" s="98">
        <v>47</v>
      </c>
      <c r="AA6" s="129">
        <v>0.47</v>
      </c>
    </row>
    <row r="7" spans="1:95" outlineLevel="1">
      <c r="B7" s="353"/>
      <c r="C7" s="318"/>
      <c r="D7" s="303"/>
      <c r="E7" s="302"/>
      <c r="F7" s="304"/>
      <c r="G7" s="304"/>
      <c r="H7" s="361"/>
      <c r="I7" s="376"/>
      <c r="J7" s="5" t="s">
        <v>35</v>
      </c>
      <c r="K7" s="98">
        <v>53</v>
      </c>
      <c r="L7" s="98">
        <v>93</v>
      </c>
      <c r="M7" s="98">
        <v>8</v>
      </c>
      <c r="N7" s="98">
        <v>67</v>
      </c>
      <c r="O7" s="98">
        <v>46</v>
      </c>
      <c r="P7" s="98">
        <v>38</v>
      </c>
      <c r="Q7" s="98">
        <v>23</v>
      </c>
      <c r="R7" s="98">
        <v>78</v>
      </c>
      <c r="S7" s="98">
        <v>73</v>
      </c>
      <c r="T7" s="98">
        <v>71</v>
      </c>
      <c r="U7" s="98">
        <v>5</v>
      </c>
      <c r="V7" s="98">
        <v>25</v>
      </c>
      <c r="W7" s="98">
        <v>31</v>
      </c>
      <c r="X7" s="98">
        <v>0</v>
      </c>
      <c r="Y7" s="98">
        <v>44</v>
      </c>
      <c r="Z7" s="98">
        <v>31</v>
      </c>
      <c r="AA7" s="129">
        <v>0.56000000000000005</v>
      </c>
    </row>
    <row r="8" spans="1:95" outlineLevel="1">
      <c r="B8" s="353"/>
      <c r="C8" s="318"/>
      <c r="D8" s="303" t="s">
        <v>38</v>
      </c>
      <c r="E8" s="302" t="s">
        <v>39</v>
      </c>
      <c r="F8" s="302" t="s">
        <v>32</v>
      </c>
      <c r="G8" s="304"/>
      <c r="H8" s="332">
        <v>0.83</v>
      </c>
      <c r="I8" s="375">
        <v>77</v>
      </c>
      <c r="J8" s="106" t="s">
        <v>34</v>
      </c>
      <c r="K8" s="98">
        <v>83</v>
      </c>
      <c r="L8" s="98">
        <v>91</v>
      </c>
      <c r="M8" s="98">
        <v>56</v>
      </c>
      <c r="N8" s="98">
        <v>77</v>
      </c>
      <c r="O8" s="98">
        <v>74</v>
      </c>
      <c r="P8" s="98">
        <v>44</v>
      </c>
      <c r="Q8" s="98">
        <v>57</v>
      </c>
      <c r="R8" s="98">
        <v>59</v>
      </c>
      <c r="S8" s="98">
        <v>58</v>
      </c>
      <c r="T8" s="98">
        <v>63</v>
      </c>
      <c r="U8" s="98">
        <v>48</v>
      </c>
      <c r="V8" s="98">
        <v>50</v>
      </c>
      <c r="W8" s="98">
        <v>0.86</v>
      </c>
      <c r="X8" s="98">
        <v>40</v>
      </c>
      <c r="Y8" s="98">
        <v>72</v>
      </c>
      <c r="Z8" s="98">
        <v>59</v>
      </c>
      <c r="AA8" s="129">
        <v>0.77</v>
      </c>
    </row>
    <row r="9" spans="1:95" ht="16" outlineLevel="1" thickBot="1">
      <c r="B9" s="353"/>
      <c r="C9" s="377"/>
      <c r="D9" s="380"/>
      <c r="E9" s="381"/>
      <c r="F9" s="381"/>
      <c r="G9" s="379"/>
      <c r="H9" s="371"/>
      <c r="I9" s="382"/>
      <c r="J9" s="119" t="s">
        <v>35</v>
      </c>
      <c r="K9" s="162">
        <v>80</v>
      </c>
      <c r="L9" s="162">
        <v>96</v>
      </c>
      <c r="M9" s="162">
        <v>71</v>
      </c>
      <c r="N9" s="162">
        <v>89</v>
      </c>
      <c r="O9" s="162">
        <v>82</v>
      </c>
      <c r="P9" s="162">
        <v>44</v>
      </c>
      <c r="Q9" s="162">
        <v>58</v>
      </c>
      <c r="R9" s="162">
        <v>64</v>
      </c>
      <c r="S9" s="162">
        <v>67</v>
      </c>
      <c r="T9" s="162">
        <v>73</v>
      </c>
      <c r="U9" s="162">
        <v>57</v>
      </c>
      <c r="V9" s="162">
        <v>51</v>
      </c>
      <c r="W9" s="162">
        <v>92</v>
      </c>
      <c r="X9" s="162">
        <v>54</v>
      </c>
      <c r="Y9" s="162">
        <v>77</v>
      </c>
      <c r="Z9" s="162">
        <v>75</v>
      </c>
      <c r="AA9" s="163">
        <v>0.75</v>
      </c>
      <c r="AE9" s="1">
        <v>445.71939660551243</v>
      </c>
      <c r="AF9" s="1">
        <v>510.60743139256431</v>
      </c>
      <c r="AG9" s="1">
        <v>765.13768543766923</v>
      </c>
      <c r="AH9" s="1">
        <v>726.57444621075331</v>
      </c>
      <c r="AI9" s="1">
        <v>774.61676799914426</v>
      </c>
      <c r="AJ9" s="1">
        <v>780.05258712048817</v>
      </c>
      <c r="AK9" s="1">
        <v>530.25797702173372</v>
      </c>
      <c r="AL9" s="1">
        <v>787.8685535129041</v>
      </c>
      <c r="AM9" s="1">
        <v>445.39914401876996</v>
      </c>
      <c r="AN9" s="1">
        <v>645.99389885620155</v>
      </c>
      <c r="AO9" s="1">
        <v>803.74512947262861</v>
      </c>
      <c r="AP9" s="1">
        <v>1387.1008359036334</v>
      </c>
    </row>
    <row r="10" spans="1:95">
      <c r="B10" s="341" t="s">
        <v>40</v>
      </c>
      <c r="C10" s="317" t="s">
        <v>41</v>
      </c>
      <c r="D10" s="378" t="s">
        <v>42</v>
      </c>
      <c r="E10" s="320" t="s">
        <v>37</v>
      </c>
      <c r="F10" s="385" t="s">
        <v>32</v>
      </c>
      <c r="G10" s="348" t="s">
        <v>43</v>
      </c>
      <c r="H10" s="350">
        <v>0.38</v>
      </c>
      <c r="I10" s="356">
        <v>0.47</v>
      </c>
      <c r="J10" s="107" t="s">
        <v>34</v>
      </c>
      <c r="K10" s="143">
        <v>0.44</v>
      </c>
      <c r="L10" s="143">
        <v>0.45</v>
      </c>
      <c r="M10" s="143">
        <v>0.6</v>
      </c>
      <c r="N10" s="143">
        <v>0.47</v>
      </c>
      <c r="O10" s="143">
        <v>0.4</v>
      </c>
      <c r="P10" s="143">
        <v>0.47</v>
      </c>
      <c r="Q10" s="143">
        <v>0.47</v>
      </c>
      <c r="R10" s="143">
        <v>0.47</v>
      </c>
      <c r="S10" s="143">
        <v>0.47</v>
      </c>
      <c r="T10" s="143">
        <v>0.35</v>
      </c>
      <c r="U10" s="143">
        <v>0.4</v>
      </c>
      <c r="V10" s="143">
        <v>0.4</v>
      </c>
      <c r="W10" s="145">
        <v>0</v>
      </c>
      <c r="X10" s="143">
        <v>0.35</v>
      </c>
      <c r="Y10" s="143">
        <v>0.47</v>
      </c>
      <c r="Z10" s="143">
        <v>0.47</v>
      </c>
      <c r="AA10" s="144">
        <v>0.47</v>
      </c>
      <c r="AE10" s="1">
        <v>378.22474284006717</v>
      </c>
      <c r="AF10" s="1">
        <v>398.12641603159301</v>
      </c>
      <c r="AG10" s="1">
        <v>700.71873492952091</v>
      </c>
      <c r="AH10" s="1">
        <v>668.75747469365967</v>
      </c>
      <c r="AI10" s="1">
        <v>690.99297379937082</v>
      </c>
      <c r="AJ10" s="1">
        <v>630.00069912107983</v>
      </c>
      <c r="AK10" s="1">
        <v>461.10287211119282</v>
      </c>
      <c r="AL10" s="1">
        <v>703.24248135946266</v>
      </c>
      <c r="AM10" s="1">
        <v>392.15583723195925</v>
      </c>
      <c r="AN10" s="1">
        <v>589.92572744746553</v>
      </c>
      <c r="AO10" s="1">
        <v>701.40933886161031</v>
      </c>
      <c r="AP10" s="1">
        <v>1269.4165591250212</v>
      </c>
      <c r="AQ10" s="1">
        <v>378.22474284006717</v>
      </c>
    </row>
    <row r="11" spans="1:95" ht="16" thickBot="1">
      <c r="B11" s="342"/>
      <c r="C11" s="319"/>
      <c r="D11" s="384"/>
      <c r="E11" s="369"/>
      <c r="F11" s="386"/>
      <c r="G11" s="349"/>
      <c r="H11" s="351"/>
      <c r="I11" s="387"/>
      <c r="J11" s="118" t="s">
        <v>35</v>
      </c>
      <c r="K11" s="147">
        <v>0.39</v>
      </c>
      <c r="L11" s="147">
        <v>0.52</v>
      </c>
      <c r="M11" s="147">
        <v>0.45</v>
      </c>
      <c r="N11" s="147">
        <v>0.3</v>
      </c>
      <c r="O11" s="147">
        <v>0.64</v>
      </c>
      <c r="P11" s="147">
        <v>0.41</v>
      </c>
      <c r="Q11" s="147">
        <v>0.44</v>
      </c>
      <c r="R11" s="147">
        <v>0.28000000000000003</v>
      </c>
      <c r="S11" s="147">
        <v>0.55000000000000004</v>
      </c>
      <c r="T11" s="147">
        <v>0.31</v>
      </c>
      <c r="U11" s="147">
        <f>[23]NOR!W12</f>
        <v>0.21</v>
      </c>
      <c r="V11" s="147">
        <f>[23]UKI!W12</f>
        <v>0.17</v>
      </c>
      <c r="W11" s="147">
        <v>0</v>
      </c>
      <c r="X11" s="147">
        <v>0</v>
      </c>
      <c r="Y11" s="147">
        <v>0.44</v>
      </c>
      <c r="Z11" s="147">
        <v>0.77</v>
      </c>
      <c r="AA11" s="148">
        <v>0.38</v>
      </c>
      <c r="AE11" s="1">
        <v>67.494653765445278</v>
      </c>
      <c r="AF11" s="1">
        <v>112.48101536097124</v>
      </c>
      <c r="AG11" s="1">
        <v>64.418950508148328</v>
      </c>
      <c r="AH11" s="1">
        <v>57.816971517093606</v>
      </c>
      <c r="AI11" s="1">
        <v>83.623794199773485</v>
      </c>
      <c r="AJ11" s="1">
        <v>150.05188799940842</v>
      </c>
      <c r="AK11" s="1">
        <v>69.155104910540956</v>
      </c>
      <c r="AL11" s="1">
        <v>84.626072153441413</v>
      </c>
      <c r="AM11" s="1">
        <v>53.243306786810663</v>
      </c>
      <c r="AN11" s="1">
        <v>56.068171408736063</v>
      </c>
      <c r="AO11" s="1">
        <v>102.33579061101823</v>
      </c>
      <c r="AP11" s="1">
        <v>117.68427677861227</v>
      </c>
      <c r="AQ11" s="1">
        <v>67.494653765445278</v>
      </c>
    </row>
    <row r="12" spans="1:95" s="1" customFormat="1" ht="16" hidden="1" thickBot="1">
      <c r="B12" s="333" t="s">
        <v>44</v>
      </c>
      <c r="C12" s="345"/>
      <c r="D12" s="334" t="s">
        <v>45</v>
      </c>
      <c r="E12" s="334" t="s">
        <v>37</v>
      </c>
      <c r="F12" s="335" t="s">
        <v>32</v>
      </c>
      <c r="G12" s="304" t="s">
        <v>46</v>
      </c>
      <c r="H12" s="337">
        <v>349</v>
      </c>
      <c r="I12" s="337">
        <v>446</v>
      </c>
      <c r="J12" s="236" t="s">
        <v>47</v>
      </c>
      <c r="K12" s="164">
        <v>183</v>
      </c>
      <c r="L12" s="164">
        <v>15</v>
      </c>
      <c r="M12" s="164">
        <v>26</v>
      </c>
      <c r="N12" s="164">
        <v>12</v>
      </c>
      <c r="O12" s="164">
        <v>0</v>
      </c>
      <c r="P12" s="164">
        <v>13</v>
      </c>
      <c r="Q12" s="164">
        <v>85</v>
      </c>
      <c r="R12" s="164">
        <v>22</v>
      </c>
      <c r="S12" s="164">
        <v>28</v>
      </c>
      <c r="T12" s="164">
        <v>13</v>
      </c>
      <c r="U12" s="164">
        <v>12</v>
      </c>
      <c r="V12" s="164">
        <v>22</v>
      </c>
      <c r="W12" s="165">
        <v>1</v>
      </c>
      <c r="X12" s="164">
        <v>3</v>
      </c>
      <c r="Y12" s="164">
        <v>2</v>
      </c>
      <c r="Z12" s="164">
        <v>10</v>
      </c>
      <c r="AA12" s="166">
        <v>446</v>
      </c>
    </row>
    <row r="13" spans="1:95" s="1" customFormat="1" ht="36" customHeight="1" thickBot="1">
      <c r="B13" s="333"/>
      <c r="C13" s="383"/>
      <c r="D13" s="389"/>
      <c r="E13" s="390"/>
      <c r="F13" s="391"/>
      <c r="G13" s="336"/>
      <c r="H13" s="338"/>
      <c r="I13" s="388"/>
      <c r="J13" s="237" t="s">
        <v>35</v>
      </c>
      <c r="K13" s="167">
        <f>[23]NAM!W14</f>
        <v>34</v>
      </c>
      <c r="L13" s="167">
        <v>3</v>
      </c>
      <c r="M13" s="167">
        <f>[23]APAC!W14</f>
        <v>21</v>
      </c>
      <c r="N13" s="167">
        <v>10</v>
      </c>
      <c r="O13" s="167">
        <v>0</v>
      </c>
      <c r="P13" s="167">
        <f>[23]BNL!W14</f>
        <v>3</v>
      </c>
      <c r="Q13" s="167">
        <f>[23]DACH!W14</f>
        <v>27</v>
      </c>
      <c r="R13" s="167">
        <v>4</v>
      </c>
      <c r="S13" s="167">
        <v>1</v>
      </c>
      <c r="T13" s="167">
        <v>1</v>
      </c>
      <c r="U13" s="167">
        <f>[23]NOR!W14</f>
        <v>0</v>
      </c>
      <c r="V13" s="167">
        <f>[23]UKI!W14</f>
        <v>11</v>
      </c>
      <c r="W13" s="167">
        <v>0</v>
      </c>
      <c r="X13" s="167">
        <v>0</v>
      </c>
      <c r="Y13" s="167">
        <f>[23]LAT!W14</f>
        <v>1</v>
      </c>
      <c r="Z13" s="167">
        <f>[23]META!W14</f>
        <v>6</v>
      </c>
      <c r="AA13" s="168">
        <f t="shared" ref="AA13:AA26" si="1">SUM(K13:Z13)</f>
        <v>122</v>
      </c>
      <c r="AE13" s="1">
        <v>238.75091431475855</v>
      </c>
      <c r="AF13" s="1">
        <v>148.06382009846752</v>
      </c>
      <c r="AG13" s="1">
        <v>359.66616346815124</v>
      </c>
      <c r="AH13" s="1">
        <v>463.86509478856874</v>
      </c>
      <c r="AI13" s="1">
        <v>436.92749806109828</v>
      </c>
      <c r="AJ13" s="1">
        <v>368.25108191528244</v>
      </c>
      <c r="AK13" s="1">
        <v>177.66466651772578</v>
      </c>
      <c r="AL13" s="1">
        <v>478.70627377547657</v>
      </c>
      <c r="AM13" s="1">
        <v>165.93677409891188</v>
      </c>
      <c r="AN13" s="1">
        <v>363.67513552513122</v>
      </c>
      <c r="AO13" s="1">
        <v>369.40183745403351</v>
      </c>
      <c r="AP13" s="1">
        <v>803.84118998239308</v>
      </c>
      <c r="AQ13" s="1">
        <v>238.75091431475855</v>
      </c>
    </row>
    <row r="14" spans="1:95" ht="21" customHeight="1">
      <c r="B14" s="282" t="s">
        <v>48</v>
      </c>
      <c r="C14" s="324" t="s">
        <v>49</v>
      </c>
      <c r="D14" s="327" t="s">
        <v>50</v>
      </c>
      <c r="E14" s="327" t="s">
        <v>37</v>
      </c>
      <c r="F14" s="328" t="s">
        <v>51</v>
      </c>
      <c r="G14" s="328" t="s">
        <v>43</v>
      </c>
      <c r="H14" s="325">
        <v>2462</v>
      </c>
      <c r="I14" s="392">
        <f>AA14</f>
        <v>4374.7504199999994</v>
      </c>
      <c r="J14" s="108" t="s">
        <v>52</v>
      </c>
      <c r="K14" s="141">
        <v>629.39415999999994</v>
      </c>
      <c r="L14" s="141">
        <v>0</v>
      </c>
      <c r="M14" s="141">
        <v>59.999999999999993</v>
      </c>
      <c r="N14" s="141">
        <v>38.454000000000001</v>
      </c>
      <c r="O14" s="141">
        <v>33.266950000000001</v>
      </c>
      <c r="P14" s="141">
        <v>650.41375999999991</v>
      </c>
      <c r="Q14" s="141">
        <v>1705.39897</v>
      </c>
      <c r="R14" s="141">
        <v>0</v>
      </c>
      <c r="S14" s="141">
        <v>0</v>
      </c>
      <c r="T14" s="141">
        <v>0</v>
      </c>
      <c r="U14" s="141">
        <v>400</v>
      </c>
      <c r="V14" s="141">
        <v>619.99998000000005</v>
      </c>
      <c r="W14" s="141">
        <v>0</v>
      </c>
      <c r="X14" s="141">
        <v>0</v>
      </c>
      <c r="Y14" s="141">
        <v>37.822599999999994</v>
      </c>
      <c r="Z14" s="141">
        <v>200</v>
      </c>
      <c r="AA14" s="142">
        <f t="shared" si="1"/>
        <v>4374.7504199999994</v>
      </c>
      <c r="AE14" s="1">
        <v>206.96848229075385</v>
      </c>
      <c r="AF14" s="1">
        <v>362.54361129409676</v>
      </c>
      <c r="AG14" s="1">
        <v>405.47152196951805</v>
      </c>
      <c r="AH14" s="1">
        <v>262.70935142218457</v>
      </c>
      <c r="AI14" s="1">
        <v>337.68926993804604</v>
      </c>
      <c r="AJ14" s="1">
        <v>411.80150520520579</v>
      </c>
      <c r="AK14" s="1">
        <v>352.593310504008</v>
      </c>
      <c r="AL14" s="1">
        <v>309.16227973742753</v>
      </c>
      <c r="AM14" s="1">
        <v>279.46236991985808</v>
      </c>
      <c r="AN14" s="1">
        <v>282.31876333107033</v>
      </c>
      <c r="AO14" s="1">
        <v>434.34329201859504</v>
      </c>
      <c r="AP14" s="1">
        <v>583.25964592124035</v>
      </c>
      <c r="AQ14" s="1">
        <v>206.96848229075385</v>
      </c>
    </row>
    <row r="15" spans="1:95">
      <c r="B15" s="282"/>
      <c r="C15" s="318"/>
      <c r="D15" s="303"/>
      <c r="E15" s="302"/>
      <c r="F15" s="304"/>
      <c r="G15" s="304"/>
      <c r="H15" s="305"/>
      <c r="I15" s="376"/>
      <c r="J15" s="106" t="s">
        <v>34</v>
      </c>
      <c r="K15" s="13">
        <f t="shared" ref="K15:Z15" si="2">K14*$AH$18</f>
        <v>629.39415999999994</v>
      </c>
      <c r="L15" s="13">
        <f t="shared" si="2"/>
        <v>0</v>
      </c>
      <c r="M15" s="13">
        <f t="shared" si="2"/>
        <v>59.999999999999993</v>
      </c>
      <c r="N15" s="13">
        <f t="shared" si="2"/>
        <v>38.454000000000001</v>
      </c>
      <c r="O15" s="13">
        <f t="shared" si="2"/>
        <v>33.266950000000001</v>
      </c>
      <c r="P15" s="13">
        <f t="shared" si="2"/>
        <v>650.41375999999991</v>
      </c>
      <c r="Q15" s="13">
        <f t="shared" si="2"/>
        <v>1705.39897</v>
      </c>
      <c r="R15" s="13">
        <f t="shared" si="2"/>
        <v>0</v>
      </c>
      <c r="S15" s="13">
        <f t="shared" si="2"/>
        <v>0</v>
      </c>
      <c r="T15" s="13">
        <f t="shared" si="2"/>
        <v>0</v>
      </c>
      <c r="U15" s="13">
        <f t="shared" si="2"/>
        <v>400</v>
      </c>
      <c r="V15" s="13">
        <f t="shared" si="2"/>
        <v>619.99998000000005</v>
      </c>
      <c r="W15" s="13">
        <f t="shared" si="2"/>
        <v>0</v>
      </c>
      <c r="X15" s="13">
        <f t="shared" si="2"/>
        <v>0</v>
      </c>
      <c r="Y15" s="13">
        <f t="shared" si="2"/>
        <v>37.822599999999994</v>
      </c>
      <c r="Z15" s="13">
        <f t="shared" si="2"/>
        <v>200</v>
      </c>
      <c r="AA15" s="142">
        <f t="shared" si="1"/>
        <v>4374.7504199999994</v>
      </c>
    </row>
    <row r="16" spans="1:95">
      <c r="B16" s="283"/>
      <c r="C16" s="318"/>
      <c r="D16" s="303"/>
      <c r="E16" s="302"/>
      <c r="F16" s="304"/>
      <c r="G16" s="304"/>
      <c r="H16" s="305"/>
      <c r="I16" s="376"/>
      <c r="J16" s="5" t="s">
        <v>35</v>
      </c>
      <c r="K16" s="98">
        <f>[23]NAM!W16</f>
        <v>958.41439999999989</v>
      </c>
      <c r="L16" s="98">
        <v>20.135370000000002</v>
      </c>
      <c r="M16" s="98">
        <f>[23]APAC!W16</f>
        <v>139.61281</v>
      </c>
      <c r="N16" s="98">
        <v>36.185770000000005</v>
      </c>
      <c r="O16" s="98">
        <v>0</v>
      </c>
      <c r="P16" s="98">
        <f>[23]BNL!W16</f>
        <v>254.76571999999999</v>
      </c>
      <c r="Q16" s="98">
        <f>[23]DACH!W16</f>
        <v>558.5609199999999</v>
      </c>
      <c r="R16" s="98">
        <v>79.936630000000008</v>
      </c>
      <c r="S16" s="98">
        <v>26.61816</v>
      </c>
      <c r="T16" s="98">
        <v>26.362860000000001</v>
      </c>
      <c r="U16" s="98">
        <f>[23]NOR!W16</f>
        <v>263.78149000000002</v>
      </c>
      <c r="V16" s="98">
        <f>[23]UKI!W16</f>
        <v>266.67536999999999</v>
      </c>
      <c r="W16" s="98">
        <v>0</v>
      </c>
      <c r="X16" s="98">
        <v>0.91076999999999997</v>
      </c>
      <c r="Y16" s="98">
        <f>[23]LAT!W16</f>
        <v>0</v>
      </c>
      <c r="Z16" s="98">
        <f>[23]META!W16</f>
        <v>38.543890000000005</v>
      </c>
      <c r="AA16" s="99">
        <f t="shared" si="1"/>
        <v>2670.50416</v>
      </c>
    </row>
    <row r="17" spans="2:41" hidden="1">
      <c r="B17" s="283"/>
      <c r="C17" s="318"/>
      <c r="D17" s="302" t="s">
        <v>53</v>
      </c>
      <c r="E17" s="302" t="s">
        <v>39</v>
      </c>
      <c r="F17" s="304" t="s">
        <v>51</v>
      </c>
      <c r="G17" s="304" t="s">
        <v>43</v>
      </c>
      <c r="H17" s="305">
        <v>4072</v>
      </c>
      <c r="I17" s="376">
        <f>AA17</f>
        <v>3209.2589686659553</v>
      </c>
      <c r="J17" s="106" t="s">
        <v>54</v>
      </c>
      <c r="K17" s="98">
        <v>1563.3180649409358</v>
      </c>
      <c r="L17" s="98">
        <v>314.21963461494761</v>
      </c>
      <c r="M17" s="98">
        <v>657.55064005392126</v>
      </c>
      <c r="N17" s="98">
        <v>95.434309400225175</v>
      </c>
      <c r="O17" s="98">
        <v>45.736139928718806</v>
      </c>
      <c r="P17" s="98">
        <v>-72.344018873987224</v>
      </c>
      <c r="Q17" s="98">
        <v>7.3877000122142658</v>
      </c>
      <c r="R17" s="98">
        <v>-115.26850415631809</v>
      </c>
      <c r="S17" s="98">
        <v>13.322744512886098</v>
      </c>
      <c r="T17" s="98">
        <v>10.274223333059826</v>
      </c>
      <c r="U17" s="98">
        <v>3.5805884365834149</v>
      </c>
      <c r="V17" s="98">
        <v>17.990338011922354</v>
      </c>
      <c r="W17" s="98">
        <v>30.248770075852612</v>
      </c>
      <c r="X17" s="98">
        <v>1.8083383749936175</v>
      </c>
      <c r="Y17" s="98">
        <v>339.99999999999994</v>
      </c>
      <c r="Z17" s="98">
        <v>296</v>
      </c>
      <c r="AA17" s="99">
        <f t="shared" si="1"/>
        <v>3209.2589686659553</v>
      </c>
      <c r="AE17" s="2" t="s">
        <v>55</v>
      </c>
      <c r="AH17" s="1" t="s">
        <v>34</v>
      </c>
      <c r="AL17" s="1" t="s">
        <v>56</v>
      </c>
      <c r="AM17" s="1" t="s">
        <v>39</v>
      </c>
      <c r="AN17" s="1" t="s">
        <v>56</v>
      </c>
      <c r="AO17" s="1" t="s">
        <v>39</v>
      </c>
    </row>
    <row r="18" spans="2:41">
      <c r="B18" s="283"/>
      <c r="C18" s="318"/>
      <c r="D18" s="303"/>
      <c r="E18" s="302"/>
      <c r="F18" s="304"/>
      <c r="G18" s="304"/>
      <c r="H18" s="305"/>
      <c r="I18" s="376"/>
      <c r="J18" s="106" t="s">
        <v>34</v>
      </c>
      <c r="K18" s="13">
        <f t="shared" ref="K18:Z18" si="3">K17*$AH$19</f>
        <v>1563.3180649409358</v>
      </c>
      <c r="L18" s="13">
        <f t="shared" si="3"/>
        <v>314.21963461494761</v>
      </c>
      <c r="M18" s="13">
        <f t="shared" si="3"/>
        <v>657.55064005392126</v>
      </c>
      <c r="N18" s="13">
        <f t="shared" si="3"/>
        <v>95.434309400225175</v>
      </c>
      <c r="O18" s="13">
        <f t="shared" si="3"/>
        <v>45.736139928718806</v>
      </c>
      <c r="P18" s="13">
        <f t="shared" si="3"/>
        <v>-72.344018873987224</v>
      </c>
      <c r="Q18" s="13">
        <f t="shared" si="3"/>
        <v>7.3877000122142658</v>
      </c>
      <c r="R18" s="13">
        <f t="shared" si="3"/>
        <v>-115.26850415631809</v>
      </c>
      <c r="S18" s="13">
        <f t="shared" si="3"/>
        <v>13.322744512886098</v>
      </c>
      <c r="T18" s="13">
        <f t="shared" si="3"/>
        <v>10.274223333059826</v>
      </c>
      <c r="U18" s="13">
        <f t="shared" si="3"/>
        <v>3.5805884365834149</v>
      </c>
      <c r="V18" s="13">
        <f t="shared" si="3"/>
        <v>17.990338011922354</v>
      </c>
      <c r="W18" s="13">
        <f t="shared" si="3"/>
        <v>30.248770075852612</v>
      </c>
      <c r="X18" s="13">
        <f t="shared" si="3"/>
        <v>1.8083383749936175</v>
      </c>
      <c r="Y18" s="13">
        <f t="shared" si="3"/>
        <v>339.99999999999994</v>
      </c>
      <c r="Z18" s="13">
        <f t="shared" si="3"/>
        <v>296</v>
      </c>
      <c r="AA18" s="99">
        <f t="shared" si="1"/>
        <v>3209.2589686659553</v>
      </c>
      <c r="AD18" s="104">
        <v>445.71939660551243</v>
      </c>
      <c r="AE18" s="116">
        <f>AD18/$AD$30</f>
        <v>5.1809318877517899E-2</v>
      </c>
      <c r="AG18" s="1" t="s">
        <v>57</v>
      </c>
      <c r="AH18" s="138">
        <f>AN18+AN19+AN20+AN21+AN22+AN23+AN24+AN25+AN26+AN27+AN28+AN29</f>
        <v>1</v>
      </c>
      <c r="AL18" s="104">
        <v>238.75091431475855</v>
      </c>
      <c r="AM18" s="104">
        <v>206.96848229075385</v>
      </c>
      <c r="AN18" s="149">
        <f>AL18/$AL$30</f>
        <v>5.4574750501427717E-2</v>
      </c>
      <c r="AO18" s="149">
        <f>AM18/$AM$30</f>
        <v>4.8948120221099907E-2</v>
      </c>
    </row>
    <row r="19" spans="2:41">
      <c r="B19" s="283"/>
      <c r="C19" s="318"/>
      <c r="D19" s="303"/>
      <c r="E19" s="302"/>
      <c r="F19" s="304"/>
      <c r="G19" s="304"/>
      <c r="H19" s="305"/>
      <c r="I19" s="376"/>
      <c r="J19" s="5" t="s">
        <v>35</v>
      </c>
      <c r="K19" s="98">
        <f>[23]NAM!W18</f>
        <v>4027.8985900000002</v>
      </c>
      <c r="L19" s="98">
        <v>867.83766999999989</v>
      </c>
      <c r="M19" s="98">
        <f>[23]APAC!W18</f>
        <v>72.158320000000003</v>
      </c>
      <c r="N19" s="98">
        <v>15.0199</v>
      </c>
      <c r="O19" s="98">
        <v>0</v>
      </c>
      <c r="P19" s="98">
        <f>[23]BNL!W18</f>
        <v>299.08597999999995</v>
      </c>
      <c r="Q19" s="98">
        <f>[23]DACH!W18</f>
        <v>509.66146999999995</v>
      </c>
      <c r="R19" s="98">
        <v>89.85150999999999</v>
      </c>
      <c r="S19" s="98">
        <v>2.7264599999999999</v>
      </c>
      <c r="T19" s="98">
        <v>69.967899999999986</v>
      </c>
      <c r="U19" s="98">
        <f>[23]NOR!W18</f>
        <v>0</v>
      </c>
      <c r="V19" s="98">
        <f>[23]UKI!W18</f>
        <v>39.108040000000003</v>
      </c>
      <c r="W19" s="98">
        <v>0</v>
      </c>
      <c r="X19" s="98">
        <v>85.723960000000048</v>
      </c>
      <c r="Y19" s="98">
        <f>[23]LAT!W18</f>
        <v>0.72767000000000071</v>
      </c>
      <c r="Z19" s="98">
        <f>[23]META!W18</f>
        <v>65.3125</v>
      </c>
      <c r="AA19" s="99">
        <f>SUM(K19:Z19)</f>
        <v>6145.0799700000007</v>
      </c>
      <c r="AD19" s="104">
        <v>510.60743139256431</v>
      </c>
      <c r="AE19" s="116">
        <f t="shared" ref="AE19:AE29" si="4">AD19/$AD$30</f>
        <v>5.935174335179591E-2</v>
      </c>
      <c r="AG19" s="1" t="s">
        <v>58</v>
      </c>
      <c r="AH19" s="138">
        <f>AO18+AO19+AO20+AO21+AO22+AO23+AO24+AO25+AO26+AO27+AO28+AO29</f>
        <v>1</v>
      </c>
      <c r="AL19" s="104">
        <v>148.06382009846752</v>
      </c>
      <c r="AM19" s="104">
        <v>362.54361129409676</v>
      </c>
      <c r="AN19" s="149">
        <f t="shared" ref="AN19:AN29" si="5">AL19/$AL$30</f>
        <v>3.3845089403549307E-2</v>
      </c>
      <c r="AO19" s="149">
        <f t="shared" ref="AO19:AO29" si="6">AM19/$AM$30</f>
        <v>8.5741693974860547E-2</v>
      </c>
    </row>
    <row r="20" spans="2:41" hidden="1">
      <c r="B20" s="283"/>
      <c r="C20" s="318"/>
      <c r="D20" s="302" t="s">
        <v>59</v>
      </c>
      <c r="E20" s="302" t="s">
        <v>37</v>
      </c>
      <c r="F20" s="304" t="s">
        <v>51</v>
      </c>
      <c r="G20" s="304" t="s">
        <v>43</v>
      </c>
      <c r="H20" s="305"/>
      <c r="I20" s="376">
        <f>AA20</f>
        <v>0</v>
      </c>
      <c r="J20" s="106" t="s">
        <v>54</v>
      </c>
      <c r="K20" s="98"/>
      <c r="L20" s="98"/>
      <c r="M20" s="98"/>
      <c r="N20" s="98"/>
      <c r="O20" s="98"/>
      <c r="P20" s="98"/>
      <c r="Q20" s="98"/>
      <c r="R20" s="98"/>
      <c r="S20" s="98"/>
      <c r="T20" s="98"/>
      <c r="U20" s="98"/>
      <c r="V20" s="98"/>
      <c r="W20" s="98"/>
      <c r="X20" s="98"/>
      <c r="Y20" s="98"/>
      <c r="Z20" s="98"/>
      <c r="AA20" s="99">
        <f t="shared" si="1"/>
        <v>0</v>
      </c>
      <c r="AD20" s="104">
        <v>765.13768543766923</v>
      </c>
      <c r="AE20" s="116">
        <f t="shared" si="4"/>
        <v>8.8937709760769076E-2</v>
      </c>
      <c r="AL20" s="104">
        <v>359.66616346815124</v>
      </c>
      <c r="AM20" s="104">
        <v>405.47152196951805</v>
      </c>
      <c r="AN20" s="149">
        <f t="shared" si="5"/>
        <v>8.2214098284886475E-2</v>
      </c>
      <c r="AO20" s="149">
        <f t="shared" si="6"/>
        <v>9.589416023119271E-2</v>
      </c>
    </row>
    <row r="21" spans="2:41">
      <c r="B21" s="283"/>
      <c r="C21" s="318"/>
      <c r="D21" s="302"/>
      <c r="E21" s="302"/>
      <c r="F21" s="304"/>
      <c r="G21" s="304"/>
      <c r="H21" s="305"/>
      <c r="I21" s="376"/>
      <c r="J21" s="106" t="s">
        <v>34</v>
      </c>
      <c r="K21" s="13">
        <f t="shared" ref="K21:Z21" si="7">K20*$AH$18</f>
        <v>0</v>
      </c>
      <c r="L21" s="13">
        <f t="shared" si="7"/>
        <v>0</v>
      </c>
      <c r="M21" s="13">
        <f t="shared" si="7"/>
        <v>0</v>
      </c>
      <c r="N21" s="13">
        <f t="shared" si="7"/>
        <v>0</v>
      </c>
      <c r="O21" s="13">
        <f t="shared" si="7"/>
        <v>0</v>
      </c>
      <c r="P21" s="13">
        <f t="shared" si="7"/>
        <v>0</v>
      </c>
      <c r="Q21" s="13">
        <f t="shared" si="7"/>
        <v>0</v>
      </c>
      <c r="R21" s="13">
        <f t="shared" si="7"/>
        <v>0</v>
      </c>
      <c r="S21" s="13">
        <f t="shared" si="7"/>
        <v>0</v>
      </c>
      <c r="T21" s="13">
        <f t="shared" si="7"/>
        <v>0</v>
      </c>
      <c r="U21" s="13">
        <f t="shared" si="7"/>
        <v>0</v>
      </c>
      <c r="V21" s="13">
        <f t="shared" si="7"/>
        <v>0</v>
      </c>
      <c r="W21" s="13">
        <f t="shared" si="7"/>
        <v>0</v>
      </c>
      <c r="X21" s="13">
        <f t="shared" si="7"/>
        <v>0</v>
      </c>
      <c r="Y21" s="13">
        <f t="shared" si="7"/>
        <v>0</v>
      </c>
      <c r="Z21" s="13">
        <f t="shared" si="7"/>
        <v>0</v>
      </c>
      <c r="AA21" s="99">
        <f t="shared" si="1"/>
        <v>0</v>
      </c>
      <c r="AD21" s="104">
        <v>726.57444621075331</v>
      </c>
      <c r="AE21" s="116">
        <f t="shared" si="4"/>
        <v>8.4455214331418074E-2</v>
      </c>
      <c r="AL21" s="104">
        <v>463.86509478856874</v>
      </c>
      <c r="AM21" s="104">
        <v>262.70935142218457</v>
      </c>
      <c r="AN21" s="149">
        <f t="shared" si="5"/>
        <v>0.10603235546580009</v>
      </c>
      <c r="AO21" s="149">
        <f t="shared" si="6"/>
        <v>6.2130855743317906E-2</v>
      </c>
    </row>
    <row r="22" spans="2:41">
      <c r="B22" s="283"/>
      <c r="C22" s="318"/>
      <c r="D22" s="302"/>
      <c r="E22" s="302"/>
      <c r="F22" s="304"/>
      <c r="G22" s="304"/>
      <c r="H22" s="305"/>
      <c r="I22" s="376"/>
      <c r="J22" s="5" t="s">
        <v>35</v>
      </c>
      <c r="K22" s="98">
        <f>[23]NAM!W20</f>
        <v>0</v>
      </c>
      <c r="L22" s="98"/>
      <c r="M22" s="98">
        <f>[23]APAC!W20</f>
        <v>0</v>
      </c>
      <c r="N22" s="98"/>
      <c r="O22" s="98"/>
      <c r="P22" s="98">
        <f>[23]BNL!W20</f>
        <v>0</v>
      </c>
      <c r="Q22" s="98">
        <f>[23]DACH!W20</f>
        <v>0</v>
      </c>
      <c r="R22" s="98"/>
      <c r="S22" s="98"/>
      <c r="T22" s="98"/>
      <c r="U22" s="98">
        <f>[23]NOR!W20</f>
        <v>0</v>
      </c>
      <c r="V22" s="98">
        <f>[23]UKI!W20</f>
        <v>0</v>
      </c>
      <c r="W22" s="98"/>
      <c r="X22" s="98"/>
      <c r="Y22" s="98">
        <f>[23]LAT!W20</f>
        <v>0</v>
      </c>
      <c r="Z22" s="98">
        <f>[23]META!V20</f>
        <v>0</v>
      </c>
      <c r="AA22" s="99">
        <f t="shared" si="1"/>
        <v>0</v>
      </c>
      <c r="AD22" s="104">
        <v>774.61676799914426</v>
      </c>
      <c r="AE22" s="116">
        <f t="shared" si="4"/>
        <v>9.0039534843621455E-2</v>
      </c>
      <c r="AL22" s="104">
        <v>436.92749806109828</v>
      </c>
      <c r="AM22" s="104">
        <v>337.68926993804604</v>
      </c>
      <c r="AN22" s="149">
        <f t="shared" si="5"/>
        <v>9.9874839274797581E-2</v>
      </c>
      <c r="AO22" s="149">
        <f t="shared" si="6"/>
        <v>7.9863633338540296E-2</v>
      </c>
    </row>
    <row r="23" spans="2:41" hidden="1">
      <c r="B23" s="283"/>
      <c r="C23" s="318"/>
      <c r="D23" s="302" t="s">
        <v>60</v>
      </c>
      <c r="E23" s="302" t="s">
        <v>39</v>
      </c>
      <c r="F23" s="304" t="s">
        <v>51</v>
      </c>
      <c r="G23" s="304" t="s">
        <v>43</v>
      </c>
      <c r="H23" s="305"/>
      <c r="I23" s="376">
        <f>AA23</f>
        <v>25.999999999999996</v>
      </c>
      <c r="J23" s="106" t="s">
        <v>54</v>
      </c>
      <c r="K23" s="98">
        <v>10.911494024128775</v>
      </c>
      <c r="L23" s="98">
        <v>0</v>
      </c>
      <c r="M23" s="98">
        <v>2.8484712594414798</v>
      </c>
      <c r="N23" s="98">
        <v>0</v>
      </c>
      <c r="O23" s="98">
        <v>0</v>
      </c>
      <c r="P23" s="98">
        <v>2.2875831367839132</v>
      </c>
      <c r="Q23" s="98">
        <v>3.4287302058150022</v>
      </c>
      <c r="R23" s="98">
        <v>0</v>
      </c>
      <c r="S23" s="98">
        <v>0</v>
      </c>
      <c r="T23" s="98">
        <v>0</v>
      </c>
      <c r="U23" s="98">
        <v>2.5881602598797264</v>
      </c>
      <c r="V23" s="98">
        <v>0</v>
      </c>
      <c r="W23" s="98">
        <v>0</v>
      </c>
      <c r="X23" s="98">
        <v>0</v>
      </c>
      <c r="Y23" s="98">
        <v>0</v>
      </c>
      <c r="Z23" s="98">
        <v>3.9355611139511022</v>
      </c>
      <c r="AA23" s="99">
        <f t="shared" si="1"/>
        <v>25.999999999999996</v>
      </c>
      <c r="AD23" s="104">
        <v>780.05258712048817</v>
      </c>
      <c r="AE23" s="116">
        <f t="shared" si="4"/>
        <v>9.0671380996970419E-2</v>
      </c>
      <c r="AL23" s="104">
        <v>368.25108191528244</v>
      </c>
      <c r="AM23" s="104">
        <v>411.80150520520579</v>
      </c>
      <c r="AN23" s="149">
        <f t="shared" si="5"/>
        <v>8.4176477292615071E-2</v>
      </c>
      <c r="AO23" s="149">
        <f t="shared" si="6"/>
        <v>9.7391203534543211E-2</v>
      </c>
    </row>
    <row r="24" spans="2:41">
      <c r="B24" s="283"/>
      <c r="C24" s="318"/>
      <c r="D24" s="302"/>
      <c r="E24" s="302"/>
      <c r="F24" s="304"/>
      <c r="G24" s="304"/>
      <c r="H24" s="305"/>
      <c r="I24" s="376"/>
      <c r="J24" s="106" t="s">
        <v>34</v>
      </c>
      <c r="K24" s="13">
        <f t="shared" ref="K24:Z24" si="8">K23*$AH$19</f>
        <v>10.911494024128775</v>
      </c>
      <c r="L24" s="13">
        <f t="shared" si="8"/>
        <v>0</v>
      </c>
      <c r="M24" s="13">
        <f t="shared" si="8"/>
        <v>2.8484712594414798</v>
      </c>
      <c r="N24" s="13">
        <f t="shared" si="8"/>
        <v>0</v>
      </c>
      <c r="O24" s="13">
        <f t="shared" si="8"/>
        <v>0</v>
      </c>
      <c r="P24" s="13">
        <f t="shared" si="8"/>
        <v>2.2875831367839132</v>
      </c>
      <c r="Q24" s="13">
        <f t="shared" si="8"/>
        <v>3.4287302058150022</v>
      </c>
      <c r="R24" s="13">
        <f t="shared" si="8"/>
        <v>0</v>
      </c>
      <c r="S24" s="13">
        <f t="shared" si="8"/>
        <v>0</v>
      </c>
      <c r="T24" s="13">
        <f t="shared" si="8"/>
        <v>0</v>
      </c>
      <c r="U24" s="13">
        <f t="shared" si="8"/>
        <v>2.5881602598797264</v>
      </c>
      <c r="V24" s="13">
        <f t="shared" si="8"/>
        <v>0</v>
      </c>
      <c r="W24" s="13">
        <f t="shared" si="8"/>
        <v>0</v>
      </c>
      <c r="X24" s="13">
        <f t="shared" si="8"/>
        <v>0</v>
      </c>
      <c r="Y24" s="13">
        <f t="shared" si="8"/>
        <v>0</v>
      </c>
      <c r="Z24" s="13">
        <f t="shared" si="8"/>
        <v>3.9355611139511022</v>
      </c>
      <c r="AA24" s="99">
        <f t="shared" si="1"/>
        <v>25.999999999999996</v>
      </c>
      <c r="AD24" s="104">
        <v>530.25797702173372</v>
      </c>
      <c r="AE24" s="116">
        <f t="shared" si="4"/>
        <v>6.1635874112925683E-2</v>
      </c>
      <c r="AL24" s="104">
        <v>177.66466651772578</v>
      </c>
      <c r="AM24" s="104">
        <v>352.593310504008</v>
      </c>
      <c r="AN24" s="149">
        <f t="shared" si="5"/>
        <v>4.0611383105915409E-2</v>
      </c>
      <c r="AO24" s="149">
        <f t="shared" si="6"/>
        <v>8.3388444272690182E-2</v>
      </c>
    </row>
    <row r="25" spans="2:41">
      <c r="B25" s="283"/>
      <c r="C25" s="318"/>
      <c r="D25" s="302"/>
      <c r="E25" s="302"/>
      <c r="F25" s="304"/>
      <c r="G25" s="304"/>
      <c r="H25" s="305"/>
      <c r="I25" s="376"/>
      <c r="J25" s="5" t="s">
        <v>35</v>
      </c>
      <c r="K25" s="98">
        <f>[23]NAM!W22</f>
        <v>0</v>
      </c>
      <c r="L25" s="98"/>
      <c r="M25" s="98">
        <f>[23]APAC!W22</f>
        <v>0</v>
      </c>
      <c r="N25" s="98"/>
      <c r="O25" s="98"/>
      <c r="P25" s="98">
        <f>[23]BNL!W22</f>
        <v>0</v>
      </c>
      <c r="Q25" s="98">
        <f>[23]DACH!W22</f>
        <v>0</v>
      </c>
      <c r="R25" s="98"/>
      <c r="S25" s="98"/>
      <c r="T25" s="98"/>
      <c r="U25" s="98">
        <f>[23]NOR!W22</f>
        <v>0</v>
      </c>
      <c r="V25" s="98">
        <f>[23]UKI!W22</f>
        <v>0</v>
      </c>
      <c r="W25" s="98"/>
      <c r="X25" s="98"/>
      <c r="Y25" s="98">
        <f>[23]LAT!W22</f>
        <v>0</v>
      </c>
      <c r="Z25" s="98">
        <f>[23]META!W22</f>
        <v>0</v>
      </c>
      <c r="AA25" s="99">
        <f t="shared" si="1"/>
        <v>0</v>
      </c>
      <c r="AD25" s="104">
        <v>787.8685535129041</v>
      </c>
      <c r="AE25" s="116">
        <f t="shared" si="4"/>
        <v>9.1579889574888634E-2</v>
      </c>
      <c r="AL25" s="104">
        <v>478.70627377547657</v>
      </c>
      <c r="AM25" s="104">
        <v>309.16227973742753</v>
      </c>
      <c r="AN25" s="149">
        <f t="shared" si="5"/>
        <v>0.10942481845461076</v>
      </c>
      <c r="AO25" s="149">
        <f t="shared" si="6"/>
        <v>7.3116989934524798E-2</v>
      </c>
    </row>
    <row r="26" spans="2:41" hidden="1">
      <c r="B26" s="283"/>
      <c r="C26" s="318"/>
      <c r="D26" s="314" t="s">
        <v>61</v>
      </c>
      <c r="E26" s="300" t="s">
        <v>62</v>
      </c>
      <c r="F26" s="276" t="s">
        <v>51</v>
      </c>
      <c r="G26" s="276" t="s">
        <v>43</v>
      </c>
      <c r="H26" s="278">
        <f>SUM(H14:H25)</f>
        <v>6534</v>
      </c>
      <c r="I26" s="278">
        <f>SUM(I14:I25)</f>
        <v>7610.0093886659542</v>
      </c>
      <c r="J26" s="106" t="s">
        <v>54</v>
      </c>
      <c r="K26" s="98">
        <f t="shared" ref="K26:Z28" si="9">SUM(K23,K20,K17,K14)</f>
        <v>2203.6237189650647</v>
      </c>
      <c r="L26" s="98">
        <f t="shared" si="9"/>
        <v>314.21963461494761</v>
      </c>
      <c r="M26" s="98">
        <f t="shared" si="9"/>
        <v>720.39911131336271</v>
      </c>
      <c r="N26" s="98">
        <f t="shared" si="9"/>
        <v>133.88830940022518</v>
      </c>
      <c r="O26" s="98">
        <f t="shared" si="9"/>
        <v>79.003089928718808</v>
      </c>
      <c r="P26" s="98">
        <f t="shared" si="9"/>
        <v>580.35732426279662</v>
      </c>
      <c r="Q26" s="98">
        <f t="shared" si="9"/>
        <v>1716.2154002180291</v>
      </c>
      <c r="R26" s="98">
        <f t="shared" si="9"/>
        <v>-115.26850415631809</v>
      </c>
      <c r="S26" s="98">
        <f t="shared" si="9"/>
        <v>13.322744512886098</v>
      </c>
      <c r="T26" s="98">
        <f t="shared" si="9"/>
        <v>10.274223333059826</v>
      </c>
      <c r="U26" s="98">
        <f t="shared" si="9"/>
        <v>406.16874869646313</v>
      </c>
      <c r="V26" s="98">
        <f t="shared" si="9"/>
        <v>637.99031801192245</v>
      </c>
      <c r="W26" s="98">
        <f t="shared" si="9"/>
        <v>30.248770075852612</v>
      </c>
      <c r="X26" s="98">
        <f t="shared" si="9"/>
        <v>1.8083383749936175</v>
      </c>
      <c r="Y26" s="98">
        <f t="shared" si="9"/>
        <v>377.82259999999997</v>
      </c>
      <c r="Z26" s="98">
        <f t="shared" si="9"/>
        <v>499.93556111395111</v>
      </c>
      <c r="AA26" s="99">
        <f t="shared" si="1"/>
        <v>7610.0093886659561</v>
      </c>
      <c r="AD26" s="104">
        <v>445.39914401876996</v>
      </c>
      <c r="AE26" s="116">
        <f t="shared" si="4"/>
        <v>5.1772093509911611E-2</v>
      </c>
      <c r="AL26" s="104">
        <v>165.93677409891188</v>
      </c>
      <c r="AM26" s="104">
        <v>279.46236991985808</v>
      </c>
      <c r="AN26" s="149">
        <f t="shared" si="5"/>
        <v>3.7930569067982367E-2</v>
      </c>
      <c r="AO26" s="149">
        <f t="shared" si="6"/>
        <v>6.6092950620828955E-2</v>
      </c>
    </row>
    <row r="27" spans="2:41">
      <c r="B27" s="283"/>
      <c r="C27" s="318"/>
      <c r="D27" s="315"/>
      <c r="E27" s="300"/>
      <c r="F27" s="276"/>
      <c r="G27" s="276"/>
      <c r="H27" s="278"/>
      <c r="I27" s="278"/>
      <c r="J27" s="106" t="s">
        <v>34</v>
      </c>
      <c r="K27" s="98">
        <f t="shared" si="9"/>
        <v>2203.6237189650647</v>
      </c>
      <c r="L27" s="98">
        <f t="shared" si="9"/>
        <v>314.21963461494761</v>
      </c>
      <c r="M27" s="98">
        <f t="shared" si="9"/>
        <v>720.39911131336271</v>
      </c>
      <c r="N27" s="98">
        <f t="shared" si="9"/>
        <v>133.88830940022518</v>
      </c>
      <c r="O27" s="98">
        <f t="shared" si="9"/>
        <v>79.003089928718808</v>
      </c>
      <c r="P27" s="98">
        <f t="shared" si="9"/>
        <v>580.35732426279662</v>
      </c>
      <c r="Q27" s="98">
        <f t="shared" si="9"/>
        <v>1716.2154002180291</v>
      </c>
      <c r="R27" s="98">
        <f t="shared" si="9"/>
        <v>-115.26850415631809</v>
      </c>
      <c r="S27" s="98">
        <f t="shared" si="9"/>
        <v>13.322744512886098</v>
      </c>
      <c r="T27" s="98">
        <f t="shared" si="9"/>
        <v>10.274223333059826</v>
      </c>
      <c r="U27" s="98">
        <f t="shared" si="9"/>
        <v>406.16874869646313</v>
      </c>
      <c r="V27" s="98">
        <f t="shared" si="9"/>
        <v>637.99031801192245</v>
      </c>
      <c r="W27" s="98">
        <f t="shared" si="9"/>
        <v>30.248770075852612</v>
      </c>
      <c r="X27" s="98">
        <f t="shared" si="9"/>
        <v>1.8083383749936175</v>
      </c>
      <c r="Y27" s="98">
        <f t="shared" si="9"/>
        <v>377.82259999999997</v>
      </c>
      <c r="Z27" s="98">
        <f t="shared" si="9"/>
        <v>499.93556111395111</v>
      </c>
      <c r="AA27" s="99">
        <f>SUM(AA24,AA21,AA18,AA15)</f>
        <v>7610.0093886659542</v>
      </c>
      <c r="AD27" s="104">
        <v>645.99389885620155</v>
      </c>
      <c r="AE27" s="116">
        <f t="shared" si="4"/>
        <v>7.5088731057386671E-2</v>
      </c>
      <c r="AL27" s="104">
        <v>363.67513552513122</v>
      </c>
      <c r="AM27" s="104">
        <v>282.31876333107033</v>
      </c>
      <c r="AN27" s="149">
        <f t="shared" si="5"/>
        <v>8.3130487025867117E-2</v>
      </c>
      <c r="AO27" s="149">
        <f t="shared" si="6"/>
        <v>6.676848868606132E-2</v>
      </c>
    </row>
    <row r="28" spans="2:41" ht="16" thickBot="1">
      <c r="B28" s="283"/>
      <c r="C28" s="319"/>
      <c r="D28" s="316"/>
      <c r="E28" s="301"/>
      <c r="F28" s="277"/>
      <c r="G28" s="277"/>
      <c r="H28" s="279"/>
      <c r="I28" s="279"/>
      <c r="J28" s="118" t="s">
        <v>35</v>
      </c>
      <c r="K28" s="125">
        <f t="shared" si="9"/>
        <v>4986.3129900000004</v>
      </c>
      <c r="L28" s="125">
        <f t="shared" si="9"/>
        <v>887.97303999999986</v>
      </c>
      <c r="M28" s="125">
        <f t="shared" si="9"/>
        <v>211.77113</v>
      </c>
      <c r="N28" s="125">
        <f t="shared" si="9"/>
        <v>51.205670000000005</v>
      </c>
      <c r="O28" s="125">
        <f t="shared" si="9"/>
        <v>0</v>
      </c>
      <c r="P28" s="125">
        <f t="shared" si="9"/>
        <v>553.85169999999994</v>
      </c>
      <c r="Q28" s="125">
        <f t="shared" si="9"/>
        <v>1068.2223899999999</v>
      </c>
      <c r="R28" s="125">
        <f t="shared" si="9"/>
        <v>169.78814</v>
      </c>
      <c r="S28" s="125">
        <f t="shared" si="9"/>
        <v>29.344619999999999</v>
      </c>
      <c r="T28" s="125">
        <f t="shared" si="9"/>
        <v>96.330759999999984</v>
      </c>
      <c r="U28" s="125">
        <f t="shared" si="9"/>
        <v>263.78149000000002</v>
      </c>
      <c r="V28" s="125">
        <f t="shared" si="9"/>
        <v>305.78341</v>
      </c>
      <c r="W28" s="125">
        <f t="shared" si="9"/>
        <v>0</v>
      </c>
      <c r="X28" s="125">
        <f t="shared" si="9"/>
        <v>86.634730000000047</v>
      </c>
      <c r="Y28" s="125">
        <f t="shared" si="9"/>
        <v>0.72767000000000071</v>
      </c>
      <c r="Z28" s="125">
        <f t="shared" si="9"/>
        <v>103.85639</v>
      </c>
      <c r="AA28" s="126">
        <f>SUM(AA25,AA22,AA19,AA16)</f>
        <v>8815.5841300000011</v>
      </c>
      <c r="AD28" s="104">
        <v>803.74512947262861</v>
      </c>
      <c r="AE28" s="116">
        <f t="shared" si="4"/>
        <v>9.342534344753782E-2</v>
      </c>
      <c r="AL28" s="104">
        <v>369.40183745403351</v>
      </c>
      <c r="AM28" s="104">
        <v>434.34329201859504</v>
      </c>
      <c r="AN28" s="149">
        <f t="shared" si="5"/>
        <v>8.4439522134121647E-2</v>
      </c>
      <c r="AO28" s="149">
        <f t="shared" si="6"/>
        <v>0.10272234419290747</v>
      </c>
    </row>
    <row r="29" spans="2:41" ht="16" hidden="1" thickBot="1">
      <c r="B29" s="283"/>
      <c r="C29" s="317" t="s">
        <v>63</v>
      </c>
      <c r="D29" s="320" t="s">
        <v>64</v>
      </c>
      <c r="E29" s="320" t="s">
        <v>39</v>
      </c>
      <c r="F29" s="321" t="s">
        <v>51</v>
      </c>
      <c r="G29" s="321" t="s">
        <v>43</v>
      </c>
      <c r="H29" s="322">
        <v>0</v>
      </c>
      <c r="I29" s="393">
        <f>AA29</f>
        <v>144</v>
      </c>
      <c r="J29" s="107" t="s">
        <v>54</v>
      </c>
      <c r="K29" s="139">
        <v>109</v>
      </c>
      <c r="L29" s="139"/>
      <c r="M29" s="139"/>
      <c r="N29" s="139"/>
      <c r="O29" s="139"/>
      <c r="P29" s="139"/>
      <c r="Q29" s="139">
        <v>35</v>
      </c>
      <c r="R29" s="139"/>
      <c r="S29" s="139"/>
      <c r="T29" s="139"/>
      <c r="U29" s="139"/>
      <c r="V29" s="139"/>
      <c r="W29" s="139"/>
      <c r="X29" s="139"/>
      <c r="Y29" s="139"/>
      <c r="Z29" s="139"/>
      <c r="AA29" s="140">
        <f t="shared" ref="AA29:AA43" si="10">SUM(K29:Z29)</f>
        <v>144</v>
      </c>
      <c r="AD29" s="104">
        <v>1387.1008359036334</v>
      </c>
      <c r="AE29" s="116">
        <f t="shared" si="4"/>
        <v>0.16123316613525673</v>
      </c>
      <c r="AL29" s="104">
        <v>803.84118998239308</v>
      </c>
      <c r="AM29" s="104">
        <v>583.25964592124035</v>
      </c>
      <c r="AN29" s="149">
        <f t="shared" si="5"/>
        <v>0.18374560998842651</v>
      </c>
      <c r="AO29" s="149">
        <f t="shared" si="6"/>
        <v>0.13794111524943264</v>
      </c>
    </row>
    <row r="30" spans="2:41">
      <c r="B30" s="283"/>
      <c r="C30" s="318"/>
      <c r="D30" s="303"/>
      <c r="E30" s="302"/>
      <c r="F30" s="304"/>
      <c r="G30" s="304"/>
      <c r="H30" s="305"/>
      <c r="I30" s="376"/>
      <c r="J30" s="106" t="s">
        <v>34</v>
      </c>
      <c r="K30" s="13">
        <f t="shared" ref="K30:Z30" si="11">K29*$AH$19</f>
        <v>109</v>
      </c>
      <c r="L30" s="13">
        <f t="shared" si="11"/>
        <v>0</v>
      </c>
      <c r="M30" s="13">
        <f t="shared" si="11"/>
        <v>0</v>
      </c>
      <c r="N30" s="13">
        <f t="shared" si="11"/>
        <v>0</v>
      </c>
      <c r="O30" s="13">
        <f t="shared" si="11"/>
        <v>0</v>
      </c>
      <c r="P30" s="13">
        <f t="shared" si="11"/>
        <v>0</v>
      </c>
      <c r="Q30" s="13">
        <f t="shared" si="11"/>
        <v>35</v>
      </c>
      <c r="R30" s="13">
        <f t="shared" si="11"/>
        <v>0</v>
      </c>
      <c r="S30" s="13">
        <f t="shared" si="11"/>
        <v>0</v>
      </c>
      <c r="T30" s="13">
        <f t="shared" si="11"/>
        <v>0</v>
      </c>
      <c r="U30" s="13">
        <f t="shared" si="11"/>
        <v>0</v>
      </c>
      <c r="V30" s="13">
        <f t="shared" si="11"/>
        <v>0</v>
      </c>
      <c r="W30" s="13">
        <f t="shared" si="11"/>
        <v>0</v>
      </c>
      <c r="X30" s="13">
        <f t="shared" si="11"/>
        <v>0</v>
      </c>
      <c r="Y30" s="13">
        <f t="shared" si="11"/>
        <v>0</v>
      </c>
      <c r="Z30" s="13">
        <f t="shared" si="11"/>
        <v>0</v>
      </c>
      <c r="AA30" s="140">
        <f t="shared" si="10"/>
        <v>144</v>
      </c>
      <c r="AD30" s="104">
        <f>SUM(AD18:AD29)</f>
        <v>8603.0738535520031</v>
      </c>
      <c r="AL30" s="104">
        <f>SUM(AL18:AL29)</f>
        <v>4374.7504499999986</v>
      </c>
      <c r="AM30" s="104">
        <f>SUM(AM18:AM29)</f>
        <v>4228.3234035520045</v>
      </c>
    </row>
    <row r="31" spans="2:41">
      <c r="B31" s="283"/>
      <c r="C31" s="318"/>
      <c r="D31" s="303"/>
      <c r="E31" s="302"/>
      <c r="F31" s="304"/>
      <c r="G31" s="304"/>
      <c r="H31" s="305"/>
      <c r="I31" s="376"/>
      <c r="J31" s="5" t="s">
        <v>35</v>
      </c>
      <c r="K31" s="98">
        <f>[23]NAM!W26</f>
        <v>0</v>
      </c>
      <c r="L31" s="98"/>
      <c r="M31" s="98">
        <f>[23]APAC!W26</f>
        <v>0</v>
      </c>
      <c r="N31" s="98"/>
      <c r="O31" s="98"/>
      <c r="P31" s="98">
        <f>[23]BNL!W26</f>
        <v>0</v>
      </c>
      <c r="Q31" s="98">
        <f>[23]DACH!W26</f>
        <v>0</v>
      </c>
      <c r="R31" s="98"/>
      <c r="S31" s="98"/>
      <c r="T31" s="98"/>
      <c r="U31" s="98"/>
      <c r="V31" s="98">
        <f>[23]UKI!W26</f>
        <v>0</v>
      </c>
      <c r="W31" s="98"/>
      <c r="X31" s="98"/>
      <c r="Y31" s="98">
        <f>[23]LAT!W26</f>
        <v>0.94179999999999997</v>
      </c>
      <c r="Z31" s="98">
        <f>[23]META!W26</f>
        <v>0</v>
      </c>
      <c r="AA31" s="99">
        <f t="shared" si="10"/>
        <v>0.94179999999999997</v>
      </c>
    </row>
    <row r="32" spans="2:41" hidden="1">
      <c r="B32" s="283"/>
      <c r="C32" s="318"/>
      <c r="D32" s="302" t="s">
        <v>65</v>
      </c>
      <c r="E32" s="302" t="s">
        <v>39</v>
      </c>
      <c r="F32" s="304" t="s">
        <v>51</v>
      </c>
      <c r="G32" s="304" t="s">
        <v>43</v>
      </c>
      <c r="H32" s="305">
        <v>7</v>
      </c>
      <c r="I32" s="376">
        <f>AA32</f>
        <v>0</v>
      </c>
      <c r="J32" s="106" t="s">
        <v>54</v>
      </c>
      <c r="K32" s="98"/>
      <c r="L32" s="98"/>
      <c r="M32" s="98"/>
      <c r="N32" s="98"/>
      <c r="O32" s="98"/>
      <c r="P32" s="98"/>
      <c r="Q32" s="98"/>
      <c r="R32" s="98"/>
      <c r="S32" s="98"/>
      <c r="T32" s="98"/>
      <c r="U32" s="98"/>
      <c r="V32" s="98"/>
      <c r="W32" s="98"/>
      <c r="X32" s="98"/>
      <c r="Y32" s="98"/>
      <c r="Z32" s="98"/>
      <c r="AA32" s="99">
        <f t="shared" si="10"/>
        <v>0</v>
      </c>
    </row>
    <row r="33" spans="2:27">
      <c r="B33" s="283"/>
      <c r="C33" s="318"/>
      <c r="D33" s="303"/>
      <c r="E33" s="302"/>
      <c r="F33" s="304"/>
      <c r="G33" s="304"/>
      <c r="H33" s="305"/>
      <c r="I33" s="376"/>
      <c r="J33" s="106" t="s">
        <v>34</v>
      </c>
      <c r="K33" s="13">
        <f t="shared" ref="K33:Z33" si="12">K32*$AH$19</f>
        <v>0</v>
      </c>
      <c r="L33" s="13">
        <f t="shared" si="12"/>
        <v>0</v>
      </c>
      <c r="M33" s="13">
        <f t="shared" si="12"/>
        <v>0</v>
      </c>
      <c r="N33" s="13">
        <f t="shared" si="12"/>
        <v>0</v>
      </c>
      <c r="O33" s="13">
        <f t="shared" si="12"/>
        <v>0</v>
      </c>
      <c r="P33" s="13">
        <f t="shared" si="12"/>
        <v>0</v>
      </c>
      <c r="Q33" s="13">
        <f t="shared" si="12"/>
        <v>0</v>
      </c>
      <c r="R33" s="13">
        <f t="shared" si="12"/>
        <v>0</v>
      </c>
      <c r="S33" s="13">
        <f t="shared" si="12"/>
        <v>0</v>
      </c>
      <c r="T33" s="13">
        <f t="shared" si="12"/>
        <v>0</v>
      </c>
      <c r="U33" s="13">
        <f t="shared" si="12"/>
        <v>0</v>
      </c>
      <c r="V33" s="13">
        <f t="shared" si="12"/>
        <v>0</v>
      </c>
      <c r="W33" s="13">
        <f t="shared" si="12"/>
        <v>0</v>
      </c>
      <c r="X33" s="13">
        <f t="shared" si="12"/>
        <v>0</v>
      </c>
      <c r="Y33" s="13">
        <f t="shared" si="12"/>
        <v>0</v>
      </c>
      <c r="Z33" s="13">
        <f t="shared" si="12"/>
        <v>0</v>
      </c>
      <c r="AA33" s="99">
        <f t="shared" si="10"/>
        <v>0</v>
      </c>
    </row>
    <row r="34" spans="2:27">
      <c r="B34" s="283"/>
      <c r="C34" s="318"/>
      <c r="D34" s="303"/>
      <c r="E34" s="302"/>
      <c r="F34" s="304"/>
      <c r="G34" s="304"/>
      <c r="H34" s="305"/>
      <c r="I34" s="376"/>
      <c r="J34" s="5" t="s">
        <v>35</v>
      </c>
      <c r="K34" s="98">
        <f>[23]NAM!W28</f>
        <v>0</v>
      </c>
      <c r="L34" s="98">
        <v>3.0754999999999999</v>
      </c>
      <c r="M34" s="98">
        <f>[23]APAC!W28</f>
        <v>0</v>
      </c>
      <c r="N34" s="98"/>
      <c r="O34" s="98"/>
      <c r="P34" s="98">
        <f>[23]BNL!W26</f>
        <v>0</v>
      </c>
      <c r="Q34" s="98">
        <f>[23]DACH!W28</f>
        <v>0</v>
      </c>
      <c r="R34" s="98"/>
      <c r="S34" s="98"/>
      <c r="T34" s="98"/>
      <c r="U34" s="98"/>
      <c r="V34" s="98">
        <f>[23]UKI!W28</f>
        <v>0</v>
      </c>
      <c r="W34" s="98"/>
      <c r="X34" s="98"/>
      <c r="Y34" s="98">
        <f>[23]LAT!W28</f>
        <v>51.164459999999998</v>
      </c>
      <c r="Z34" s="98">
        <f>[23]META!W28</f>
        <v>0</v>
      </c>
      <c r="AA34" s="99">
        <f t="shared" si="10"/>
        <v>54.239959999999996</v>
      </c>
    </row>
    <row r="35" spans="2:27" hidden="1">
      <c r="B35" s="283"/>
      <c r="C35" s="318"/>
      <c r="D35" s="302" t="s">
        <v>66</v>
      </c>
      <c r="E35" s="302" t="s">
        <v>39</v>
      </c>
      <c r="F35" s="304" t="s">
        <v>51</v>
      </c>
      <c r="G35" s="304" t="s">
        <v>43</v>
      </c>
      <c r="H35" s="305">
        <v>802</v>
      </c>
      <c r="I35" s="376">
        <f>AA35</f>
        <v>775</v>
      </c>
      <c r="J35" s="106" t="s">
        <v>54</v>
      </c>
      <c r="K35" s="98">
        <v>517</v>
      </c>
      <c r="L35" s="98">
        <v>0</v>
      </c>
      <c r="M35" s="98">
        <v>40</v>
      </c>
      <c r="N35" s="98">
        <v>6</v>
      </c>
      <c r="O35" s="98">
        <v>0</v>
      </c>
      <c r="P35" s="98">
        <v>82</v>
      </c>
      <c r="Q35" s="98">
        <v>0</v>
      </c>
      <c r="R35" s="98">
        <v>128</v>
      </c>
      <c r="S35" s="98">
        <v>0</v>
      </c>
      <c r="T35" s="98">
        <v>0</v>
      </c>
      <c r="U35" s="98">
        <v>0</v>
      </c>
      <c r="V35" s="98">
        <v>0</v>
      </c>
      <c r="W35" s="98">
        <v>0</v>
      </c>
      <c r="X35" s="98">
        <v>2</v>
      </c>
      <c r="Y35" s="98">
        <v>0</v>
      </c>
      <c r="Z35" s="98">
        <v>0</v>
      </c>
      <c r="AA35" s="99">
        <f t="shared" si="10"/>
        <v>775</v>
      </c>
    </row>
    <row r="36" spans="2:27">
      <c r="B36" s="283"/>
      <c r="C36" s="318"/>
      <c r="D36" s="303"/>
      <c r="E36" s="302"/>
      <c r="F36" s="304"/>
      <c r="G36" s="304"/>
      <c r="H36" s="305"/>
      <c r="I36" s="376"/>
      <c r="J36" s="106" t="s">
        <v>34</v>
      </c>
      <c r="K36" s="13">
        <f t="shared" ref="K36:Z36" si="13">K35*$AH$19</f>
        <v>517</v>
      </c>
      <c r="L36" s="13">
        <f t="shared" si="13"/>
        <v>0</v>
      </c>
      <c r="M36" s="13">
        <f t="shared" si="13"/>
        <v>40</v>
      </c>
      <c r="N36" s="13">
        <f t="shared" si="13"/>
        <v>6</v>
      </c>
      <c r="O36" s="13">
        <f t="shared" si="13"/>
        <v>0</v>
      </c>
      <c r="P36" s="13">
        <f t="shared" si="13"/>
        <v>82</v>
      </c>
      <c r="Q36" s="13">
        <f t="shared" si="13"/>
        <v>0</v>
      </c>
      <c r="R36" s="13">
        <f t="shared" si="13"/>
        <v>128</v>
      </c>
      <c r="S36" s="13">
        <f t="shared" si="13"/>
        <v>0</v>
      </c>
      <c r="T36" s="13">
        <f t="shared" si="13"/>
        <v>0</v>
      </c>
      <c r="U36" s="13">
        <f t="shared" si="13"/>
        <v>0</v>
      </c>
      <c r="V36" s="13">
        <f t="shared" si="13"/>
        <v>0</v>
      </c>
      <c r="W36" s="13">
        <f t="shared" si="13"/>
        <v>0</v>
      </c>
      <c r="X36" s="13">
        <f t="shared" si="13"/>
        <v>2</v>
      </c>
      <c r="Y36" s="13">
        <f t="shared" si="13"/>
        <v>0</v>
      </c>
      <c r="Z36" s="13">
        <f t="shared" si="13"/>
        <v>0</v>
      </c>
      <c r="AA36" s="99">
        <f t="shared" si="10"/>
        <v>775</v>
      </c>
    </row>
    <row r="37" spans="2:27">
      <c r="B37" s="283"/>
      <c r="C37" s="318"/>
      <c r="D37" s="303"/>
      <c r="E37" s="302"/>
      <c r="F37" s="304"/>
      <c r="G37" s="304"/>
      <c r="H37" s="305"/>
      <c r="I37" s="376"/>
      <c r="J37" s="5" t="s">
        <v>35</v>
      </c>
      <c r="K37" s="98">
        <f>[23]NAM!W30</f>
        <v>779.88605000000007</v>
      </c>
      <c r="L37" s="98"/>
      <c r="M37" s="98">
        <f>[23]APAC!W30</f>
        <v>68.691649999999996</v>
      </c>
      <c r="N37" s="98">
        <v>0</v>
      </c>
      <c r="O37" s="98"/>
      <c r="P37" s="98">
        <f>[23]BNL!W30</f>
        <v>68.009</v>
      </c>
      <c r="Q37" s="98">
        <f>[23]DACH!W30</f>
        <v>0</v>
      </c>
      <c r="R37" s="98">
        <v>34.20626</v>
      </c>
      <c r="S37" s="98"/>
      <c r="T37" s="98"/>
      <c r="U37" s="98"/>
      <c r="V37" s="98">
        <f>[23]UKI!W30</f>
        <v>0</v>
      </c>
      <c r="W37" s="98"/>
      <c r="X37" s="98">
        <v>27.458579999999998</v>
      </c>
      <c r="Y37" s="98">
        <f>[23]LAT!W30</f>
        <v>-8.0864899999999942</v>
      </c>
      <c r="Z37" s="98">
        <f>[23]META!W30</f>
        <v>108.81961999999999</v>
      </c>
      <c r="AA37" s="99">
        <f t="shared" si="10"/>
        <v>1078.9846700000001</v>
      </c>
    </row>
    <row r="38" spans="2:27" hidden="1">
      <c r="B38" s="283"/>
      <c r="C38" s="318"/>
      <c r="D38" s="302" t="s">
        <v>67</v>
      </c>
      <c r="E38" s="302" t="s">
        <v>39</v>
      </c>
      <c r="F38" s="304" t="s">
        <v>51</v>
      </c>
      <c r="G38" s="304" t="s">
        <v>43</v>
      </c>
      <c r="H38" s="305">
        <v>5</v>
      </c>
      <c r="I38" s="376">
        <f>AA38</f>
        <v>100</v>
      </c>
      <c r="J38" s="106" t="s">
        <v>54</v>
      </c>
      <c r="K38" s="98">
        <v>100</v>
      </c>
      <c r="L38" s="98"/>
      <c r="M38" s="98"/>
      <c r="N38" s="98"/>
      <c r="O38" s="98"/>
      <c r="P38" s="98"/>
      <c r="Q38" s="98"/>
      <c r="R38" s="98"/>
      <c r="S38" s="98"/>
      <c r="T38" s="98"/>
      <c r="U38" s="98"/>
      <c r="V38" s="98"/>
      <c r="W38" s="98"/>
      <c r="X38" s="98"/>
      <c r="Y38" s="98"/>
      <c r="Z38" s="98"/>
      <c r="AA38" s="99">
        <f t="shared" si="10"/>
        <v>100</v>
      </c>
    </row>
    <row r="39" spans="2:27">
      <c r="B39" s="283"/>
      <c r="C39" s="318"/>
      <c r="D39" s="303"/>
      <c r="E39" s="302"/>
      <c r="F39" s="304"/>
      <c r="G39" s="304"/>
      <c r="H39" s="305"/>
      <c r="I39" s="376"/>
      <c r="J39" s="106" t="s">
        <v>34</v>
      </c>
      <c r="K39" s="13">
        <f t="shared" ref="K39:Z39" si="14">K38*$AH$19</f>
        <v>100</v>
      </c>
      <c r="L39" s="13">
        <f t="shared" si="14"/>
        <v>0</v>
      </c>
      <c r="M39" s="13">
        <f t="shared" si="14"/>
        <v>0</v>
      </c>
      <c r="N39" s="13">
        <f t="shared" si="14"/>
        <v>0</v>
      </c>
      <c r="O39" s="13">
        <f t="shared" si="14"/>
        <v>0</v>
      </c>
      <c r="P39" s="13">
        <f t="shared" si="14"/>
        <v>0</v>
      </c>
      <c r="Q39" s="13">
        <f t="shared" si="14"/>
        <v>0</v>
      </c>
      <c r="R39" s="13">
        <f t="shared" si="14"/>
        <v>0</v>
      </c>
      <c r="S39" s="13">
        <f t="shared" si="14"/>
        <v>0</v>
      </c>
      <c r="T39" s="13">
        <f t="shared" si="14"/>
        <v>0</v>
      </c>
      <c r="U39" s="13">
        <f t="shared" si="14"/>
        <v>0</v>
      </c>
      <c r="V39" s="13">
        <f t="shared" si="14"/>
        <v>0</v>
      </c>
      <c r="W39" s="13">
        <f t="shared" si="14"/>
        <v>0</v>
      </c>
      <c r="X39" s="13">
        <f t="shared" si="14"/>
        <v>0</v>
      </c>
      <c r="Y39" s="13">
        <f t="shared" si="14"/>
        <v>0</v>
      </c>
      <c r="Z39" s="13">
        <f t="shared" si="14"/>
        <v>0</v>
      </c>
      <c r="AA39" s="99">
        <f t="shared" si="10"/>
        <v>100</v>
      </c>
    </row>
    <row r="40" spans="2:27">
      <c r="B40" s="283"/>
      <c r="C40" s="318"/>
      <c r="D40" s="303"/>
      <c r="E40" s="302"/>
      <c r="F40" s="304"/>
      <c r="G40" s="304"/>
      <c r="H40" s="305"/>
      <c r="I40" s="376"/>
      <c r="J40" s="5" t="s">
        <v>35</v>
      </c>
      <c r="K40" s="98">
        <f>[23]NAM!W32</f>
        <v>53</v>
      </c>
      <c r="L40" s="98"/>
      <c r="M40" s="98">
        <f>[23]APAC!W32</f>
        <v>1.59196</v>
      </c>
      <c r="N40" s="98"/>
      <c r="O40" s="98"/>
      <c r="P40" s="98">
        <f>[23]BNL!W32</f>
        <v>0</v>
      </c>
      <c r="Q40" s="98">
        <f>[23]DACH!W32</f>
        <v>0</v>
      </c>
      <c r="R40" s="98"/>
      <c r="S40" s="98">
        <v>-0.62995000000000001</v>
      </c>
      <c r="T40" s="98"/>
      <c r="U40" s="98"/>
      <c r="V40" s="98">
        <f>[23]UKI!W32</f>
        <v>0</v>
      </c>
      <c r="W40" s="98"/>
      <c r="X40" s="98"/>
      <c r="Y40" s="98">
        <f>[23]LAT!W32</f>
        <v>0</v>
      </c>
      <c r="Z40" s="98">
        <f>[23]META!W32</f>
        <v>0</v>
      </c>
      <c r="AA40" s="99">
        <f t="shared" si="10"/>
        <v>53.962009999999999</v>
      </c>
    </row>
    <row r="41" spans="2:27" hidden="1">
      <c r="B41" s="283"/>
      <c r="C41" s="318"/>
      <c r="D41" s="314" t="s">
        <v>68</v>
      </c>
      <c r="E41" s="300" t="s">
        <v>62</v>
      </c>
      <c r="F41" s="276" t="s">
        <v>51</v>
      </c>
      <c r="G41" s="276" t="s">
        <v>43</v>
      </c>
      <c r="H41" s="278">
        <f>SUM(H29:H40)</f>
        <v>814</v>
      </c>
      <c r="I41" s="278">
        <f>SUM(I29:I40)</f>
        <v>1019</v>
      </c>
      <c r="J41" s="106" t="s">
        <v>54</v>
      </c>
      <c r="K41" s="98">
        <f t="shared" ref="K41:Z43" si="15">SUM(K38,K35,K32,K29)</f>
        <v>726</v>
      </c>
      <c r="L41" s="98">
        <f t="shared" si="15"/>
        <v>0</v>
      </c>
      <c r="M41" s="98">
        <f t="shared" si="15"/>
        <v>40</v>
      </c>
      <c r="N41" s="98">
        <f t="shared" si="15"/>
        <v>6</v>
      </c>
      <c r="O41" s="98">
        <f t="shared" si="15"/>
        <v>0</v>
      </c>
      <c r="P41" s="98">
        <f t="shared" si="15"/>
        <v>82</v>
      </c>
      <c r="Q41" s="98">
        <f t="shared" si="15"/>
        <v>35</v>
      </c>
      <c r="R41" s="98">
        <f t="shared" si="15"/>
        <v>128</v>
      </c>
      <c r="S41" s="98">
        <f t="shared" si="15"/>
        <v>0</v>
      </c>
      <c r="T41" s="98">
        <f t="shared" si="15"/>
        <v>0</v>
      </c>
      <c r="U41" s="98">
        <f t="shared" si="15"/>
        <v>0</v>
      </c>
      <c r="V41" s="98">
        <f t="shared" si="15"/>
        <v>0</v>
      </c>
      <c r="W41" s="98">
        <f t="shared" si="15"/>
        <v>0</v>
      </c>
      <c r="X41" s="98">
        <f t="shared" si="15"/>
        <v>2</v>
      </c>
      <c r="Y41" s="98">
        <f t="shared" si="15"/>
        <v>0</v>
      </c>
      <c r="Z41" s="98">
        <f t="shared" si="15"/>
        <v>0</v>
      </c>
      <c r="AA41" s="99">
        <f t="shared" si="10"/>
        <v>1019</v>
      </c>
    </row>
    <row r="42" spans="2:27">
      <c r="B42" s="283"/>
      <c r="C42" s="318"/>
      <c r="D42" s="315"/>
      <c r="E42" s="300"/>
      <c r="F42" s="276"/>
      <c r="G42" s="276"/>
      <c r="H42" s="278"/>
      <c r="I42" s="278"/>
      <c r="J42" s="106" t="s">
        <v>34</v>
      </c>
      <c r="K42" s="98">
        <f t="shared" si="15"/>
        <v>726</v>
      </c>
      <c r="L42" s="98">
        <f t="shared" si="15"/>
        <v>0</v>
      </c>
      <c r="M42" s="98">
        <f t="shared" si="15"/>
        <v>40</v>
      </c>
      <c r="N42" s="98">
        <f t="shared" si="15"/>
        <v>6</v>
      </c>
      <c r="O42" s="98">
        <f t="shared" si="15"/>
        <v>0</v>
      </c>
      <c r="P42" s="98">
        <f t="shared" si="15"/>
        <v>82</v>
      </c>
      <c r="Q42" s="98">
        <f t="shared" si="15"/>
        <v>35</v>
      </c>
      <c r="R42" s="98">
        <f t="shared" si="15"/>
        <v>128</v>
      </c>
      <c r="S42" s="98">
        <f t="shared" si="15"/>
        <v>0</v>
      </c>
      <c r="T42" s="98">
        <f t="shared" si="15"/>
        <v>0</v>
      </c>
      <c r="U42" s="98">
        <f t="shared" si="15"/>
        <v>0</v>
      </c>
      <c r="V42" s="98">
        <f t="shared" si="15"/>
        <v>0</v>
      </c>
      <c r="W42" s="98">
        <f t="shared" si="15"/>
        <v>0</v>
      </c>
      <c r="X42" s="98">
        <f t="shared" si="15"/>
        <v>2</v>
      </c>
      <c r="Y42" s="98">
        <f t="shared" si="15"/>
        <v>0</v>
      </c>
      <c r="Z42" s="98">
        <f t="shared" si="15"/>
        <v>0</v>
      </c>
      <c r="AA42" s="99">
        <f t="shared" si="10"/>
        <v>1019</v>
      </c>
    </row>
    <row r="43" spans="2:27" ht="16" thickBot="1">
      <c r="B43" s="283"/>
      <c r="C43" s="319"/>
      <c r="D43" s="316"/>
      <c r="E43" s="301"/>
      <c r="F43" s="277"/>
      <c r="G43" s="277"/>
      <c r="H43" s="279"/>
      <c r="I43" s="279"/>
      <c r="J43" s="118" t="s">
        <v>35</v>
      </c>
      <c r="K43" s="125">
        <f t="shared" si="15"/>
        <v>832.88605000000007</v>
      </c>
      <c r="L43" s="125">
        <f t="shared" si="15"/>
        <v>3.0754999999999999</v>
      </c>
      <c r="M43" s="125">
        <f t="shared" si="15"/>
        <v>70.283609999999996</v>
      </c>
      <c r="N43" s="125">
        <f t="shared" si="15"/>
        <v>0</v>
      </c>
      <c r="O43" s="125">
        <f t="shared" si="15"/>
        <v>0</v>
      </c>
      <c r="P43" s="125">
        <f t="shared" si="15"/>
        <v>68.009</v>
      </c>
      <c r="Q43" s="125">
        <f t="shared" si="15"/>
        <v>0</v>
      </c>
      <c r="R43" s="125">
        <f t="shared" si="15"/>
        <v>34.20626</v>
      </c>
      <c r="S43" s="125">
        <f t="shared" si="15"/>
        <v>-0.62995000000000001</v>
      </c>
      <c r="T43" s="125">
        <f t="shared" si="15"/>
        <v>0</v>
      </c>
      <c r="U43" s="125">
        <f t="shared" si="15"/>
        <v>0</v>
      </c>
      <c r="V43" s="125">
        <f t="shared" si="15"/>
        <v>0</v>
      </c>
      <c r="W43" s="125">
        <f t="shared" si="15"/>
        <v>0</v>
      </c>
      <c r="X43" s="125">
        <f t="shared" si="15"/>
        <v>27.458579999999998</v>
      </c>
      <c r="Y43" s="125">
        <f t="shared" si="15"/>
        <v>44.019770000000008</v>
      </c>
      <c r="Z43" s="125">
        <f t="shared" si="15"/>
        <v>108.81961999999999</v>
      </c>
      <c r="AA43" s="126">
        <f t="shared" si="10"/>
        <v>1188.1284400000002</v>
      </c>
    </row>
    <row r="44" spans="2:27" hidden="1">
      <c r="B44" s="284" t="s">
        <v>69</v>
      </c>
      <c r="C44" s="287" t="s">
        <v>70</v>
      </c>
      <c r="D44" s="290" t="s">
        <v>71</v>
      </c>
      <c r="E44" s="292" t="s">
        <v>37</v>
      </c>
      <c r="F44" s="294" t="s">
        <v>51</v>
      </c>
      <c r="G44" s="294" t="s">
        <v>43</v>
      </c>
      <c r="H44" s="296">
        <f>H14</f>
        <v>2462</v>
      </c>
      <c r="I44" s="296">
        <f>AA44</f>
        <v>4374.7504199999994</v>
      </c>
      <c r="J44" s="141" t="s">
        <v>54</v>
      </c>
      <c r="K44" s="141">
        <f t="shared" ref="K44:AA46" si="16">SUM(K14,K20)</f>
        <v>629.39415999999994</v>
      </c>
      <c r="L44" s="141">
        <f t="shared" si="16"/>
        <v>0</v>
      </c>
      <c r="M44" s="141">
        <f t="shared" si="16"/>
        <v>59.999999999999993</v>
      </c>
      <c r="N44" s="141">
        <f t="shared" si="16"/>
        <v>38.454000000000001</v>
      </c>
      <c r="O44" s="141">
        <f t="shared" si="16"/>
        <v>33.266950000000001</v>
      </c>
      <c r="P44" s="141">
        <f t="shared" si="16"/>
        <v>650.41375999999991</v>
      </c>
      <c r="Q44" s="141">
        <f t="shared" si="16"/>
        <v>1705.39897</v>
      </c>
      <c r="R44" s="141">
        <f t="shared" si="16"/>
        <v>0</v>
      </c>
      <c r="S44" s="141">
        <f t="shared" si="16"/>
        <v>0</v>
      </c>
      <c r="T44" s="141">
        <f t="shared" si="16"/>
        <v>0</v>
      </c>
      <c r="U44" s="141">
        <f t="shared" si="16"/>
        <v>400</v>
      </c>
      <c r="V44" s="141">
        <f t="shared" si="16"/>
        <v>619.99998000000005</v>
      </c>
      <c r="W44" s="141">
        <f t="shared" si="16"/>
        <v>0</v>
      </c>
      <c r="X44" s="141">
        <f t="shared" si="16"/>
        <v>0</v>
      </c>
      <c r="Y44" s="141">
        <f t="shared" si="16"/>
        <v>37.822599999999994</v>
      </c>
      <c r="Z44" s="141">
        <f t="shared" si="16"/>
        <v>200</v>
      </c>
      <c r="AA44" s="142">
        <f t="shared" si="16"/>
        <v>4374.7504199999994</v>
      </c>
    </row>
    <row r="45" spans="2:27">
      <c r="B45" s="285"/>
      <c r="C45" s="288"/>
      <c r="D45" s="291"/>
      <c r="E45" s="293"/>
      <c r="F45" s="295"/>
      <c r="G45" s="295"/>
      <c r="H45" s="297"/>
      <c r="I45" s="297"/>
      <c r="J45" s="106" t="s">
        <v>34</v>
      </c>
      <c r="K45" s="98">
        <f t="shared" si="16"/>
        <v>629.39415999999994</v>
      </c>
      <c r="L45" s="98">
        <f t="shared" si="16"/>
        <v>0</v>
      </c>
      <c r="M45" s="98">
        <f t="shared" si="16"/>
        <v>59.999999999999993</v>
      </c>
      <c r="N45" s="98">
        <f t="shared" si="16"/>
        <v>38.454000000000001</v>
      </c>
      <c r="O45" s="98">
        <f t="shared" si="16"/>
        <v>33.266950000000001</v>
      </c>
      <c r="P45" s="98">
        <f t="shared" si="16"/>
        <v>650.41375999999991</v>
      </c>
      <c r="Q45" s="98">
        <f t="shared" si="16"/>
        <v>1705.39897</v>
      </c>
      <c r="R45" s="98">
        <f t="shared" si="16"/>
        <v>0</v>
      </c>
      <c r="S45" s="98">
        <f t="shared" si="16"/>
        <v>0</v>
      </c>
      <c r="T45" s="98">
        <f t="shared" si="16"/>
        <v>0</v>
      </c>
      <c r="U45" s="98">
        <f t="shared" si="16"/>
        <v>400</v>
      </c>
      <c r="V45" s="98">
        <f t="shared" si="16"/>
        <v>619.99998000000005</v>
      </c>
      <c r="W45" s="98">
        <f t="shared" si="16"/>
        <v>0</v>
      </c>
      <c r="X45" s="98">
        <f t="shared" si="16"/>
        <v>0</v>
      </c>
      <c r="Y45" s="98">
        <f t="shared" si="16"/>
        <v>37.822599999999994</v>
      </c>
      <c r="Z45" s="98">
        <f t="shared" si="16"/>
        <v>200</v>
      </c>
      <c r="AA45" s="99">
        <f>SUM(AA15,AA21)</f>
        <v>4374.7504199999994</v>
      </c>
    </row>
    <row r="46" spans="2:27">
      <c r="B46" s="286"/>
      <c r="C46" s="288"/>
      <c r="D46" s="291"/>
      <c r="E46" s="293"/>
      <c r="F46" s="295"/>
      <c r="G46" s="295"/>
      <c r="H46" s="297"/>
      <c r="I46" s="297"/>
      <c r="J46" s="5" t="s">
        <v>35</v>
      </c>
      <c r="K46" s="98">
        <f t="shared" si="16"/>
        <v>958.41439999999989</v>
      </c>
      <c r="L46" s="98">
        <f t="shared" si="16"/>
        <v>20.135370000000002</v>
      </c>
      <c r="M46" s="98">
        <f t="shared" si="16"/>
        <v>139.61281</v>
      </c>
      <c r="N46" s="98">
        <f t="shared" si="16"/>
        <v>36.185770000000005</v>
      </c>
      <c r="O46" s="98">
        <f t="shared" si="16"/>
        <v>0</v>
      </c>
      <c r="P46" s="98">
        <f t="shared" si="16"/>
        <v>254.76571999999999</v>
      </c>
      <c r="Q46" s="98">
        <f t="shared" si="16"/>
        <v>558.5609199999999</v>
      </c>
      <c r="R46" s="98">
        <f t="shared" si="16"/>
        <v>79.936630000000008</v>
      </c>
      <c r="S46" s="98">
        <f t="shared" si="16"/>
        <v>26.61816</v>
      </c>
      <c r="T46" s="98">
        <f t="shared" si="16"/>
        <v>26.362860000000001</v>
      </c>
      <c r="U46" s="98">
        <f t="shared" si="16"/>
        <v>263.78149000000002</v>
      </c>
      <c r="V46" s="98">
        <f t="shared" si="16"/>
        <v>266.67536999999999</v>
      </c>
      <c r="W46" s="98">
        <f t="shared" si="16"/>
        <v>0</v>
      </c>
      <c r="X46" s="98">
        <f t="shared" si="16"/>
        <v>0.91076999999999997</v>
      </c>
      <c r="Y46" s="98">
        <f t="shared" si="16"/>
        <v>0</v>
      </c>
      <c r="Z46" s="98">
        <f t="shared" si="16"/>
        <v>38.543890000000005</v>
      </c>
      <c r="AA46" s="99">
        <f t="shared" si="16"/>
        <v>2670.50416</v>
      </c>
    </row>
    <row r="47" spans="2:27" hidden="1">
      <c r="B47" s="286"/>
      <c r="C47" s="288"/>
      <c r="D47" s="307" t="s">
        <v>72</v>
      </c>
      <c r="E47" s="293" t="s">
        <v>39</v>
      </c>
      <c r="F47" s="295" t="s">
        <v>51</v>
      </c>
      <c r="G47" s="295" t="s">
        <v>43</v>
      </c>
      <c r="H47" s="297">
        <f>H17+H29+H32+H35+H38</f>
        <v>4886</v>
      </c>
      <c r="I47" s="297">
        <f>AA47</f>
        <v>4254.2589686659558</v>
      </c>
      <c r="J47" s="98" t="s">
        <v>54</v>
      </c>
      <c r="K47" s="98">
        <f t="shared" ref="K47:AA49" si="17">SUM(K17,K23,K29,K32,K35,K38)</f>
        <v>2300.2295589650648</v>
      </c>
      <c r="L47" s="98">
        <f t="shared" si="17"/>
        <v>314.21963461494761</v>
      </c>
      <c r="M47" s="98">
        <f t="shared" si="17"/>
        <v>700.39911131336271</v>
      </c>
      <c r="N47" s="98">
        <f t="shared" si="17"/>
        <v>101.43430940022517</v>
      </c>
      <c r="O47" s="98">
        <f t="shared" si="17"/>
        <v>45.736139928718806</v>
      </c>
      <c r="P47" s="98">
        <f t="shared" si="17"/>
        <v>11.943564262796684</v>
      </c>
      <c r="Q47" s="98">
        <f t="shared" si="17"/>
        <v>45.816430218029268</v>
      </c>
      <c r="R47" s="98">
        <f t="shared" si="17"/>
        <v>12.731495843681913</v>
      </c>
      <c r="S47" s="98">
        <f t="shared" si="17"/>
        <v>13.322744512886098</v>
      </c>
      <c r="T47" s="98">
        <f t="shared" si="17"/>
        <v>10.274223333059826</v>
      </c>
      <c r="U47" s="98">
        <f t="shared" si="17"/>
        <v>6.1687486964631413</v>
      </c>
      <c r="V47" s="98">
        <f t="shared" si="17"/>
        <v>17.990338011922354</v>
      </c>
      <c r="W47" s="98">
        <f t="shared" si="17"/>
        <v>30.248770075852612</v>
      </c>
      <c r="X47" s="98">
        <f t="shared" si="17"/>
        <v>3.8083383749936175</v>
      </c>
      <c r="Y47" s="98">
        <f t="shared" si="17"/>
        <v>339.99999999999994</v>
      </c>
      <c r="Z47" s="98">
        <f t="shared" si="17"/>
        <v>299.93556111395111</v>
      </c>
      <c r="AA47" s="99">
        <f t="shared" si="17"/>
        <v>4254.2589686659558</v>
      </c>
    </row>
    <row r="48" spans="2:27">
      <c r="B48" s="286"/>
      <c r="C48" s="288"/>
      <c r="D48" s="291"/>
      <c r="E48" s="293"/>
      <c r="F48" s="295"/>
      <c r="G48" s="295"/>
      <c r="H48" s="297"/>
      <c r="I48" s="297"/>
      <c r="J48" s="106" t="s">
        <v>34</v>
      </c>
      <c r="K48" s="98">
        <f t="shared" si="17"/>
        <v>2300.2295589650648</v>
      </c>
      <c r="L48" s="98">
        <f t="shared" si="17"/>
        <v>314.21963461494761</v>
      </c>
      <c r="M48" s="98">
        <f t="shared" si="17"/>
        <v>700.39911131336271</v>
      </c>
      <c r="N48" s="98">
        <f t="shared" si="17"/>
        <v>101.43430940022517</v>
      </c>
      <c r="O48" s="98">
        <f t="shared" si="17"/>
        <v>45.736139928718806</v>
      </c>
      <c r="P48" s="98">
        <f t="shared" si="17"/>
        <v>11.943564262796684</v>
      </c>
      <c r="Q48" s="98">
        <f t="shared" si="17"/>
        <v>45.816430218029268</v>
      </c>
      <c r="R48" s="98">
        <f t="shared" si="17"/>
        <v>12.731495843681913</v>
      </c>
      <c r="S48" s="98">
        <f t="shared" si="17"/>
        <v>13.322744512886098</v>
      </c>
      <c r="T48" s="98">
        <f t="shared" si="17"/>
        <v>10.274223333059826</v>
      </c>
      <c r="U48" s="98">
        <f t="shared" si="17"/>
        <v>6.1687486964631413</v>
      </c>
      <c r="V48" s="98">
        <f t="shared" si="17"/>
        <v>17.990338011922354</v>
      </c>
      <c r="W48" s="98">
        <f t="shared" si="17"/>
        <v>30.248770075852612</v>
      </c>
      <c r="X48" s="98">
        <f t="shared" si="17"/>
        <v>3.8083383749936175</v>
      </c>
      <c r="Y48" s="98">
        <f t="shared" si="17"/>
        <v>339.99999999999994</v>
      </c>
      <c r="Z48" s="98">
        <f t="shared" si="17"/>
        <v>299.93556111395111</v>
      </c>
      <c r="AA48" s="99">
        <f>SUM(AA18,AA24,AA30,AA33,AA36,AA39)</f>
        <v>4254.2589686659558</v>
      </c>
    </row>
    <row r="49" spans="2:28">
      <c r="B49" s="286"/>
      <c r="C49" s="288"/>
      <c r="D49" s="291"/>
      <c r="E49" s="293"/>
      <c r="F49" s="295"/>
      <c r="G49" s="295"/>
      <c r="H49" s="313"/>
      <c r="I49" s="297"/>
      <c r="J49" s="5" t="s">
        <v>35</v>
      </c>
      <c r="K49" s="98">
        <f t="shared" si="17"/>
        <v>4860.7846399999999</v>
      </c>
      <c r="L49" s="98">
        <f t="shared" si="17"/>
        <v>870.91316999999992</v>
      </c>
      <c r="M49" s="98">
        <f t="shared" si="17"/>
        <v>142.44192999999999</v>
      </c>
      <c r="N49" s="98">
        <f t="shared" si="17"/>
        <v>15.0199</v>
      </c>
      <c r="O49" s="98">
        <f t="shared" si="17"/>
        <v>0</v>
      </c>
      <c r="P49" s="98">
        <f t="shared" si="17"/>
        <v>367.09497999999996</v>
      </c>
      <c r="Q49" s="98">
        <f t="shared" si="17"/>
        <v>509.66146999999995</v>
      </c>
      <c r="R49" s="98">
        <f t="shared" si="17"/>
        <v>124.05776999999999</v>
      </c>
      <c r="S49" s="98">
        <f t="shared" si="17"/>
        <v>2.0965099999999999</v>
      </c>
      <c r="T49" s="98">
        <f t="shared" si="17"/>
        <v>69.967899999999986</v>
      </c>
      <c r="U49" s="98">
        <f t="shared" si="17"/>
        <v>0</v>
      </c>
      <c r="V49" s="98">
        <f t="shared" si="17"/>
        <v>39.108040000000003</v>
      </c>
      <c r="W49" s="98">
        <f t="shared" si="17"/>
        <v>0</v>
      </c>
      <c r="X49" s="98">
        <f t="shared" si="17"/>
        <v>113.18254000000005</v>
      </c>
      <c r="Y49" s="98">
        <f t="shared" si="17"/>
        <v>44.747440000000012</v>
      </c>
      <c r="Z49" s="98">
        <f t="shared" si="17"/>
        <v>174.13211999999999</v>
      </c>
      <c r="AA49" s="99">
        <f t="shared" si="17"/>
        <v>7333.2084100000002</v>
      </c>
    </row>
    <row r="50" spans="2:28" hidden="1">
      <c r="B50" s="286"/>
      <c r="C50" s="288"/>
      <c r="D50" s="307" t="s">
        <v>73</v>
      </c>
      <c r="E50" s="293" t="s">
        <v>62</v>
      </c>
      <c r="F50" s="295" t="s">
        <v>51</v>
      </c>
      <c r="G50" s="295" t="s">
        <v>43</v>
      </c>
      <c r="H50" s="297">
        <f>H47+H44</f>
        <v>7348</v>
      </c>
      <c r="I50" s="297">
        <f>I44+I47</f>
        <v>8629.0093886659561</v>
      </c>
      <c r="J50" s="98" t="s">
        <v>54</v>
      </c>
      <c r="K50" s="98">
        <f t="shared" ref="K50:Z52" si="18">SUM(K41,K26)</f>
        <v>2929.6237189650647</v>
      </c>
      <c r="L50" s="98">
        <f t="shared" si="18"/>
        <v>314.21963461494761</v>
      </c>
      <c r="M50" s="98">
        <f t="shared" si="18"/>
        <v>760.39911131336271</v>
      </c>
      <c r="N50" s="98">
        <f t="shared" si="18"/>
        <v>139.88830940022518</v>
      </c>
      <c r="O50" s="98">
        <f t="shared" si="18"/>
        <v>79.003089928718808</v>
      </c>
      <c r="P50" s="98">
        <f t="shared" si="18"/>
        <v>662.35732426279662</v>
      </c>
      <c r="Q50" s="98">
        <f t="shared" si="18"/>
        <v>1751.2154002180291</v>
      </c>
      <c r="R50" s="98">
        <f t="shared" si="18"/>
        <v>12.731495843681913</v>
      </c>
      <c r="S50" s="98">
        <f t="shared" si="18"/>
        <v>13.322744512886098</v>
      </c>
      <c r="T50" s="98">
        <f t="shared" si="18"/>
        <v>10.274223333059826</v>
      </c>
      <c r="U50" s="98">
        <f t="shared" si="18"/>
        <v>406.16874869646313</v>
      </c>
      <c r="V50" s="98">
        <f t="shared" si="18"/>
        <v>637.99031801192245</v>
      </c>
      <c r="W50" s="98">
        <f t="shared" si="18"/>
        <v>30.248770075852612</v>
      </c>
      <c r="X50" s="98">
        <f t="shared" si="18"/>
        <v>3.8083383749936175</v>
      </c>
      <c r="Y50" s="98">
        <f t="shared" si="18"/>
        <v>377.82259999999997</v>
      </c>
      <c r="Z50" s="98">
        <f t="shared" si="18"/>
        <v>499.93556111395111</v>
      </c>
      <c r="AA50" s="99">
        <f>SUM(K50:Z50)</f>
        <v>8629.0093886659542</v>
      </c>
    </row>
    <row r="51" spans="2:28">
      <c r="B51" s="286"/>
      <c r="C51" s="288"/>
      <c r="D51" s="291"/>
      <c r="E51" s="293"/>
      <c r="F51" s="295"/>
      <c r="G51" s="295"/>
      <c r="H51" s="297"/>
      <c r="I51" s="297"/>
      <c r="J51" s="106" t="s">
        <v>34</v>
      </c>
      <c r="K51" s="98">
        <f t="shared" si="18"/>
        <v>2929.6237189650647</v>
      </c>
      <c r="L51" s="98">
        <f t="shared" si="18"/>
        <v>314.21963461494761</v>
      </c>
      <c r="M51" s="98">
        <f t="shared" si="18"/>
        <v>760.39911131336271</v>
      </c>
      <c r="N51" s="98">
        <f t="shared" si="18"/>
        <v>139.88830940022518</v>
      </c>
      <c r="O51" s="98">
        <f t="shared" si="18"/>
        <v>79.003089928718808</v>
      </c>
      <c r="P51" s="98">
        <f t="shared" si="18"/>
        <v>662.35732426279662</v>
      </c>
      <c r="Q51" s="98">
        <f t="shared" si="18"/>
        <v>1751.2154002180291</v>
      </c>
      <c r="R51" s="98">
        <f t="shared" si="18"/>
        <v>12.731495843681913</v>
      </c>
      <c r="S51" s="98">
        <f t="shared" si="18"/>
        <v>13.322744512886098</v>
      </c>
      <c r="T51" s="98">
        <f t="shared" si="18"/>
        <v>10.274223333059826</v>
      </c>
      <c r="U51" s="98">
        <f t="shared" si="18"/>
        <v>406.16874869646313</v>
      </c>
      <c r="V51" s="98">
        <f t="shared" si="18"/>
        <v>637.99031801192245</v>
      </c>
      <c r="W51" s="98">
        <f t="shared" si="18"/>
        <v>30.248770075852612</v>
      </c>
      <c r="X51" s="98">
        <f t="shared" si="18"/>
        <v>3.8083383749936175</v>
      </c>
      <c r="Y51" s="98">
        <f t="shared" si="18"/>
        <v>377.82259999999997</v>
      </c>
      <c r="Z51" s="98">
        <f t="shared" si="18"/>
        <v>499.93556111395111</v>
      </c>
      <c r="AA51" s="99">
        <f>SUM(K51:Z51)</f>
        <v>8629.0093886659542</v>
      </c>
    </row>
    <row r="52" spans="2:28" ht="16" thickBot="1">
      <c r="B52" s="286"/>
      <c r="C52" s="289"/>
      <c r="D52" s="308"/>
      <c r="E52" s="309"/>
      <c r="F52" s="310"/>
      <c r="G52" s="310"/>
      <c r="H52" s="311"/>
      <c r="I52" s="311"/>
      <c r="J52" s="118" t="s">
        <v>35</v>
      </c>
      <c r="K52" s="125">
        <f t="shared" si="18"/>
        <v>5819.1990400000004</v>
      </c>
      <c r="L52" s="125">
        <f t="shared" si="18"/>
        <v>891.04853999999989</v>
      </c>
      <c r="M52" s="125">
        <f t="shared" si="18"/>
        <v>282.05473999999998</v>
      </c>
      <c r="N52" s="125">
        <f t="shared" si="18"/>
        <v>51.205670000000005</v>
      </c>
      <c r="O52" s="125">
        <f t="shared" si="18"/>
        <v>0</v>
      </c>
      <c r="P52" s="125">
        <f t="shared" si="18"/>
        <v>621.86069999999995</v>
      </c>
      <c r="Q52" s="125">
        <f t="shared" si="18"/>
        <v>1068.2223899999999</v>
      </c>
      <c r="R52" s="125">
        <f t="shared" si="18"/>
        <v>203.99439999999998</v>
      </c>
      <c r="S52" s="125">
        <f t="shared" si="18"/>
        <v>28.714669999999998</v>
      </c>
      <c r="T52" s="125">
        <f t="shared" si="18"/>
        <v>96.330759999999984</v>
      </c>
      <c r="U52" s="125">
        <f t="shared" si="18"/>
        <v>263.78149000000002</v>
      </c>
      <c r="V52" s="125">
        <f t="shared" si="18"/>
        <v>305.78341</v>
      </c>
      <c r="W52" s="125">
        <f t="shared" si="18"/>
        <v>0</v>
      </c>
      <c r="X52" s="125">
        <f t="shared" si="18"/>
        <v>114.09331000000005</v>
      </c>
      <c r="Y52" s="125">
        <f t="shared" si="18"/>
        <v>44.747440000000012</v>
      </c>
      <c r="Z52" s="125">
        <f t="shared" si="18"/>
        <v>212.67600999999999</v>
      </c>
      <c r="AA52" s="125">
        <f>SUM(K52:Z52)</f>
        <v>10003.712569999998</v>
      </c>
      <c r="AB52" s="96"/>
    </row>
    <row r="53" spans="2:28" s="1" customFormat="1" ht="24" hidden="1" thickBot="1">
      <c r="D53" s="7"/>
      <c r="E53" s="7"/>
      <c r="F53" s="7"/>
      <c r="G53" s="7"/>
      <c r="I53" s="104"/>
      <c r="K53" s="238" t="s">
        <v>9</v>
      </c>
      <c r="L53" s="239"/>
      <c r="M53" s="239"/>
      <c r="N53" s="239"/>
      <c r="O53" s="239"/>
      <c r="P53" s="169">
        <f t="shared" ref="P53:Z53" si="19">P52/$AA$52</f>
        <v>6.2162991554244554E-2</v>
      </c>
      <c r="Q53" s="169">
        <f t="shared" si="19"/>
        <v>0.10678259521404863</v>
      </c>
      <c r="R53" s="169">
        <f t="shared" si="19"/>
        <v>2.039186937575117E-2</v>
      </c>
      <c r="S53" s="169">
        <f t="shared" si="19"/>
        <v>2.8704013434084508E-3</v>
      </c>
      <c r="T53" s="169">
        <f t="shared" si="19"/>
        <v>9.6295009803545363E-3</v>
      </c>
      <c r="U53" s="169">
        <f t="shared" si="19"/>
        <v>2.6368359561934122E-2</v>
      </c>
      <c r="V53" s="169">
        <f t="shared" si="19"/>
        <v>3.0566992789957784E-2</v>
      </c>
      <c r="W53" s="169">
        <f t="shared" si="19"/>
        <v>0</v>
      </c>
      <c r="X53" s="169">
        <f t="shared" si="19"/>
        <v>1.1405096777985502E-2</v>
      </c>
      <c r="Y53" s="169">
        <f t="shared" si="19"/>
        <v>4.4730833364997431E-3</v>
      </c>
      <c r="Z53" s="169">
        <f t="shared" si="19"/>
        <v>2.1259708184518545E-2</v>
      </c>
      <c r="AA53" s="32"/>
    </row>
    <row r="54" spans="2:28" s="1" customFormat="1" ht="24" hidden="1" thickBot="1">
      <c r="D54" s="7"/>
      <c r="E54" s="7"/>
      <c r="F54" s="7"/>
      <c r="G54" s="7"/>
      <c r="I54" s="104"/>
      <c r="K54" s="238" t="s">
        <v>77</v>
      </c>
      <c r="L54" s="239"/>
      <c r="M54" s="239"/>
      <c r="N54" s="239"/>
      <c r="O54" s="239"/>
      <c r="P54" s="240">
        <f t="shared" ref="P54:Y54" si="20">P52/$AA$52</f>
        <v>6.2162991554244554E-2</v>
      </c>
      <c r="Q54" s="240">
        <f t="shared" si="20"/>
        <v>0.10678259521404863</v>
      </c>
      <c r="R54" s="240">
        <f t="shared" si="20"/>
        <v>2.039186937575117E-2</v>
      </c>
      <c r="S54" s="240">
        <f t="shared" si="20"/>
        <v>2.8704013434084508E-3</v>
      </c>
      <c r="T54" s="240">
        <f t="shared" si="20"/>
        <v>9.6295009803545363E-3</v>
      </c>
      <c r="U54" s="240">
        <f t="shared" si="20"/>
        <v>2.6368359561934122E-2</v>
      </c>
      <c r="V54" s="240">
        <f t="shared" si="20"/>
        <v>3.0566992789957784E-2</v>
      </c>
      <c r="W54" s="240">
        <f t="shared" si="20"/>
        <v>0</v>
      </c>
      <c r="X54" s="240">
        <f t="shared" si="20"/>
        <v>1.1405096777985502E-2</v>
      </c>
      <c r="Y54" s="240">
        <f t="shared" si="20"/>
        <v>4.4730833364997431E-3</v>
      </c>
      <c r="Z54" s="240">
        <f>Z52/$AA$52</f>
        <v>2.1259708184518545E-2</v>
      </c>
      <c r="AA54" s="11"/>
    </row>
    <row r="55" spans="2:28" s="1" customFormat="1" ht="19" thickBot="1">
      <c r="D55" s="7"/>
      <c r="E55" s="7"/>
      <c r="F55" s="7"/>
      <c r="G55" s="7"/>
      <c r="I55" s="104"/>
      <c r="J55" s="96"/>
      <c r="K55" s="241">
        <f>K52/$AA$52</f>
        <v>0.58170394233947909</v>
      </c>
      <c r="L55" s="241">
        <f t="shared" ref="L55:Z55" si="21">L52/$AA$52</f>
        <v>8.9071785476139489E-2</v>
      </c>
      <c r="M55" s="241">
        <f t="shared" si="21"/>
        <v>2.8195006406506545E-2</v>
      </c>
      <c r="N55" s="241">
        <f t="shared" si="21"/>
        <v>5.1186666591721171E-3</v>
      </c>
      <c r="O55" s="241">
        <f t="shared" si="21"/>
        <v>0</v>
      </c>
      <c r="P55" s="241">
        <f t="shared" si="21"/>
        <v>6.2162991554244554E-2</v>
      </c>
      <c r="Q55" s="241">
        <f t="shared" si="21"/>
        <v>0.10678259521404863</v>
      </c>
      <c r="R55" s="241">
        <f t="shared" si="21"/>
        <v>2.039186937575117E-2</v>
      </c>
      <c r="S55" s="241">
        <f t="shared" si="21"/>
        <v>2.8704013434084508E-3</v>
      </c>
      <c r="T55" s="241">
        <f t="shared" si="21"/>
        <v>9.6295009803545363E-3</v>
      </c>
      <c r="U55" s="241">
        <f t="shared" si="21"/>
        <v>2.6368359561934122E-2</v>
      </c>
      <c r="V55" s="241">
        <f t="shared" si="21"/>
        <v>3.0566992789957784E-2</v>
      </c>
      <c r="W55" s="241">
        <f t="shared" si="21"/>
        <v>0</v>
      </c>
      <c r="X55" s="241">
        <f t="shared" si="21"/>
        <v>1.1405096777985502E-2</v>
      </c>
      <c r="Y55" s="241">
        <f t="shared" si="21"/>
        <v>4.4730833364997431E-3</v>
      </c>
      <c r="Z55" s="241">
        <f t="shared" si="21"/>
        <v>2.1259708184518545E-2</v>
      </c>
      <c r="AA55" s="242"/>
    </row>
    <row r="56" spans="2:28" s="1" customFormat="1" ht="24" thickBot="1">
      <c r="D56" s="7"/>
      <c r="E56" s="7"/>
      <c r="F56" s="7"/>
      <c r="G56" s="7"/>
      <c r="I56" s="104"/>
      <c r="K56" s="238"/>
      <c r="L56" s="239"/>
      <c r="M56" s="239"/>
      <c r="N56" s="239"/>
      <c r="O56" s="239"/>
      <c r="P56" s="169">
        <f t="shared" ref="P56:AA56" si="22">P52/10001</f>
        <v>6.2179852014798517E-2</v>
      </c>
      <c r="Q56" s="169">
        <f t="shared" si="22"/>
        <v>0.10681155784421557</v>
      </c>
      <c r="R56" s="169">
        <f t="shared" si="22"/>
        <v>2.0397400259974E-2</v>
      </c>
      <c r="S56" s="169">
        <f t="shared" si="22"/>
        <v>2.8711798820117988E-3</v>
      </c>
      <c r="T56" s="169">
        <f t="shared" si="22"/>
        <v>9.6321127887211266E-3</v>
      </c>
      <c r="U56" s="169">
        <f t="shared" si="22"/>
        <v>2.6375511448855117E-2</v>
      </c>
      <c r="V56" s="169">
        <f t="shared" si="22"/>
        <v>3.0575283471652837E-2</v>
      </c>
      <c r="W56" s="169">
        <f t="shared" si="22"/>
        <v>0</v>
      </c>
      <c r="X56" s="169">
        <f t="shared" si="22"/>
        <v>1.1408190180981907E-2</v>
      </c>
      <c r="Y56" s="169">
        <f t="shared" si="22"/>
        <v>4.4742965703429673E-3</v>
      </c>
      <c r="Z56" s="169">
        <f t="shared" si="22"/>
        <v>2.1265474452554743E-2</v>
      </c>
      <c r="AA56" s="169">
        <f t="shared" si="22"/>
        <v>1.000271229877012</v>
      </c>
    </row>
    <row r="57" spans="2:28" s="1" customFormat="1">
      <c r="D57" s="7"/>
      <c r="E57" s="7"/>
      <c r="F57" s="7"/>
      <c r="G57" s="7"/>
      <c r="I57" s="104"/>
      <c r="J57" s="1" t="s">
        <v>56</v>
      </c>
      <c r="K57" s="169">
        <f>K46/2671</f>
        <v>0.35882231374017221</v>
      </c>
      <c r="L57" s="169">
        <f t="shared" ref="L57:AA57" si="23">L46/2671</f>
        <v>7.5385136652938983E-3</v>
      </c>
      <c r="M57" s="169">
        <f t="shared" si="23"/>
        <v>5.2269865219019093E-2</v>
      </c>
      <c r="N57" s="169">
        <f t="shared" si="23"/>
        <v>1.3547648820666419E-2</v>
      </c>
      <c r="O57" s="169">
        <f t="shared" si="23"/>
        <v>0</v>
      </c>
      <c r="P57" s="169">
        <f t="shared" si="23"/>
        <v>9.5382149007862224E-2</v>
      </c>
      <c r="Q57" s="169">
        <f t="shared" si="23"/>
        <v>0.20912052414825905</v>
      </c>
      <c r="R57" s="169">
        <f t="shared" si="23"/>
        <v>2.9927603893672786E-2</v>
      </c>
      <c r="S57" s="169">
        <f t="shared" si="23"/>
        <v>9.9656158742044178E-3</v>
      </c>
      <c r="T57" s="169">
        <f t="shared" si="23"/>
        <v>9.8700336952452263E-3</v>
      </c>
      <c r="U57" s="169">
        <f t="shared" si="23"/>
        <v>9.875757768625984E-2</v>
      </c>
      <c r="V57" s="169">
        <f t="shared" si="23"/>
        <v>9.9841022089105197E-2</v>
      </c>
      <c r="W57" s="169">
        <f t="shared" si="23"/>
        <v>0</v>
      </c>
      <c r="X57" s="169">
        <f t="shared" si="23"/>
        <v>3.4098464994384127E-4</v>
      </c>
      <c r="Y57" s="169">
        <f t="shared" si="23"/>
        <v>0</v>
      </c>
      <c r="Z57" s="169">
        <f t="shared" si="23"/>
        <v>1.4430509172594535E-2</v>
      </c>
      <c r="AA57" s="169">
        <f t="shared" si="23"/>
        <v>0.99981436166229876</v>
      </c>
    </row>
    <row r="58" spans="2:28" s="1" customFormat="1">
      <c r="D58" s="7"/>
      <c r="E58" s="7"/>
      <c r="F58" s="7"/>
      <c r="G58" s="7"/>
      <c r="I58" s="104"/>
      <c r="J58" s="1" t="s">
        <v>74</v>
      </c>
      <c r="K58" s="169">
        <f>K49/7333</f>
        <v>0.66286439929087682</v>
      </c>
      <c r="L58" s="169">
        <f t="shared" ref="L58:AA58" si="24">L49/7333</f>
        <v>0.1187662852856948</v>
      </c>
      <c r="M58" s="169">
        <f t="shared" si="24"/>
        <v>1.9424782490113184E-2</v>
      </c>
      <c r="N58" s="169">
        <f t="shared" si="24"/>
        <v>2.0482612846038457E-3</v>
      </c>
      <c r="O58" s="169">
        <f t="shared" si="24"/>
        <v>0</v>
      </c>
      <c r="P58" s="169">
        <f t="shared" si="24"/>
        <v>5.0060681849174955E-2</v>
      </c>
      <c r="Q58" s="169">
        <f t="shared" si="24"/>
        <v>6.9502450565934806E-2</v>
      </c>
      <c r="R58" s="169">
        <f t="shared" si="24"/>
        <v>1.6917737624437473E-2</v>
      </c>
      <c r="S58" s="169">
        <f t="shared" si="24"/>
        <v>2.8590072276012547E-4</v>
      </c>
      <c r="T58" s="169">
        <f t="shared" si="24"/>
        <v>9.5415109777717156E-3</v>
      </c>
      <c r="U58" s="169">
        <f t="shared" si="24"/>
        <v>0</v>
      </c>
      <c r="V58" s="169">
        <f t="shared" si="24"/>
        <v>5.3331569616800771E-3</v>
      </c>
      <c r="W58" s="169">
        <f t="shared" si="24"/>
        <v>0</v>
      </c>
      <c r="X58" s="169">
        <f t="shared" si="24"/>
        <v>1.5434684303831998E-2</v>
      </c>
      <c r="Y58" s="169">
        <f t="shared" si="24"/>
        <v>6.1022010091367805E-3</v>
      </c>
      <c r="Z58" s="169">
        <f t="shared" si="24"/>
        <v>2.3746368471294146E-2</v>
      </c>
      <c r="AA58" s="169">
        <f t="shared" si="24"/>
        <v>1.0000284208373109</v>
      </c>
    </row>
    <row r="59" spans="2:28" s="1" customFormat="1">
      <c r="D59" s="7"/>
      <c r="E59" s="7"/>
      <c r="F59" s="7"/>
      <c r="G59" s="7"/>
      <c r="I59" s="104"/>
      <c r="J59" s="1" t="s">
        <v>75</v>
      </c>
      <c r="K59" s="169">
        <f>K19/6145</f>
        <v>0.65547576729048007</v>
      </c>
      <c r="L59" s="169">
        <f t="shared" ref="L59:AA59" si="25">L19/6145</f>
        <v>0.14122663466232707</v>
      </c>
      <c r="M59" s="169">
        <f t="shared" si="25"/>
        <v>1.1742606997558991E-2</v>
      </c>
      <c r="N59" s="169">
        <f t="shared" si="25"/>
        <v>2.444247355573637E-3</v>
      </c>
      <c r="O59" s="169">
        <f t="shared" si="25"/>
        <v>0</v>
      </c>
      <c r="P59" s="169">
        <f t="shared" si="25"/>
        <v>4.8671436940602109E-2</v>
      </c>
      <c r="Q59" s="169">
        <f t="shared" si="25"/>
        <v>8.2939213995117972E-2</v>
      </c>
      <c r="R59" s="169">
        <f t="shared" si="25"/>
        <v>1.4621889340927582E-2</v>
      </c>
      <c r="S59" s="169">
        <f t="shared" si="25"/>
        <v>4.4368755085435314E-4</v>
      </c>
      <c r="T59" s="169">
        <f t="shared" si="25"/>
        <v>1.1386151342554921E-2</v>
      </c>
      <c r="U59" s="169">
        <f t="shared" si="25"/>
        <v>0</v>
      </c>
      <c r="V59" s="169">
        <f t="shared" si="25"/>
        <v>6.3642050447518311E-3</v>
      </c>
      <c r="W59" s="169">
        <f t="shared" si="25"/>
        <v>0</v>
      </c>
      <c r="X59" s="169">
        <f t="shared" si="25"/>
        <v>1.3950196908055337E-2</v>
      </c>
      <c r="Y59" s="169">
        <f t="shared" si="25"/>
        <v>1.1841659886086261E-4</v>
      </c>
      <c r="Z59" s="169">
        <f t="shared" si="25"/>
        <v>1.0628559804719283E-2</v>
      </c>
      <c r="AA59" s="169">
        <f t="shared" si="25"/>
        <v>1.0000130138323842</v>
      </c>
    </row>
    <row r="60" spans="2:28" s="1" customFormat="1">
      <c r="D60" s="7"/>
      <c r="E60" s="7"/>
      <c r="F60" s="7"/>
      <c r="G60" s="7"/>
      <c r="I60" s="104"/>
      <c r="J60" s="10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1"/>
      <c r="W60" s="11"/>
      <c r="X60" s="11"/>
      <c r="Y60" s="11"/>
      <c r="Z60" s="11"/>
      <c r="AA60" s="11"/>
    </row>
    <row r="61" spans="2:28" s="1" customFormat="1">
      <c r="D61" s="7"/>
      <c r="E61" s="7"/>
      <c r="F61" s="7"/>
      <c r="G61" s="7"/>
      <c r="I61" s="104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1"/>
      <c r="W61" s="11"/>
      <c r="X61" s="11"/>
      <c r="Y61" s="11"/>
      <c r="Z61" s="11"/>
      <c r="AA61" s="11"/>
    </row>
    <row r="62" spans="2:28" s="1" customFormat="1">
      <c r="D62" s="7"/>
      <c r="E62" s="7"/>
      <c r="F62" s="7"/>
      <c r="G62" s="7"/>
      <c r="I62" s="104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1"/>
      <c r="W62" s="11"/>
      <c r="X62" s="11"/>
      <c r="Y62" s="11"/>
      <c r="Z62" s="11"/>
      <c r="AA62" s="11"/>
    </row>
    <row r="63" spans="2:28" s="1" customFormat="1">
      <c r="D63" s="7"/>
      <c r="E63" s="7"/>
      <c r="F63" s="7"/>
      <c r="G63" s="7"/>
      <c r="I63" s="104"/>
      <c r="J63" s="117" t="s">
        <v>9</v>
      </c>
      <c r="K63" s="174">
        <v>0.58170394233947909</v>
      </c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1"/>
      <c r="W63" s="11"/>
      <c r="X63" s="11"/>
      <c r="Y63" s="11"/>
      <c r="Z63" s="11"/>
      <c r="AA63" s="11"/>
    </row>
    <row r="64" spans="2:28" s="1" customFormat="1">
      <c r="D64" s="7"/>
      <c r="E64" s="7"/>
      <c r="F64" s="7"/>
      <c r="G64" s="7"/>
      <c r="I64" s="104"/>
      <c r="J64" s="105" t="s">
        <v>10</v>
      </c>
      <c r="K64" s="174">
        <v>8.9071785476139489E-2</v>
      </c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1"/>
      <c r="W64" s="11"/>
      <c r="X64" s="11"/>
      <c r="Y64" s="11"/>
      <c r="Z64" s="11"/>
      <c r="AA64" s="11"/>
    </row>
    <row r="65" spans="4:27" s="1" customFormat="1">
      <c r="D65" s="7"/>
      <c r="E65" s="7"/>
      <c r="F65" s="7"/>
      <c r="G65" s="7"/>
      <c r="I65" s="104"/>
      <c r="J65" s="117" t="s">
        <v>11</v>
      </c>
      <c r="K65" s="174">
        <v>2.8195006406506545E-2</v>
      </c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1"/>
      <c r="W65" s="11"/>
      <c r="X65" s="11"/>
      <c r="Y65" s="11"/>
      <c r="Z65" s="11"/>
      <c r="AA65" s="11"/>
    </row>
    <row r="66" spans="4:27" s="1" customFormat="1">
      <c r="D66" s="7"/>
      <c r="E66" s="7"/>
      <c r="F66" s="7"/>
      <c r="G66" s="7"/>
      <c r="I66" s="104"/>
      <c r="J66" s="105" t="s">
        <v>12</v>
      </c>
      <c r="K66" s="174">
        <v>5.1186666591721171E-3</v>
      </c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1"/>
      <c r="W66" s="11"/>
      <c r="X66" s="11"/>
      <c r="Y66" s="11"/>
      <c r="Z66" s="11"/>
      <c r="AA66" s="11"/>
    </row>
    <row r="67" spans="4:27" s="1" customFormat="1">
      <c r="D67" s="7"/>
      <c r="E67" s="7"/>
      <c r="F67" s="7"/>
      <c r="G67" s="7"/>
      <c r="I67" s="104"/>
      <c r="J67" s="105" t="s">
        <v>13</v>
      </c>
      <c r="K67" s="174">
        <v>0</v>
      </c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1"/>
      <c r="W67" s="11"/>
      <c r="X67" s="11"/>
      <c r="Y67" s="11"/>
      <c r="Z67" s="11"/>
      <c r="AA67" s="11"/>
    </row>
    <row r="68" spans="4:27" s="1" customFormat="1">
      <c r="D68" s="7"/>
      <c r="E68" s="7"/>
      <c r="F68" s="7"/>
      <c r="G68" s="7"/>
      <c r="I68" s="104"/>
      <c r="J68" s="117" t="s">
        <v>14</v>
      </c>
      <c r="K68" s="174">
        <v>6.2162991554244554E-2</v>
      </c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1"/>
      <c r="W68" s="11"/>
      <c r="X68" s="11"/>
      <c r="Y68" s="11"/>
      <c r="Z68" s="11"/>
      <c r="AA68" s="11"/>
    </row>
    <row r="69" spans="4:27" s="1" customFormat="1">
      <c r="D69" s="7"/>
      <c r="E69" s="7"/>
      <c r="F69" s="7"/>
      <c r="G69" s="7"/>
      <c r="I69" s="104"/>
      <c r="J69" s="117" t="s">
        <v>15</v>
      </c>
      <c r="K69" s="174">
        <v>0.10678259521404863</v>
      </c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1"/>
      <c r="W69" s="11"/>
      <c r="X69" s="11"/>
      <c r="Y69" s="11"/>
      <c r="Z69" s="11"/>
      <c r="AA69" s="11"/>
    </row>
    <row r="70" spans="4:27" s="1" customFormat="1">
      <c r="D70" s="7"/>
      <c r="E70" s="7"/>
      <c r="F70" s="7"/>
      <c r="G70" s="7"/>
      <c r="I70" s="104"/>
      <c r="J70" s="105" t="s">
        <v>16</v>
      </c>
      <c r="K70" s="174">
        <v>2.039186937575117E-2</v>
      </c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1"/>
      <c r="W70" s="11"/>
      <c r="X70" s="11"/>
      <c r="Y70" s="11"/>
      <c r="Z70" s="11"/>
      <c r="AA70" s="11"/>
    </row>
    <row r="71" spans="4:27" s="1" customFormat="1">
      <c r="D71" s="7"/>
      <c r="E71" s="7"/>
      <c r="F71" s="7"/>
      <c r="G71" s="7"/>
      <c r="I71" s="104"/>
      <c r="J71" s="105" t="s">
        <v>17</v>
      </c>
      <c r="K71" s="174">
        <v>2.8704013434084508E-3</v>
      </c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1"/>
      <c r="W71" s="11"/>
      <c r="X71" s="11"/>
      <c r="Y71" s="11"/>
      <c r="Z71" s="11"/>
      <c r="AA71" s="11"/>
    </row>
    <row r="72" spans="4:27" s="1" customFormat="1">
      <c r="D72" s="7"/>
      <c r="E72" s="7"/>
      <c r="F72" s="7"/>
      <c r="G72" s="7"/>
      <c r="I72" s="104"/>
      <c r="J72" s="105" t="s">
        <v>18</v>
      </c>
      <c r="K72" s="174">
        <v>9.6295009803545363E-3</v>
      </c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1"/>
      <c r="W72" s="11"/>
      <c r="X72" s="11"/>
      <c r="Y72" s="11"/>
      <c r="Z72" s="11"/>
      <c r="AA72" s="11"/>
    </row>
    <row r="73" spans="4:27" s="1" customFormat="1">
      <c r="D73" s="7"/>
      <c r="E73" s="7"/>
      <c r="F73" s="7"/>
      <c r="G73" s="7"/>
      <c r="I73" s="104"/>
      <c r="J73" s="117" t="s">
        <v>19</v>
      </c>
      <c r="K73" s="174">
        <v>2.6368359561934122E-2</v>
      </c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1"/>
      <c r="W73" s="11"/>
      <c r="X73" s="11"/>
      <c r="Y73" s="11"/>
      <c r="Z73" s="11"/>
      <c r="AA73" s="11"/>
    </row>
    <row r="74" spans="4:27" s="1" customFormat="1">
      <c r="D74" s="7"/>
      <c r="E74" s="7"/>
      <c r="F74" s="7"/>
      <c r="G74" s="7"/>
      <c r="I74" s="104"/>
      <c r="J74" s="117" t="s">
        <v>20</v>
      </c>
      <c r="K74" s="175">
        <v>3.0566992789957784E-2</v>
      </c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1"/>
      <c r="W74" s="11"/>
      <c r="X74" s="11"/>
      <c r="Y74" s="11"/>
      <c r="Z74" s="11"/>
      <c r="AA74" s="11"/>
    </row>
    <row r="75" spans="4:27" s="1" customFormat="1">
      <c r="D75" s="7"/>
      <c r="E75" s="7"/>
      <c r="F75" s="7"/>
      <c r="G75" s="7"/>
      <c r="I75" s="104"/>
      <c r="J75" s="105" t="s">
        <v>21</v>
      </c>
      <c r="K75" s="175">
        <v>0</v>
      </c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1"/>
      <c r="W75" s="11"/>
      <c r="X75" s="11"/>
      <c r="Y75" s="11"/>
      <c r="Z75" s="11"/>
      <c r="AA75" s="11"/>
    </row>
    <row r="76" spans="4:27" s="1" customFormat="1">
      <c r="D76" s="7"/>
      <c r="E76" s="7"/>
      <c r="F76" s="7"/>
      <c r="G76" s="7"/>
      <c r="I76" s="104"/>
      <c r="J76" s="105" t="s">
        <v>22</v>
      </c>
      <c r="K76" s="175">
        <v>1.1405096777985502E-2</v>
      </c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1"/>
      <c r="W76" s="11"/>
      <c r="X76" s="11"/>
      <c r="Y76" s="11"/>
      <c r="Z76" s="11"/>
      <c r="AA76" s="11"/>
    </row>
    <row r="77" spans="4:27" s="1" customFormat="1">
      <c r="D77" s="7"/>
      <c r="E77" s="7"/>
      <c r="F77" s="7"/>
      <c r="G77" s="7"/>
      <c r="I77" s="104"/>
      <c r="J77" s="117" t="s">
        <v>23</v>
      </c>
      <c r="K77" s="175">
        <v>4.4730833364997431E-3</v>
      </c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1"/>
      <c r="W77" s="11"/>
      <c r="X77" s="11"/>
      <c r="Y77" s="11"/>
      <c r="Z77" s="11"/>
      <c r="AA77" s="11"/>
    </row>
    <row r="78" spans="4:27" s="1" customFormat="1">
      <c r="D78" s="7"/>
      <c r="E78" s="7"/>
      <c r="F78" s="7"/>
      <c r="G78" s="7"/>
      <c r="I78" s="104"/>
      <c r="J78" s="117" t="s">
        <v>24</v>
      </c>
      <c r="K78" s="175">
        <v>2.1259708184518545E-2</v>
      </c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1"/>
      <c r="W78" s="11"/>
      <c r="X78" s="11"/>
      <c r="Y78" s="11"/>
      <c r="Z78" s="11"/>
      <c r="AA78" s="11"/>
    </row>
    <row r="79" spans="4:27" s="1" customFormat="1">
      <c r="D79" s="7"/>
      <c r="E79" s="7"/>
      <c r="F79" s="7"/>
      <c r="G79" s="7"/>
      <c r="I79" s="104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1"/>
      <c r="W79" s="11"/>
      <c r="X79" s="11"/>
      <c r="Y79" s="11"/>
      <c r="Z79" s="11"/>
      <c r="AA79" s="11"/>
    </row>
    <row r="80" spans="4:27" s="1" customFormat="1">
      <c r="D80" s="7"/>
      <c r="E80" s="7"/>
      <c r="F80" s="7"/>
      <c r="G80" s="7"/>
      <c r="I80" s="104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1"/>
      <c r="W80" s="11"/>
      <c r="X80" s="11"/>
      <c r="Y80" s="11"/>
      <c r="Z80" s="11"/>
      <c r="AA80" s="11"/>
    </row>
    <row r="81" spans="4:27" s="1" customFormat="1">
      <c r="D81" s="7"/>
      <c r="E81" s="7"/>
      <c r="F81" s="7"/>
      <c r="G81" s="7"/>
      <c r="I81" s="104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1"/>
      <c r="W81" s="11"/>
      <c r="X81" s="11"/>
      <c r="Y81" s="11"/>
      <c r="Z81" s="11"/>
      <c r="AA81" s="11"/>
    </row>
    <row r="82" spans="4:27" s="1" customFormat="1">
      <c r="D82" s="7"/>
      <c r="E82" s="7"/>
      <c r="F82" s="7"/>
      <c r="G82" s="7"/>
      <c r="I82" s="104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1"/>
      <c r="W82" s="11"/>
      <c r="X82" s="11"/>
      <c r="Y82" s="11"/>
      <c r="Z82" s="11"/>
      <c r="AA82" s="11"/>
    </row>
    <row r="83" spans="4:27" s="1" customFormat="1">
      <c r="D83" s="7"/>
      <c r="E83" s="7"/>
      <c r="F83" s="7"/>
      <c r="G83" s="7"/>
      <c r="I83" s="104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1"/>
      <c r="W83" s="11"/>
      <c r="X83" s="11"/>
      <c r="Y83" s="11"/>
      <c r="Z83" s="11"/>
      <c r="AA83" s="11"/>
    </row>
    <row r="84" spans="4:27" s="1" customFormat="1">
      <c r="D84" s="7"/>
      <c r="E84" s="7"/>
      <c r="F84" s="7"/>
      <c r="G84" s="7"/>
      <c r="I84" s="104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1"/>
      <c r="W84" s="11"/>
      <c r="X84" s="11"/>
      <c r="Y84" s="11"/>
      <c r="Z84" s="11"/>
      <c r="AA84" s="11"/>
    </row>
    <row r="85" spans="4:27" s="1" customFormat="1">
      <c r="D85" s="7"/>
      <c r="E85" s="7"/>
      <c r="F85" s="7"/>
      <c r="G85" s="7"/>
      <c r="I85" s="104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1"/>
      <c r="W85" s="11"/>
      <c r="X85" s="11"/>
      <c r="Y85" s="11"/>
      <c r="Z85" s="11"/>
      <c r="AA85" s="11"/>
    </row>
    <row r="86" spans="4:27" s="1" customFormat="1">
      <c r="D86" s="7"/>
      <c r="E86" s="7"/>
      <c r="F86" s="7"/>
      <c r="G86" s="7"/>
      <c r="I86" s="104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1"/>
      <c r="W86" s="11"/>
      <c r="X86" s="11"/>
      <c r="Y86" s="11"/>
      <c r="Z86" s="11"/>
      <c r="AA86" s="11"/>
    </row>
    <row r="87" spans="4:27" s="1" customFormat="1">
      <c r="D87" s="7"/>
      <c r="E87" s="7"/>
      <c r="F87" s="7"/>
      <c r="G87" s="7"/>
      <c r="I87" s="104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1"/>
      <c r="W87" s="11"/>
      <c r="X87" s="11"/>
      <c r="Y87" s="11"/>
      <c r="Z87" s="11"/>
      <c r="AA87" s="11"/>
    </row>
    <row r="88" spans="4:27" s="1" customFormat="1">
      <c r="D88" s="7"/>
      <c r="E88" s="7"/>
      <c r="F88" s="7"/>
      <c r="G88" s="7"/>
      <c r="I88" s="104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1"/>
      <c r="W88" s="11"/>
      <c r="X88" s="11"/>
      <c r="Y88" s="11"/>
      <c r="Z88" s="11"/>
      <c r="AA88" s="11"/>
    </row>
    <row r="89" spans="4:27" s="1" customFormat="1">
      <c r="D89" s="7"/>
      <c r="E89" s="7"/>
      <c r="F89" s="7"/>
      <c r="G89" s="7"/>
      <c r="I89" s="104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1"/>
      <c r="W89" s="11"/>
      <c r="X89" s="11"/>
      <c r="Y89" s="11"/>
      <c r="Z89" s="11"/>
      <c r="AA89" s="11"/>
    </row>
    <row r="90" spans="4:27" s="1" customFormat="1">
      <c r="D90" s="7"/>
      <c r="E90" s="7"/>
      <c r="F90" s="7"/>
      <c r="G90" s="7"/>
      <c r="I90" s="104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1"/>
      <c r="W90" s="11"/>
      <c r="X90" s="11"/>
      <c r="Y90" s="11"/>
      <c r="Z90" s="11"/>
      <c r="AA90" s="11"/>
    </row>
    <row r="91" spans="4:27" s="1" customFormat="1">
      <c r="D91" s="7"/>
      <c r="E91" s="7"/>
      <c r="F91" s="7"/>
      <c r="G91" s="7"/>
      <c r="I91" s="104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1"/>
      <c r="W91" s="11"/>
      <c r="X91" s="11"/>
      <c r="Y91" s="11"/>
      <c r="Z91" s="11"/>
      <c r="AA91" s="11"/>
    </row>
    <row r="92" spans="4:27" s="1" customFormat="1">
      <c r="D92" s="7"/>
      <c r="E92" s="7"/>
      <c r="F92" s="7"/>
      <c r="G92" s="7"/>
      <c r="I92" s="104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1"/>
      <c r="W92" s="11"/>
      <c r="X92" s="11"/>
      <c r="Y92" s="11"/>
      <c r="Z92" s="11"/>
      <c r="AA92" s="11"/>
    </row>
    <row r="93" spans="4:27" s="1" customFormat="1">
      <c r="D93" s="7"/>
      <c r="E93" s="7"/>
      <c r="F93" s="7"/>
      <c r="G93" s="7"/>
      <c r="I93" s="104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1"/>
      <c r="W93" s="11"/>
      <c r="X93" s="11"/>
      <c r="Y93" s="11"/>
      <c r="Z93" s="11"/>
      <c r="AA93" s="11"/>
    </row>
    <row r="94" spans="4:27" s="1" customFormat="1">
      <c r="D94" s="7"/>
      <c r="E94" s="7"/>
      <c r="F94" s="7"/>
      <c r="G94" s="7"/>
      <c r="I94" s="104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1"/>
      <c r="W94" s="11"/>
      <c r="X94" s="11"/>
      <c r="Y94" s="11"/>
      <c r="Z94" s="11"/>
      <c r="AA94" s="11"/>
    </row>
    <row r="95" spans="4:27" s="1" customFormat="1">
      <c r="D95" s="7"/>
      <c r="E95" s="7"/>
      <c r="F95" s="7"/>
      <c r="G95" s="7"/>
      <c r="I95" s="104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1"/>
      <c r="W95" s="11"/>
      <c r="X95" s="11"/>
      <c r="Y95" s="11"/>
      <c r="Z95" s="11"/>
      <c r="AA95" s="11"/>
    </row>
    <row r="96" spans="4:27" s="1" customFormat="1">
      <c r="D96" s="7"/>
      <c r="E96" s="7"/>
      <c r="F96" s="7"/>
      <c r="G96" s="7"/>
      <c r="I96" s="104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1"/>
      <c r="W96" s="11"/>
      <c r="X96" s="11"/>
      <c r="Y96" s="11"/>
      <c r="Z96" s="11"/>
      <c r="AA96" s="11"/>
    </row>
    <row r="97" spans="4:27" s="1" customFormat="1">
      <c r="D97" s="7"/>
      <c r="E97" s="7"/>
      <c r="F97" s="7"/>
      <c r="G97" s="7"/>
      <c r="I97" s="104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1"/>
      <c r="W97" s="11"/>
      <c r="X97" s="11"/>
      <c r="Y97" s="11"/>
      <c r="Z97" s="11"/>
      <c r="AA97" s="11"/>
    </row>
    <row r="98" spans="4:27" s="1" customFormat="1">
      <c r="D98" s="7"/>
      <c r="E98" s="7"/>
      <c r="F98" s="7"/>
      <c r="G98" s="7"/>
      <c r="I98" s="104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1"/>
      <c r="W98" s="11"/>
      <c r="X98" s="11"/>
      <c r="Y98" s="11"/>
      <c r="Z98" s="11"/>
      <c r="AA98" s="11"/>
    </row>
    <row r="99" spans="4:27" s="1" customFormat="1">
      <c r="D99" s="7"/>
      <c r="E99" s="7"/>
      <c r="F99" s="7"/>
      <c r="G99" s="7"/>
      <c r="I99" s="104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1"/>
      <c r="W99" s="11"/>
      <c r="X99" s="11"/>
      <c r="Y99" s="11"/>
      <c r="Z99" s="11"/>
      <c r="AA99" s="11"/>
    </row>
    <row r="100" spans="4:27" s="1" customFormat="1">
      <c r="D100" s="7"/>
      <c r="E100" s="7"/>
      <c r="F100" s="7"/>
      <c r="G100" s="7"/>
      <c r="I100" s="104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1"/>
      <c r="W100" s="11"/>
      <c r="X100" s="11"/>
      <c r="Y100" s="11"/>
      <c r="Z100" s="11"/>
      <c r="AA100" s="11"/>
    </row>
    <row r="101" spans="4:27" s="1" customFormat="1">
      <c r="D101" s="7"/>
      <c r="E101" s="7"/>
      <c r="F101" s="7"/>
      <c r="G101" s="7"/>
      <c r="I101" s="104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1"/>
      <c r="W101" s="11"/>
      <c r="X101" s="11"/>
      <c r="Y101" s="11"/>
      <c r="Z101" s="11"/>
      <c r="AA101" s="11"/>
    </row>
    <row r="102" spans="4:27" s="1" customFormat="1">
      <c r="D102" s="7"/>
      <c r="E102" s="7"/>
      <c r="F102" s="7"/>
      <c r="G102" s="7"/>
      <c r="I102" s="104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1"/>
      <c r="W102" s="11"/>
      <c r="X102" s="11"/>
      <c r="Y102" s="11"/>
      <c r="Z102" s="11"/>
      <c r="AA102" s="11"/>
    </row>
    <row r="103" spans="4:27" s="1" customFormat="1">
      <c r="D103" s="7"/>
      <c r="E103" s="7"/>
      <c r="F103" s="7"/>
      <c r="G103" s="7"/>
      <c r="I103" s="104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1"/>
      <c r="W103" s="11"/>
      <c r="X103" s="11"/>
      <c r="Y103" s="11"/>
      <c r="Z103" s="11"/>
      <c r="AA103" s="11"/>
    </row>
    <row r="104" spans="4:27" s="1" customFormat="1">
      <c r="D104" s="7"/>
      <c r="E104" s="7"/>
      <c r="F104" s="7"/>
      <c r="G104" s="7"/>
      <c r="I104" s="104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1"/>
      <c r="W104" s="11"/>
      <c r="X104" s="11"/>
      <c r="Y104" s="11"/>
      <c r="Z104" s="11"/>
      <c r="AA104" s="11"/>
    </row>
    <row r="105" spans="4:27" s="1" customFormat="1">
      <c r="D105" s="7"/>
      <c r="E105" s="7"/>
      <c r="F105" s="7"/>
      <c r="G105" s="7"/>
      <c r="I105" s="104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1"/>
      <c r="W105" s="11"/>
      <c r="X105" s="11"/>
      <c r="Y105" s="11"/>
      <c r="Z105" s="11"/>
      <c r="AA105" s="11"/>
    </row>
    <row r="106" spans="4:27" s="1" customFormat="1">
      <c r="D106" s="7"/>
      <c r="E106" s="7"/>
      <c r="F106" s="7"/>
      <c r="G106" s="7"/>
      <c r="I106" s="104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1"/>
      <c r="W106" s="11"/>
      <c r="X106" s="11"/>
      <c r="Y106" s="11"/>
      <c r="Z106" s="11"/>
      <c r="AA106" s="11"/>
    </row>
    <row r="107" spans="4:27" s="1" customFormat="1">
      <c r="D107" s="7"/>
      <c r="E107" s="7"/>
      <c r="F107" s="7"/>
      <c r="G107" s="7"/>
      <c r="I107" s="104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1"/>
      <c r="W107" s="11"/>
      <c r="X107" s="11"/>
      <c r="Y107" s="11"/>
      <c r="Z107" s="11"/>
      <c r="AA107" s="11"/>
    </row>
    <row r="108" spans="4:27" s="1" customFormat="1">
      <c r="D108" s="7"/>
      <c r="E108" s="7"/>
      <c r="F108" s="7"/>
      <c r="G108" s="7"/>
      <c r="I108" s="104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1"/>
      <c r="W108" s="11"/>
      <c r="X108" s="11"/>
      <c r="Y108" s="11"/>
      <c r="Z108" s="11"/>
      <c r="AA108" s="11"/>
    </row>
    <row r="109" spans="4:27" s="1" customFormat="1">
      <c r="D109" s="7"/>
      <c r="E109" s="7"/>
      <c r="F109" s="7"/>
      <c r="G109" s="7"/>
      <c r="I109" s="104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1"/>
      <c r="W109" s="11"/>
      <c r="X109" s="11"/>
      <c r="Y109" s="11"/>
      <c r="Z109" s="11"/>
      <c r="AA109" s="11"/>
    </row>
    <row r="110" spans="4:27" s="1" customFormat="1">
      <c r="D110" s="7"/>
      <c r="E110" s="7"/>
      <c r="F110" s="7"/>
      <c r="G110" s="7"/>
      <c r="I110" s="104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1"/>
      <c r="W110" s="11"/>
      <c r="X110" s="11"/>
      <c r="Y110" s="11"/>
      <c r="Z110" s="11"/>
      <c r="AA110" s="11"/>
    </row>
    <row r="111" spans="4:27" s="1" customFormat="1">
      <c r="D111" s="7"/>
      <c r="E111" s="7"/>
      <c r="F111" s="7"/>
      <c r="G111" s="7"/>
      <c r="I111" s="104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1"/>
      <c r="W111" s="11"/>
      <c r="X111" s="11"/>
      <c r="Y111" s="11"/>
      <c r="Z111" s="11"/>
      <c r="AA111" s="11"/>
    </row>
    <row r="112" spans="4:27" s="1" customFormat="1">
      <c r="D112" s="7"/>
      <c r="E112" s="7"/>
      <c r="F112" s="7"/>
      <c r="G112" s="7"/>
      <c r="I112" s="104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1"/>
      <c r="W112" s="11"/>
      <c r="X112" s="11"/>
      <c r="Y112" s="11"/>
      <c r="Z112" s="11"/>
      <c r="AA112" s="11"/>
    </row>
    <row r="113" spans="4:27" s="1" customFormat="1">
      <c r="D113" s="7"/>
      <c r="E113" s="7"/>
      <c r="F113" s="7"/>
      <c r="G113" s="7"/>
      <c r="I113" s="104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1"/>
      <c r="W113" s="11"/>
      <c r="X113" s="11"/>
      <c r="Y113" s="11"/>
      <c r="Z113" s="11"/>
      <c r="AA113" s="11"/>
    </row>
    <row r="114" spans="4:27" s="1" customFormat="1">
      <c r="D114" s="7"/>
      <c r="E114" s="7"/>
      <c r="F114" s="7"/>
      <c r="G114" s="7"/>
      <c r="I114" s="104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1"/>
      <c r="W114" s="11"/>
      <c r="X114" s="11"/>
      <c r="Y114" s="11"/>
      <c r="Z114" s="11"/>
      <c r="AA114" s="11"/>
    </row>
    <row r="115" spans="4:27" s="1" customFormat="1">
      <c r="D115" s="7"/>
      <c r="E115" s="7"/>
      <c r="F115" s="7"/>
      <c r="G115" s="7"/>
      <c r="I115" s="104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1"/>
      <c r="W115" s="11"/>
      <c r="X115" s="11"/>
      <c r="Y115" s="11"/>
      <c r="Z115" s="11"/>
      <c r="AA115" s="11"/>
    </row>
    <row r="116" spans="4:27" s="1" customFormat="1">
      <c r="D116" s="7"/>
      <c r="E116" s="7"/>
      <c r="F116" s="7"/>
      <c r="G116" s="7"/>
      <c r="I116" s="104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1"/>
      <c r="W116" s="11"/>
      <c r="X116" s="11"/>
      <c r="Y116" s="11"/>
      <c r="Z116" s="11"/>
      <c r="AA116" s="11"/>
    </row>
    <row r="117" spans="4:27" s="1" customFormat="1">
      <c r="D117" s="7"/>
      <c r="E117" s="7"/>
      <c r="F117" s="7"/>
      <c r="G117" s="7"/>
      <c r="I117" s="104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1"/>
      <c r="W117" s="11"/>
      <c r="X117" s="11"/>
      <c r="Y117" s="11"/>
      <c r="Z117" s="11"/>
      <c r="AA117" s="11"/>
    </row>
    <row r="118" spans="4:27" s="1" customFormat="1">
      <c r="D118" s="7"/>
      <c r="E118" s="7"/>
      <c r="F118" s="7"/>
      <c r="G118" s="7"/>
      <c r="I118" s="104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1"/>
      <c r="W118" s="11"/>
      <c r="X118" s="11"/>
      <c r="Y118" s="11"/>
      <c r="Z118" s="11"/>
      <c r="AA118" s="11"/>
    </row>
    <row r="119" spans="4:27" s="1" customFormat="1">
      <c r="D119" s="7"/>
      <c r="E119" s="7"/>
      <c r="F119" s="7"/>
      <c r="G119" s="7"/>
      <c r="I119" s="104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1"/>
      <c r="W119" s="11"/>
      <c r="X119" s="11"/>
      <c r="Y119" s="11"/>
      <c r="Z119" s="11"/>
      <c r="AA119" s="11"/>
    </row>
    <row r="120" spans="4:27" s="1" customFormat="1">
      <c r="D120" s="7"/>
      <c r="E120" s="7"/>
      <c r="F120" s="7"/>
      <c r="G120" s="7"/>
      <c r="I120" s="104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1"/>
      <c r="W120" s="11"/>
      <c r="X120" s="11"/>
      <c r="Y120" s="11"/>
      <c r="Z120" s="11"/>
      <c r="AA120" s="11"/>
    </row>
    <row r="121" spans="4:27" s="1" customFormat="1">
      <c r="D121" s="7"/>
      <c r="E121" s="7"/>
      <c r="F121" s="7"/>
      <c r="G121" s="7"/>
      <c r="I121" s="104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1"/>
      <c r="W121" s="11"/>
      <c r="X121" s="11"/>
      <c r="Y121" s="11"/>
      <c r="Z121" s="11"/>
      <c r="AA121" s="11"/>
    </row>
    <row r="122" spans="4:27" s="1" customFormat="1">
      <c r="D122" s="7"/>
      <c r="E122" s="7"/>
      <c r="F122" s="7"/>
      <c r="G122" s="7"/>
      <c r="I122" s="104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1"/>
      <c r="W122" s="11"/>
      <c r="X122" s="11"/>
      <c r="Y122" s="11"/>
      <c r="Z122" s="11"/>
      <c r="AA122" s="11"/>
    </row>
    <row r="123" spans="4:27" s="1" customFormat="1">
      <c r="D123" s="7"/>
      <c r="E123" s="7"/>
      <c r="F123" s="7"/>
      <c r="G123" s="7"/>
      <c r="I123" s="104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1"/>
      <c r="W123" s="11"/>
      <c r="X123" s="11"/>
      <c r="Y123" s="11"/>
      <c r="Z123" s="11"/>
      <c r="AA123" s="11"/>
    </row>
    <row r="124" spans="4:27" s="1" customFormat="1">
      <c r="D124" s="7"/>
      <c r="E124" s="7"/>
      <c r="F124" s="7"/>
      <c r="G124" s="7"/>
      <c r="I124" s="104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1"/>
      <c r="W124" s="11"/>
      <c r="X124" s="11"/>
      <c r="Y124" s="11"/>
      <c r="Z124" s="11"/>
      <c r="AA124" s="11"/>
    </row>
    <row r="125" spans="4:27" s="1" customFormat="1">
      <c r="D125" s="7"/>
      <c r="E125" s="7"/>
      <c r="F125" s="7"/>
      <c r="G125" s="7"/>
      <c r="I125" s="104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1"/>
      <c r="W125" s="11"/>
      <c r="X125" s="11"/>
      <c r="Y125" s="11"/>
      <c r="Z125" s="11"/>
      <c r="AA125" s="11"/>
    </row>
    <row r="126" spans="4:27" s="1" customFormat="1">
      <c r="D126" s="7"/>
      <c r="E126" s="7"/>
      <c r="F126" s="7"/>
      <c r="G126" s="7"/>
      <c r="I126" s="104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1"/>
      <c r="W126" s="11"/>
      <c r="X126" s="11"/>
      <c r="Y126" s="11"/>
      <c r="Z126" s="11"/>
      <c r="AA126" s="11"/>
    </row>
    <row r="127" spans="4:27" s="1" customFormat="1">
      <c r="D127" s="7"/>
      <c r="E127" s="7"/>
      <c r="F127" s="7"/>
      <c r="G127" s="7"/>
      <c r="I127" s="104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1"/>
      <c r="W127" s="11"/>
      <c r="X127" s="11"/>
      <c r="Y127" s="11"/>
      <c r="Z127" s="11"/>
      <c r="AA127" s="11"/>
    </row>
    <row r="128" spans="4:27" s="1" customFormat="1">
      <c r="D128" s="7"/>
      <c r="E128" s="7"/>
      <c r="F128" s="7"/>
      <c r="G128" s="7"/>
      <c r="I128" s="104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1"/>
      <c r="W128" s="11"/>
      <c r="X128" s="11"/>
      <c r="Y128" s="11"/>
      <c r="Z128" s="11"/>
      <c r="AA128" s="11"/>
    </row>
    <row r="129" spans="4:27" s="1" customFormat="1">
      <c r="D129" s="7"/>
      <c r="E129" s="7"/>
      <c r="F129" s="7"/>
      <c r="G129" s="7"/>
      <c r="I129" s="104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1"/>
      <c r="W129" s="11"/>
      <c r="X129" s="11"/>
      <c r="Y129" s="11"/>
      <c r="Z129" s="11"/>
      <c r="AA129" s="11"/>
    </row>
    <row r="130" spans="4:27" s="1" customFormat="1">
      <c r="D130" s="7"/>
      <c r="E130" s="7"/>
      <c r="F130" s="7"/>
      <c r="G130" s="7"/>
      <c r="I130" s="104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1"/>
      <c r="W130" s="11"/>
      <c r="X130" s="11"/>
      <c r="Y130" s="11"/>
      <c r="Z130" s="11"/>
      <c r="AA130" s="11"/>
    </row>
    <row r="131" spans="4:27" s="1" customFormat="1">
      <c r="D131" s="7"/>
      <c r="E131" s="7"/>
      <c r="F131" s="7"/>
      <c r="G131" s="7"/>
      <c r="I131" s="104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1"/>
      <c r="W131" s="11"/>
      <c r="X131" s="11"/>
      <c r="Y131" s="11"/>
      <c r="Z131" s="11"/>
      <c r="AA131" s="11"/>
    </row>
    <row r="132" spans="4:27" s="1" customFormat="1">
      <c r="D132" s="7"/>
      <c r="E132" s="7"/>
      <c r="F132" s="7"/>
      <c r="G132" s="7"/>
      <c r="I132" s="104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1"/>
      <c r="W132" s="11"/>
      <c r="X132" s="11"/>
      <c r="Y132" s="11"/>
      <c r="Z132" s="11"/>
      <c r="AA132" s="11"/>
    </row>
    <row r="133" spans="4:27" s="1" customFormat="1">
      <c r="D133" s="7"/>
      <c r="E133" s="7"/>
      <c r="F133" s="7"/>
      <c r="G133" s="7"/>
      <c r="I133" s="104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1"/>
      <c r="W133" s="11"/>
      <c r="X133" s="11"/>
      <c r="Y133" s="11"/>
      <c r="Z133" s="11"/>
      <c r="AA133" s="11"/>
    </row>
    <row r="134" spans="4:27" s="1" customFormat="1">
      <c r="D134" s="7"/>
      <c r="E134" s="7"/>
      <c r="F134" s="7"/>
      <c r="G134" s="7"/>
      <c r="I134" s="104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1"/>
      <c r="W134" s="11"/>
      <c r="X134" s="11"/>
      <c r="Y134" s="11"/>
      <c r="Z134" s="11"/>
      <c r="AA134" s="11"/>
    </row>
    <row r="135" spans="4:27" s="1" customFormat="1">
      <c r="D135" s="7"/>
      <c r="E135" s="7"/>
      <c r="F135" s="7"/>
      <c r="G135" s="7"/>
      <c r="I135" s="104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1"/>
      <c r="W135" s="11"/>
      <c r="X135" s="11"/>
      <c r="Y135" s="11"/>
      <c r="Z135" s="11"/>
      <c r="AA135" s="11"/>
    </row>
    <row r="136" spans="4:27" s="1" customFormat="1">
      <c r="D136" s="7"/>
      <c r="E136" s="7"/>
      <c r="F136" s="7"/>
      <c r="G136" s="7"/>
      <c r="I136" s="104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1"/>
      <c r="W136" s="11"/>
      <c r="X136" s="11"/>
      <c r="Y136" s="11"/>
      <c r="Z136" s="11"/>
      <c r="AA136" s="11"/>
    </row>
    <row r="137" spans="4:27" s="1" customFormat="1">
      <c r="D137" s="7"/>
      <c r="E137" s="7"/>
      <c r="F137" s="7"/>
      <c r="G137" s="7"/>
      <c r="I137" s="104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1"/>
      <c r="W137" s="11"/>
      <c r="X137" s="11"/>
      <c r="Y137" s="11"/>
      <c r="Z137" s="11"/>
      <c r="AA137" s="11"/>
    </row>
    <row r="138" spans="4:27" s="1" customFormat="1">
      <c r="D138" s="7"/>
      <c r="E138" s="7"/>
      <c r="F138" s="7"/>
      <c r="G138" s="7"/>
      <c r="I138" s="104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1"/>
      <c r="W138" s="11"/>
      <c r="X138" s="11"/>
      <c r="Y138" s="11"/>
      <c r="Z138" s="11"/>
      <c r="AA138" s="11"/>
    </row>
    <row r="139" spans="4:27" s="1" customFormat="1">
      <c r="D139" s="7"/>
      <c r="E139" s="7"/>
      <c r="F139" s="7"/>
      <c r="G139" s="7"/>
      <c r="I139" s="104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1"/>
      <c r="W139" s="11"/>
      <c r="X139" s="11"/>
      <c r="Y139" s="11"/>
      <c r="Z139" s="11"/>
      <c r="AA139" s="11"/>
    </row>
    <row r="140" spans="4:27" s="1" customFormat="1">
      <c r="D140" s="7"/>
      <c r="E140" s="7"/>
      <c r="F140" s="7"/>
      <c r="G140" s="7"/>
      <c r="I140" s="104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1"/>
      <c r="W140" s="11"/>
      <c r="X140" s="11"/>
      <c r="Y140" s="11"/>
      <c r="Z140" s="11"/>
      <c r="AA140" s="11"/>
    </row>
    <row r="141" spans="4:27" s="1" customFormat="1">
      <c r="D141" s="7"/>
      <c r="E141" s="7"/>
      <c r="F141" s="7"/>
      <c r="G141" s="7"/>
      <c r="I141" s="104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1"/>
      <c r="W141" s="11"/>
      <c r="X141" s="11"/>
      <c r="Y141" s="11"/>
      <c r="Z141" s="11"/>
      <c r="AA141" s="11"/>
    </row>
    <row r="142" spans="4:27" s="1" customFormat="1">
      <c r="D142" s="7"/>
      <c r="E142" s="7"/>
      <c r="F142" s="7"/>
      <c r="G142" s="7"/>
      <c r="I142" s="104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1"/>
      <c r="W142" s="11"/>
      <c r="X142" s="11"/>
      <c r="Y142" s="11"/>
      <c r="Z142" s="11"/>
      <c r="AA142" s="11"/>
    </row>
    <row r="143" spans="4:27" s="1" customFormat="1">
      <c r="D143" s="7"/>
      <c r="E143" s="7"/>
      <c r="F143" s="7"/>
      <c r="G143" s="7"/>
      <c r="I143" s="104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1"/>
      <c r="W143" s="11"/>
      <c r="X143" s="11"/>
      <c r="Y143" s="11"/>
      <c r="Z143" s="11"/>
      <c r="AA143" s="11"/>
    </row>
    <row r="144" spans="4:27" s="1" customFormat="1">
      <c r="D144" s="7"/>
      <c r="E144" s="7"/>
      <c r="F144" s="7"/>
      <c r="G144" s="7"/>
      <c r="I144" s="104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1"/>
      <c r="W144" s="11"/>
      <c r="X144" s="11"/>
      <c r="Y144" s="11"/>
      <c r="Z144" s="11"/>
      <c r="AA144" s="11"/>
    </row>
    <row r="145" spans="4:27" s="1" customFormat="1">
      <c r="D145" s="7"/>
      <c r="E145" s="7"/>
      <c r="F145" s="7"/>
      <c r="G145" s="7"/>
      <c r="I145" s="104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1"/>
      <c r="W145" s="11"/>
      <c r="X145" s="11"/>
      <c r="Y145" s="11"/>
      <c r="Z145" s="11"/>
      <c r="AA145" s="11"/>
    </row>
    <row r="146" spans="4:27" s="1" customFormat="1">
      <c r="D146" s="7"/>
      <c r="E146" s="7"/>
      <c r="F146" s="7"/>
      <c r="G146" s="7"/>
      <c r="I146" s="104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1"/>
      <c r="W146" s="11"/>
      <c r="X146" s="11"/>
      <c r="Y146" s="11"/>
      <c r="Z146" s="11"/>
      <c r="AA146" s="11"/>
    </row>
    <row r="147" spans="4:27" s="1" customFormat="1">
      <c r="D147" s="7"/>
      <c r="E147" s="7"/>
      <c r="F147" s="7"/>
      <c r="G147" s="7"/>
      <c r="I147" s="104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1"/>
      <c r="W147" s="11"/>
      <c r="X147" s="11"/>
      <c r="Y147" s="11"/>
      <c r="Z147" s="11"/>
      <c r="AA147" s="11"/>
    </row>
    <row r="148" spans="4:27" s="1" customFormat="1">
      <c r="D148" s="7"/>
      <c r="E148" s="7"/>
      <c r="F148" s="7"/>
      <c r="G148" s="7"/>
      <c r="I148" s="104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1"/>
      <c r="W148" s="11"/>
      <c r="X148" s="11"/>
      <c r="Y148" s="11"/>
      <c r="Z148" s="11"/>
      <c r="AA148" s="11"/>
    </row>
    <row r="149" spans="4:27" s="1" customFormat="1">
      <c r="D149" s="7"/>
      <c r="E149" s="7"/>
      <c r="F149" s="7"/>
      <c r="G149" s="7"/>
      <c r="I149" s="104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1"/>
      <c r="W149" s="11"/>
      <c r="X149" s="11"/>
      <c r="Y149" s="11"/>
      <c r="Z149" s="11"/>
      <c r="AA149" s="11"/>
    </row>
    <row r="150" spans="4:27" s="1" customFormat="1">
      <c r="D150" s="7"/>
      <c r="E150" s="7"/>
      <c r="F150" s="7"/>
      <c r="G150" s="7"/>
      <c r="I150" s="104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1"/>
      <c r="W150" s="11"/>
      <c r="X150" s="11"/>
      <c r="Y150" s="11"/>
      <c r="Z150" s="11"/>
      <c r="AA150" s="11"/>
    </row>
    <row r="151" spans="4:27" s="1" customFormat="1">
      <c r="D151" s="7"/>
      <c r="E151" s="7"/>
      <c r="F151" s="7"/>
      <c r="G151" s="7"/>
      <c r="I151" s="104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1"/>
      <c r="W151" s="11"/>
      <c r="X151" s="11"/>
      <c r="Y151" s="11"/>
      <c r="Z151" s="11"/>
      <c r="AA151" s="11"/>
    </row>
    <row r="152" spans="4:27" s="1" customFormat="1">
      <c r="D152" s="7"/>
      <c r="E152" s="7"/>
      <c r="F152" s="7"/>
      <c r="G152" s="7"/>
      <c r="I152" s="104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1"/>
      <c r="W152" s="11"/>
      <c r="X152" s="11"/>
      <c r="Y152" s="11"/>
      <c r="Z152" s="11"/>
      <c r="AA152" s="11"/>
    </row>
    <row r="153" spans="4:27" s="1" customFormat="1">
      <c r="D153" s="7"/>
      <c r="E153" s="7"/>
      <c r="F153" s="7"/>
      <c r="G153" s="7"/>
      <c r="I153" s="104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1"/>
      <c r="W153" s="11"/>
      <c r="X153" s="11"/>
      <c r="Y153" s="11"/>
      <c r="Z153" s="11"/>
      <c r="AA153" s="11"/>
    </row>
    <row r="154" spans="4:27" s="1" customFormat="1">
      <c r="D154" s="7"/>
      <c r="E154" s="7"/>
      <c r="F154" s="7"/>
      <c r="G154" s="7"/>
      <c r="I154" s="104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1"/>
      <c r="W154" s="11"/>
      <c r="X154" s="11"/>
      <c r="Y154" s="11"/>
      <c r="Z154" s="11"/>
      <c r="AA154" s="11"/>
    </row>
    <row r="155" spans="4:27" s="1" customFormat="1">
      <c r="D155" s="7"/>
      <c r="E155" s="7"/>
      <c r="F155" s="7"/>
      <c r="G155" s="7"/>
      <c r="I155" s="104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1"/>
      <c r="W155" s="11"/>
      <c r="X155" s="11"/>
      <c r="Y155" s="11"/>
      <c r="Z155" s="11"/>
      <c r="AA155" s="11"/>
    </row>
    <row r="156" spans="4:27" s="1" customFormat="1">
      <c r="D156" s="7"/>
      <c r="E156" s="7"/>
      <c r="F156" s="7"/>
      <c r="G156" s="7"/>
      <c r="I156" s="104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1"/>
      <c r="W156" s="11"/>
      <c r="X156" s="11"/>
      <c r="Y156" s="11"/>
      <c r="Z156" s="11"/>
      <c r="AA156" s="11"/>
    </row>
    <row r="157" spans="4:27" s="1" customFormat="1">
      <c r="D157" s="7"/>
      <c r="E157" s="7"/>
      <c r="F157" s="7"/>
      <c r="G157" s="7"/>
      <c r="I157" s="104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1"/>
      <c r="W157" s="11"/>
      <c r="X157" s="11"/>
      <c r="Y157" s="11"/>
      <c r="Z157" s="11"/>
      <c r="AA157" s="11"/>
    </row>
    <row r="158" spans="4:27" s="1" customFormat="1">
      <c r="D158" s="7"/>
      <c r="E158" s="7"/>
      <c r="F158" s="7"/>
      <c r="G158" s="7"/>
      <c r="I158" s="104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1"/>
      <c r="W158" s="11"/>
      <c r="X158" s="11"/>
      <c r="Y158" s="11"/>
      <c r="Z158" s="11"/>
      <c r="AA158" s="11"/>
    </row>
    <row r="159" spans="4:27" s="1" customFormat="1">
      <c r="D159" s="7"/>
      <c r="E159" s="7"/>
      <c r="F159" s="7"/>
      <c r="G159" s="7"/>
      <c r="I159" s="104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1"/>
      <c r="W159" s="11"/>
      <c r="X159" s="11"/>
      <c r="Y159" s="11"/>
      <c r="Z159" s="11"/>
      <c r="AA159" s="11"/>
    </row>
    <row r="160" spans="4:27" s="1" customFormat="1">
      <c r="D160" s="7"/>
      <c r="E160" s="7"/>
      <c r="F160" s="7"/>
      <c r="G160" s="7"/>
      <c r="I160" s="104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1"/>
      <c r="W160" s="11"/>
      <c r="X160" s="11"/>
      <c r="Y160" s="11"/>
      <c r="Z160" s="11"/>
      <c r="AA160" s="11"/>
    </row>
    <row r="161" spans="4:27" s="1" customFormat="1">
      <c r="D161" s="7"/>
      <c r="E161" s="7"/>
      <c r="F161" s="7"/>
      <c r="G161" s="7"/>
      <c r="I161" s="104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1"/>
      <c r="W161" s="11"/>
      <c r="X161" s="11"/>
      <c r="Y161" s="11"/>
      <c r="Z161" s="11"/>
      <c r="AA161" s="11"/>
    </row>
    <row r="162" spans="4:27" s="1" customFormat="1">
      <c r="D162" s="7"/>
      <c r="E162" s="7"/>
      <c r="F162" s="7"/>
      <c r="G162" s="7"/>
      <c r="I162" s="104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1"/>
      <c r="W162" s="11"/>
      <c r="X162" s="11"/>
      <c r="Y162" s="11"/>
      <c r="Z162" s="11"/>
      <c r="AA162" s="11"/>
    </row>
    <row r="163" spans="4:27" s="1" customFormat="1">
      <c r="D163" s="7"/>
      <c r="E163" s="7"/>
      <c r="F163" s="7"/>
      <c r="G163" s="7"/>
      <c r="I163" s="104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1"/>
      <c r="W163" s="11"/>
      <c r="X163" s="11"/>
      <c r="Y163" s="11"/>
      <c r="Z163" s="11"/>
      <c r="AA163" s="11"/>
    </row>
    <row r="164" spans="4:27" s="1" customFormat="1">
      <c r="D164" s="7"/>
      <c r="E164" s="7"/>
      <c r="F164" s="7"/>
      <c r="G164" s="7"/>
      <c r="I164" s="104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1"/>
      <c r="W164" s="11"/>
      <c r="X164" s="11"/>
      <c r="Y164" s="11"/>
      <c r="Z164" s="11"/>
      <c r="AA164" s="11"/>
    </row>
    <row r="165" spans="4:27" s="1" customFormat="1">
      <c r="D165" s="7"/>
      <c r="E165" s="7"/>
      <c r="F165" s="7"/>
      <c r="G165" s="7"/>
      <c r="I165" s="104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1"/>
      <c r="W165" s="11"/>
      <c r="X165" s="11"/>
      <c r="Y165" s="11"/>
      <c r="Z165" s="11"/>
      <c r="AA165" s="11"/>
    </row>
    <row r="166" spans="4:27" s="1" customFormat="1">
      <c r="D166" s="7"/>
      <c r="E166" s="7"/>
      <c r="F166" s="7"/>
      <c r="G166" s="7"/>
      <c r="I166" s="104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1"/>
      <c r="W166" s="11"/>
      <c r="X166" s="11"/>
      <c r="Y166" s="11"/>
      <c r="Z166" s="11"/>
      <c r="AA166" s="11"/>
    </row>
    <row r="167" spans="4:27" s="1" customFormat="1">
      <c r="D167" s="7"/>
      <c r="E167" s="7"/>
      <c r="F167" s="7"/>
      <c r="G167" s="7"/>
      <c r="I167" s="104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1"/>
      <c r="W167" s="11"/>
      <c r="X167" s="11"/>
      <c r="Y167" s="11"/>
      <c r="Z167" s="11"/>
      <c r="AA167" s="11"/>
    </row>
    <row r="168" spans="4:27" s="1" customFormat="1">
      <c r="D168" s="7"/>
      <c r="E168" s="7"/>
      <c r="F168" s="7"/>
      <c r="G168" s="7"/>
      <c r="I168" s="104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1"/>
      <c r="W168" s="11"/>
      <c r="X168" s="11"/>
      <c r="Y168" s="11"/>
      <c r="Z168" s="11"/>
      <c r="AA168" s="11"/>
    </row>
    <row r="169" spans="4:27" s="1" customFormat="1">
      <c r="D169" s="7"/>
      <c r="E169" s="7"/>
      <c r="F169" s="7"/>
      <c r="G169" s="7"/>
      <c r="I169" s="104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1"/>
      <c r="W169" s="11"/>
      <c r="X169" s="11"/>
      <c r="Y169" s="11"/>
      <c r="Z169" s="11"/>
      <c r="AA169" s="11"/>
    </row>
    <row r="170" spans="4:27" s="1" customFormat="1">
      <c r="D170" s="7"/>
      <c r="E170" s="7"/>
      <c r="F170" s="7"/>
      <c r="G170" s="7"/>
      <c r="I170" s="104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1"/>
      <c r="W170" s="11"/>
      <c r="X170" s="11"/>
      <c r="Y170" s="11"/>
      <c r="Z170" s="11"/>
      <c r="AA170" s="11"/>
    </row>
    <row r="171" spans="4:27" s="1" customFormat="1">
      <c r="D171" s="7"/>
      <c r="E171" s="7"/>
      <c r="F171" s="7"/>
      <c r="G171" s="7"/>
      <c r="I171" s="104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1"/>
      <c r="W171" s="11"/>
      <c r="X171" s="11"/>
      <c r="Y171" s="11"/>
      <c r="Z171" s="11"/>
      <c r="AA171" s="11"/>
    </row>
    <row r="172" spans="4:27" s="1" customFormat="1">
      <c r="D172" s="7"/>
      <c r="E172" s="7"/>
      <c r="F172" s="7"/>
      <c r="G172" s="7"/>
      <c r="I172" s="104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1"/>
      <c r="W172" s="11"/>
      <c r="X172" s="11"/>
      <c r="Y172" s="11"/>
      <c r="Z172" s="11"/>
      <c r="AA172" s="11"/>
    </row>
    <row r="173" spans="4:27" s="1" customFormat="1">
      <c r="D173" s="7"/>
      <c r="E173" s="7"/>
      <c r="F173" s="7"/>
      <c r="G173" s="7"/>
      <c r="I173" s="104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1"/>
      <c r="W173" s="11"/>
      <c r="X173" s="11"/>
      <c r="Y173" s="11"/>
      <c r="Z173" s="11"/>
      <c r="AA173" s="11"/>
    </row>
    <row r="174" spans="4:27" s="1" customFormat="1">
      <c r="D174" s="7"/>
      <c r="E174" s="7"/>
      <c r="F174" s="7"/>
      <c r="G174" s="7"/>
      <c r="I174" s="104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1"/>
      <c r="W174" s="11"/>
      <c r="X174" s="11"/>
      <c r="Y174" s="11"/>
      <c r="Z174" s="11"/>
      <c r="AA174" s="11"/>
    </row>
    <row r="175" spans="4:27" s="1" customFormat="1">
      <c r="D175" s="7"/>
      <c r="E175" s="7"/>
      <c r="F175" s="7"/>
      <c r="G175" s="7"/>
      <c r="I175" s="104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1"/>
      <c r="W175" s="11"/>
      <c r="X175" s="11"/>
      <c r="Y175" s="11"/>
      <c r="Z175" s="11"/>
      <c r="AA175" s="11"/>
    </row>
    <row r="176" spans="4:27" s="1" customFormat="1">
      <c r="D176" s="7"/>
      <c r="E176" s="7"/>
      <c r="F176" s="7"/>
      <c r="G176" s="7"/>
      <c r="I176" s="104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1"/>
      <c r="W176" s="11"/>
      <c r="X176" s="11"/>
      <c r="Y176" s="11"/>
      <c r="Z176" s="11"/>
      <c r="AA176" s="11"/>
    </row>
    <row r="177" spans="4:27" s="1" customFormat="1">
      <c r="D177" s="7"/>
      <c r="E177" s="7"/>
      <c r="F177" s="7"/>
      <c r="G177" s="7"/>
      <c r="I177" s="104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1"/>
      <c r="W177" s="11"/>
      <c r="X177" s="11"/>
      <c r="Y177" s="11"/>
      <c r="Z177" s="11"/>
      <c r="AA177" s="11"/>
    </row>
    <row r="178" spans="4:27" s="1" customFormat="1">
      <c r="D178" s="7"/>
      <c r="E178" s="7"/>
      <c r="F178" s="7"/>
      <c r="G178" s="7"/>
      <c r="I178" s="104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1"/>
      <c r="W178" s="11"/>
      <c r="X178" s="11"/>
      <c r="Y178" s="11"/>
      <c r="Z178" s="11"/>
      <c r="AA178" s="11"/>
    </row>
    <row r="179" spans="4:27" s="1" customFormat="1">
      <c r="D179" s="7"/>
      <c r="E179" s="7"/>
      <c r="F179" s="7"/>
      <c r="G179" s="7"/>
      <c r="I179" s="104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1"/>
      <c r="W179" s="11"/>
      <c r="X179" s="11"/>
      <c r="Y179" s="11"/>
      <c r="Z179" s="11"/>
      <c r="AA179" s="11"/>
    </row>
    <row r="180" spans="4:27" s="1" customFormat="1">
      <c r="D180" s="7"/>
      <c r="E180" s="7"/>
      <c r="F180" s="7"/>
      <c r="G180" s="7"/>
      <c r="I180" s="104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1"/>
      <c r="W180" s="11"/>
      <c r="X180" s="11"/>
      <c r="Y180" s="11"/>
      <c r="Z180" s="11"/>
      <c r="AA180" s="11"/>
    </row>
    <row r="181" spans="4:27" s="1" customFormat="1">
      <c r="D181" s="7"/>
      <c r="E181" s="7"/>
      <c r="F181" s="7"/>
      <c r="G181" s="7"/>
      <c r="I181" s="104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1"/>
      <c r="W181" s="11"/>
      <c r="X181" s="11"/>
      <c r="Y181" s="11"/>
      <c r="Z181" s="11"/>
      <c r="AA181" s="11"/>
    </row>
    <row r="182" spans="4:27" s="1" customFormat="1">
      <c r="D182" s="7"/>
      <c r="E182" s="7"/>
      <c r="F182" s="7"/>
      <c r="G182" s="7"/>
      <c r="I182" s="104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1"/>
      <c r="W182" s="11"/>
      <c r="X182" s="11"/>
      <c r="Y182" s="11"/>
      <c r="Z182" s="11"/>
      <c r="AA182" s="11"/>
    </row>
    <row r="183" spans="4:27" s="1" customFormat="1">
      <c r="D183" s="7"/>
      <c r="E183" s="7"/>
      <c r="F183" s="7"/>
      <c r="G183" s="7"/>
      <c r="I183" s="104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1"/>
      <c r="W183" s="11"/>
      <c r="X183" s="11"/>
      <c r="Y183" s="11"/>
      <c r="Z183" s="11"/>
      <c r="AA183" s="11"/>
    </row>
    <row r="184" spans="4:27" s="1" customFormat="1">
      <c r="D184" s="7"/>
      <c r="E184" s="7"/>
      <c r="F184" s="7"/>
      <c r="G184" s="7"/>
      <c r="I184" s="104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1"/>
      <c r="W184" s="11"/>
      <c r="X184" s="11"/>
      <c r="Y184" s="11"/>
      <c r="Z184" s="11"/>
      <c r="AA184" s="11"/>
    </row>
    <row r="185" spans="4:27" s="1" customFormat="1">
      <c r="D185" s="7"/>
      <c r="E185" s="7"/>
      <c r="F185" s="7"/>
      <c r="G185" s="7"/>
      <c r="I185" s="104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1"/>
      <c r="W185" s="11"/>
      <c r="X185" s="11"/>
      <c r="Y185" s="11"/>
      <c r="Z185" s="11"/>
      <c r="AA185" s="11"/>
    </row>
    <row r="186" spans="4:27" s="1" customFormat="1">
      <c r="D186" s="7"/>
      <c r="E186" s="7"/>
      <c r="F186" s="7"/>
      <c r="G186" s="7"/>
      <c r="I186" s="104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1"/>
      <c r="W186" s="11"/>
      <c r="X186" s="11"/>
      <c r="Y186" s="11"/>
      <c r="Z186" s="11"/>
      <c r="AA186" s="11"/>
    </row>
    <row r="187" spans="4:27" s="1" customFormat="1">
      <c r="D187" s="7"/>
      <c r="E187" s="7"/>
      <c r="F187" s="7"/>
      <c r="G187" s="7"/>
      <c r="I187" s="104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1"/>
      <c r="W187" s="11"/>
      <c r="X187" s="11"/>
      <c r="Y187" s="11"/>
      <c r="Z187" s="11"/>
      <c r="AA187" s="11"/>
    </row>
    <row r="188" spans="4:27" s="1" customFormat="1">
      <c r="D188" s="7"/>
      <c r="E188" s="7"/>
      <c r="F188" s="7"/>
      <c r="G188" s="7"/>
      <c r="I188" s="104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1"/>
      <c r="W188" s="11"/>
      <c r="X188" s="11"/>
      <c r="Y188" s="11"/>
      <c r="Z188" s="11"/>
      <c r="AA188" s="11"/>
    </row>
    <row r="189" spans="4:27" s="1" customFormat="1">
      <c r="D189" s="7"/>
      <c r="E189" s="7"/>
      <c r="F189" s="7"/>
      <c r="G189" s="7"/>
      <c r="I189" s="104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1"/>
      <c r="W189" s="11"/>
      <c r="X189" s="11"/>
      <c r="Y189" s="11"/>
      <c r="Z189" s="11"/>
      <c r="AA189" s="11"/>
    </row>
    <row r="190" spans="4:27" s="1" customFormat="1">
      <c r="D190" s="7"/>
      <c r="E190" s="7"/>
      <c r="F190" s="7"/>
      <c r="G190" s="7"/>
      <c r="I190" s="104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1"/>
      <c r="W190" s="11"/>
      <c r="X190" s="11"/>
      <c r="Y190" s="11"/>
      <c r="Z190" s="11"/>
      <c r="AA190" s="11"/>
    </row>
    <row r="191" spans="4:27" s="1" customFormat="1">
      <c r="D191" s="7"/>
      <c r="E191" s="7"/>
      <c r="F191" s="7"/>
      <c r="G191" s="7"/>
      <c r="I191" s="104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1"/>
      <c r="W191" s="11"/>
      <c r="X191" s="11"/>
      <c r="Y191" s="11"/>
      <c r="Z191" s="11"/>
      <c r="AA191" s="11"/>
    </row>
    <row r="192" spans="4:27" s="1" customFormat="1">
      <c r="D192" s="7"/>
      <c r="E192" s="7"/>
      <c r="F192" s="7"/>
      <c r="G192" s="7"/>
      <c r="I192" s="104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1"/>
      <c r="W192" s="11"/>
      <c r="X192" s="11"/>
      <c r="Y192" s="11"/>
      <c r="Z192" s="11"/>
      <c r="AA192" s="11"/>
    </row>
    <row r="193" spans="4:27" s="1" customFormat="1">
      <c r="D193" s="7"/>
      <c r="E193" s="7"/>
      <c r="F193" s="7"/>
      <c r="G193" s="7"/>
      <c r="I193" s="104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1"/>
      <c r="W193" s="11"/>
      <c r="X193" s="11"/>
      <c r="Y193" s="11"/>
      <c r="Z193" s="11"/>
      <c r="AA193" s="11"/>
    </row>
    <row r="194" spans="4:27" s="1" customFormat="1">
      <c r="D194" s="7"/>
      <c r="E194" s="7"/>
      <c r="F194" s="7"/>
      <c r="G194" s="7"/>
      <c r="I194" s="104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1"/>
      <c r="W194" s="11"/>
      <c r="X194" s="11"/>
      <c r="Y194" s="11"/>
      <c r="Z194" s="11"/>
      <c r="AA194" s="11"/>
    </row>
    <row r="195" spans="4:27" s="1" customFormat="1">
      <c r="D195" s="7"/>
      <c r="E195" s="7"/>
      <c r="F195" s="7"/>
      <c r="G195" s="7"/>
      <c r="I195" s="104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1"/>
      <c r="W195" s="11"/>
      <c r="X195" s="11"/>
      <c r="Y195" s="11"/>
      <c r="Z195" s="11"/>
      <c r="AA195" s="11"/>
    </row>
    <row r="196" spans="4:27" s="1" customFormat="1">
      <c r="D196" s="7"/>
      <c r="E196" s="7"/>
      <c r="F196" s="7"/>
      <c r="G196" s="7"/>
      <c r="I196" s="104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1"/>
      <c r="W196" s="11"/>
      <c r="X196" s="11"/>
      <c r="Y196" s="11"/>
      <c r="Z196" s="11"/>
      <c r="AA196" s="11"/>
    </row>
    <row r="197" spans="4:27" s="1" customFormat="1">
      <c r="D197" s="7"/>
      <c r="E197" s="7"/>
      <c r="F197" s="7"/>
      <c r="G197" s="7"/>
      <c r="I197" s="104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1"/>
      <c r="W197" s="11"/>
      <c r="X197" s="11"/>
      <c r="Y197" s="11"/>
      <c r="Z197" s="11"/>
      <c r="AA197" s="11"/>
    </row>
    <row r="198" spans="4:27" s="1" customFormat="1">
      <c r="D198" s="7"/>
      <c r="E198" s="7"/>
      <c r="F198" s="7"/>
      <c r="G198" s="7"/>
      <c r="I198" s="104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1"/>
      <c r="W198" s="11"/>
      <c r="X198" s="11"/>
      <c r="Y198" s="11"/>
      <c r="Z198" s="11"/>
      <c r="AA198" s="11"/>
    </row>
    <row r="199" spans="4:27" s="1" customFormat="1">
      <c r="D199" s="7"/>
      <c r="E199" s="7"/>
      <c r="F199" s="7"/>
      <c r="G199" s="7"/>
      <c r="I199" s="104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1"/>
      <c r="W199" s="11"/>
      <c r="X199" s="11"/>
      <c r="Y199" s="11"/>
      <c r="Z199" s="11"/>
      <c r="AA199" s="11"/>
    </row>
    <row r="200" spans="4:27" s="1" customFormat="1">
      <c r="D200" s="7"/>
      <c r="E200" s="7"/>
      <c r="F200" s="7"/>
      <c r="G200" s="7"/>
      <c r="I200" s="104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1"/>
      <c r="W200" s="11"/>
      <c r="X200" s="11"/>
      <c r="Y200" s="11"/>
      <c r="Z200" s="11"/>
      <c r="AA200" s="11"/>
    </row>
    <row r="201" spans="4:27" s="1" customFormat="1">
      <c r="D201" s="7"/>
      <c r="E201" s="7"/>
      <c r="F201" s="7"/>
      <c r="G201" s="7"/>
      <c r="I201" s="104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1"/>
      <c r="W201" s="11"/>
      <c r="X201" s="11"/>
      <c r="Y201" s="11"/>
      <c r="Z201" s="11"/>
      <c r="AA201" s="11"/>
    </row>
  </sheetData>
  <autoFilter ref="B3:AA54" xr:uid="{24CCCA7B-4AC0-487F-8E99-04EFEBED759E}">
    <filterColumn colId="8">
      <filters>
        <filter val="YTD ACT"/>
        <filter val="YTD TGT"/>
      </filters>
    </filterColumn>
  </autoFilter>
  <mergeCells count="116">
    <mergeCell ref="H47:H49"/>
    <mergeCell ref="I47:I49"/>
    <mergeCell ref="D38:D40"/>
    <mergeCell ref="E38:E40"/>
    <mergeCell ref="F38:F40"/>
    <mergeCell ref="G38:G40"/>
    <mergeCell ref="H38:H40"/>
    <mergeCell ref="I38:I40"/>
    <mergeCell ref="B44:B52"/>
    <mergeCell ref="C44:C52"/>
    <mergeCell ref="D44:D46"/>
    <mergeCell ref="E44:E46"/>
    <mergeCell ref="F44:F46"/>
    <mergeCell ref="G44:G46"/>
    <mergeCell ref="D50:D52"/>
    <mergeCell ref="E50:E52"/>
    <mergeCell ref="F50:F52"/>
    <mergeCell ref="G50:G52"/>
    <mergeCell ref="H50:H52"/>
    <mergeCell ref="I50:I52"/>
    <mergeCell ref="H44:H46"/>
    <mergeCell ref="I44:I46"/>
    <mergeCell ref="D47:D49"/>
    <mergeCell ref="E47:E49"/>
    <mergeCell ref="F47:F49"/>
    <mergeCell ref="G47:G49"/>
    <mergeCell ref="D32:D34"/>
    <mergeCell ref="E32:E34"/>
    <mergeCell ref="F32:F34"/>
    <mergeCell ref="G32:G34"/>
    <mergeCell ref="H32:H34"/>
    <mergeCell ref="I32:I34"/>
    <mergeCell ref="C29:C43"/>
    <mergeCell ref="D29:D31"/>
    <mergeCell ref="E29:E31"/>
    <mergeCell ref="F29:F31"/>
    <mergeCell ref="G29:G31"/>
    <mergeCell ref="H29:H31"/>
    <mergeCell ref="D35:D37"/>
    <mergeCell ref="E35:E37"/>
    <mergeCell ref="F35:F37"/>
    <mergeCell ref="G35:G37"/>
    <mergeCell ref="D41:D43"/>
    <mergeCell ref="E41:E43"/>
    <mergeCell ref="F41:F43"/>
    <mergeCell ref="G41:G43"/>
    <mergeCell ref="H41:H43"/>
    <mergeCell ref="I41:I43"/>
    <mergeCell ref="H35:H37"/>
    <mergeCell ref="I35:I37"/>
    <mergeCell ref="I26:I28"/>
    <mergeCell ref="I20:I22"/>
    <mergeCell ref="D23:D25"/>
    <mergeCell ref="E23:E25"/>
    <mergeCell ref="F23:F25"/>
    <mergeCell ref="G23:G25"/>
    <mergeCell ref="H23:H25"/>
    <mergeCell ref="I23:I25"/>
    <mergeCell ref="I29:I31"/>
    <mergeCell ref="B14:B43"/>
    <mergeCell ref="C14:C28"/>
    <mergeCell ref="D14:D16"/>
    <mergeCell ref="E14:E16"/>
    <mergeCell ref="F14:F16"/>
    <mergeCell ref="G14:G16"/>
    <mergeCell ref="H14:H16"/>
    <mergeCell ref="I14:I16"/>
    <mergeCell ref="D17:D19"/>
    <mergeCell ref="E17:E19"/>
    <mergeCell ref="F17:F19"/>
    <mergeCell ref="G17:G19"/>
    <mergeCell ref="H17:H19"/>
    <mergeCell ref="I17:I19"/>
    <mergeCell ref="D20:D22"/>
    <mergeCell ref="E20:E22"/>
    <mergeCell ref="F20:F22"/>
    <mergeCell ref="G20:G22"/>
    <mergeCell ref="H20:H22"/>
    <mergeCell ref="D26:D28"/>
    <mergeCell ref="E26:E28"/>
    <mergeCell ref="F26:F28"/>
    <mergeCell ref="G26:G28"/>
    <mergeCell ref="H26:H28"/>
    <mergeCell ref="B10:B11"/>
    <mergeCell ref="C10:C13"/>
    <mergeCell ref="D10:D11"/>
    <mergeCell ref="E10:E11"/>
    <mergeCell ref="F10:F11"/>
    <mergeCell ref="G10:G11"/>
    <mergeCell ref="H10:H11"/>
    <mergeCell ref="I10:I11"/>
    <mergeCell ref="I12:I13"/>
    <mergeCell ref="B12:B13"/>
    <mergeCell ref="D12:D13"/>
    <mergeCell ref="E12:E13"/>
    <mergeCell ref="F12:F13"/>
    <mergeCell ref="G12:G13"/>
    <mergeCell ref="H12:H13"/>
    <mergeCell ref="H4:H5"/>
    <mergeCell ref="I4:I5"/>
    <mergeCell ref="D6:D7"/>
    <mergeCell ref="E6:E7"/>
    <mergeCell ref="F6:F7"/>
    <mergeCell ref="H6:H7"/>
    <mergeCell ref="I6:I7"/>
    <mergeCell ref="B4:B9"/>
    <mergeCell ref="C4:C9"/>
    <mergeCell ref="D4:D5"/>
    <mergeCell ref="E4:E5"/>
    <mergeCell ref="F4:F5"/>
    <mergeCell ref="G4:G9"/>
    <mergeCell ref="D8:D9"/>
    <mergeCell ref="E8:E9"/>
    <mergeCell ref="F8:F9"/>
    <mergeCell ref="H8:H9"/>
    <mergeCell ref="I8:I9"/>
  </mergeCells>
  <conditionalFormatting sqref="K5:AA5">
    <cfRule type="containsBlanks" dxfId="561" priority="8">
      <formula>LEN(TRIM(K5))=0</formula>
    </cfRule>
    <cfRule type="expression" dxfId="560" priority="9">
      <formula>K5&lt;K4</formula>
    </cfRule>
    <cfRule type="expression" dxfId="559" priority="10">
      <formula>K5&gt;K4</formula>
    </cfRule>
  </conditionalFormatting>
  <conditionalFormatting sqref="K7:AA7">
    <cfRule type="containsBlanks" dxfId="558" priority="2">
      <formula>LEN(TRIM(K7))=0</formula>
    </cfRule>
    <cfRule type="expression" dxfId="557" priority="3">
      <formula>K7&lt;K6</formula>
    </cfRule>
    <cfRule type="expression" dxfId="556" priority="4">
      <formula>K7&gt;K6</formula>
    </cfRule>
  </conditionalFormatting>
  <conditionalFormatting sqref="K9:AA9">
    <cfRule type="containsBlanks" dxfId="555" priority="5">
      <formula>LEN(TRIM(K9))=0</formula>
    </cfRule>
    <cfRule type="expression" dxfId="554" priority="6">
      <formula>K9&lt;K8</formula>
    </cfRule>
    <cfRule type="expression" dxfId="553" priority="7">
      <formula>K9&gt;K8</formula>
    </cfRule>
  </conditionalFormatting>
  <conditionalFormatting sqref="K11:AA11">
    <cfRule type="containsBlanks" dxfId="552" priority="17">
      <formula>LEN(TRIM(K11))=0</formula>
    </cfRule>
    <cfRule type="expression" dxfId="551" priority="18">
      <formula>K11&lt;K10</formula>
    </cfRule>
    <cfRule type="expression" dxfId="550" priority="19">
      <formula>K11&gt;K10</formula>
    </cfRule>
  </conditionalFormatting>
  <conditionalFormatting sqref="K16:AA16 K19:AA19 K22:AA22 K25:AA25 K28:AA28 K31:AA31 K34:AA34 K37:AA37 K40:AA40 K43:AA43 K46:AA46 K49:AA49 K52:AA52">
    <cfRule type="containsBlanks" dxfId="549" priority="23">
      <formula>LEN(TRIM(K16))=0</formula>
    </cfRule>
  </conditionalFormatting>
  <conditionalFormatting sqref="K16:AA16">
    <cfRule type="expression" dxfId="548" priority="24">
      <formula>K16&lt;K15</formula>
    </cfRule>
    <cfRule type="expression" dxfId="547" priority="25">
      <formula>K16&gt;K15</formula>
    </cfRule>
  </conditionalFormatting>
  <conditionalFormatting sqref="K19:AA19">
    <cfRule type="expression" dxfId="546" priority="30">
      <formula>K19&lt;K18</formula>
    </cfRule>
    <cfRule type="expression" dxfId="545" priority="31">
      <formula>K19&gt;K18</formula>
    </cfRule>
  </conditionalFormatting>
  <conditionalFormatting sqref="K22:AA22">
    <cfRule type="expression" dxfId="544" priority="36">
      <formula>K22&lt;K21</formula>
    </cfRule>
    <cfRule type="expression" dxfId="543" priority="37">
      <formula>K22&gt;K21</formula>
    </cfRule>
  </conditionalFormatting>
  <conditionalFormatting sqref="K25:AA25">
    <cfRule type="expression" dxfId="542" priority="42">
      <formula>K25&lt;K24</formula>
    </cfRule>
    <cfRule type="expression" dxfId="541" priority="43">
      <formula>K25&gt;K24</formula>
    </cfRule>
  </conditionalFormatting>
  <conditionalFormatting sqref="K28:AA28">
    <cfRule type="expression" dxfId="540" priority="48">
      <formula>K28&lt;K27</formula>
    </cfRule>
    <cfRule type="expression" dxfId="539" priority="49">
      <formula>K28&gt;K27</formula>
    </cfRule>
  </conditionalFormatting>
  <conditionalFormatting sqref="K31:AA31">
    <cfRule type="expression" dxfId="538" priority="54">
      <formula>K31&lt;K30</formula>
    </cfRule>
    <cfRule type="expression" dxfId="537" priority="55">
      <formula>K31&gt;K30</formula>
    </cfRule>
  </conditionalFormatting>
  <conditionalFormatting sqref="K34:AA34">
    <cfRule type="expression" dxfId="536" priority="60">
      <formula>K34&lt;K33</formula>
    </cfRule>
    <cfRule type="expression" dxfId="535" priority="61">
      <formula>K34&gt;K33</formula>
    </cfRule>
  </conditionalFormatting>
  <conditionalFormatting sqref="K37:AA37">
    <cfRule type="expression" dxfId="534" priority="66">
      <formula>K37&lt;K36</formula>
    </cfRule>
    <cfRule type="expression" dxfId="533" priority="67">
      <formula>K37&gt;K36</formula>
    </cfRule>
  </conditionalFormatting>
  <conditionalFormatting sqref="K40:AA40">
    <cfRule type="expression" dxfId="532" priority="72">
      <formula>K40&lt;K39</formula>
    </cfRule>
    <cfRule type="expression" dxfId="531" priority="73">
      <formula>K40&gt;K39</formula>
    </cfRule>
  </conditionalFormatting>
  <conditionalFormatting sqref="K43:AA43">
    <cfRule type="expression" dxfId="530" priority="78">
      <formula>K43&lt;K42</formula>
    </cfRule>
    <cfRule type="expression" dxfId="529" priority="79">
      <formula>K43&gt;K42</formula>
    </cfRule>
  </conditionalFormatting>
  <conditionalFormatting sqref="K46:AA46">
    <cfRule type="expression" dxfId="528" priority="84">
      <formula>K46&lt;K45</formula>
    </cfRule>
    <cfRule type="expression" dxfId="527" priority="85">
      <formula>K46&gt;K45</formula>
    </cfRule>
  </conditionalFormatting>
  <conditionalFormatting sqref="K49:AA49">
    <cfRule type="expression" dxfId="526" priority="90">
      <formula>K49&lt;K48</formula>
    </cfRule>
    <cfRule type="expression" dxfId="525" priority="91">
      <formula>K49&gt;K48</formula>
    </cfRule>
  </conditionalFormatting>
  <conditionalFormatting sqref="K52:AA52">
    <cfRule type="expression" dxfId="524" priority="97">
      <formula>K52&gt;K51</formula>
    </cfRule>
    <cfRule type="expression" dxfId="523" priority="96">
      <formula>K52&lt;K51</formula>
    </cfRule>
  </conditionalFormatting>
  <conditionalFormatting sqref="P53:Z5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23622047244094491" right="0.23622047244094491" top="0.74803149606299213" bottom="0.74803149606299213" header="0.31496062992125984" footer="0.31496062992125984"/>
  <pageSetup paperSize="9" scale="59" orientation="landscape" r:id="rId1"/>
  <headerFooter alignWithMargins="0">
    <oddFooter>&amp;L&amp;F&amp;C&amp;P of &amp;N&amp;R&amp;D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49F82-CDC2-40BD-8F9E-DCDB36053ED2}">
  <sheetPr>
    <tabColor rgb="FFC00000"/>
  </sheetPr>
  <dimension ref="A2:AF52"/>
  <sheetViews>
    <sheetView topLeftCell="A22" zoomScale="70" zoomScaleNormal="70" workbookViewId="0">
      <selection activeCell="J39" sqref="J39"/>
    </sheetView>
  </sheetViews>
  <sheetFormatPr defaultRowHeight="14.5"/>
  <cols>
    <col min="1" max="1" width="11.6328125" bestFit="1" customWidth="1"/>
    <col min="2" max="2" width="13.08984375" bestFit="1" customWidth="1"/>
    <col min="3" max="3" width="23.7265625" bestFit="1" customWidth="1"/>
    <col min="4" max="6" width="23.36328125" bestFit="1" customWidth="1"/>
  </cols>
  <sheetData>
    <row r="2" spans="1:26">
      <c r="M2" s="250">
        <v>4.467268395060988E-2</v>
      </c>
      <c r="N2" s="250">
        <v>5.6913227325948224E-2</v>
      </c>
      <c r="O2" s="250">
        <v>0.12759381633585604</v>
      </c>
      <c r="P2" s="250">
        <v>6.7873923003162626E-2</v>
      </c>
      <c r="Q2" s="250">
        <v>9.1370126954892369E-2</v>
      </c>
      <c r="R2" s="250">
        <v>0.10906102173841314</v>
      </c>
      <c r="S2" s="250">
        <v>7.1732463836803428E-2</v>
      </c>
      <c r="T2" s="250">
        <v>5.1846830227202968E-2</v>
      </c>
      <c r="U2" s="250">
        <v>9.3291898264106582E-2</v>
      </c>
      <c r="V2" s="250">
        <v>8.1676280522617814E-2</v>
      </c>
      <c r="W2" s="250">
        <v>5.9365935453681025E-2</v>
      </c>
      <c r="X2" s="250">
        <v>0.14460179238670601</v>
      </c>
    </row>
    <row r="3" spans="1:26">
      <c r="A3" s="57" t="s">
        <v>78</v>
      </c>
      <c r="B3" s="247" t="s">
        <v>79</v>
      </c>
      <c r="C3" s="247">
        <v>2022</v>
      </c>
      <c r="D3" s="247" t="s">
        <v>140</v>
      </c>
      <c r="E3" s="247" t="s">
        <v>141</v>
      </c>
      <c r="F3" s="247" t="s">
        <v>142</v>
      </c>
      <c r="L3" s="248"/>
      <c r="M3" s="249" t="s">
        <v>80</v>
      </c>
      <c r="N3" s="249" t="s">
        <v>81</v>
      </c>
      <c r="O3" s="249" t="s">
        <v>82</v>
      </c>
      <c r="P3" s="249" t="s">
        <v>83</v>
      </c>
      <c r="Q3" s="249" t="s">
        <v>84</v>
      </c>
      <c r="R3" s="249" t="s">
        <v>85</v>
      </c>
      <c r="S3" s="249" t="s">
        <v>86</v>
      </c>
      <c r="T3" s="249" t="s">
        <v>87</v>
      </c>
      <c r="U3" s="249" t="s">
        <v>88</v>
      </c>
      <c r="V3" s="249" t="s">
        <v>89</v>
      </c>
      <c r="W3" s="249" t="s">
        <v>90</v>
      </c>
      <c r="X3" s="249" t="s">
        <v>91</v>
      </c>
      <c r="Y3" s="249" t="s">
        <v>62</v>
      </c>
      <c r="Z3" s="252" t="s">
        <v>92</v>
      </c>
    </row>
    <row r="4" spans="1:26">
      <c r="A4" t="s">
        <v>9</v>
      </c>
      <c r="B4" s="244" t="s">
        <v>9</v>
      </c>
      <c r="C4" s="245">
        <v>5819.1990400000004</v>
      </c>
      <c r="D4" s="245">
        <f>SUM(M4:U4)</f>
        <v>4181.9308900000005</v>
      </c>
      <c r="E4" s="271">
        <v>2988.6586414447138</v>
      </c>
      <c r="F4" s="271">
        <v>4316.3339399950582</v>
      </c>
      <c r="L4" s="244" t="s">
        <v>9</v>
      </c>
      <c r="M4" s="245">
        <v>291.88308000000001</v>
      </c>
      <c r="N4" s="245">
        <v>210.65472999999989</v>
      </c>
      <c r="O4" s="245">
        <v>626.59757000000013</v>
      </c>
      <c r="P4" s="245">
        <v>440.91931999999997</v>
      </c>
      <c r="Q4" s="245">
        <v>417.47460000000012</v>
      </c>
      <c r="R4" s="245">
        <v>628.46640000000014</v>
      </c>
      <c r="S4" s="245">
        <v>628.45167000000038</v>
      </c>
      <c r="T4" s="245">
        <v>246.9039699999999</v>
      </c>
      <c r="U4" s="245">
        <v>690.57954999999993</v>
      </c>
      <c r="V4" s="245">
        <v>355.00797</v>
      </c>
      <c r="W4" s="245">
        <v>344.30710999999985</v>
      </c>
      <c r="X4" s="245">
        <v>937.95307000000003</v>
      </c>
      <c r="Y4" s="245">
        <v>5819.1990400000004</v>
      </c>
      <c r="Z4" s="253">
        <f>SUM(M4:X4)</f>
        <v>5819.1990399999995</v>
      </c>
    </row>
    <row r="5" spans="1:26">
      <c r="A5" t="s">
        <v>10</v>
      </c>
      <c r="B5" s="246" t="s">
        <v>10</v>
      </c>
      <c r="C5" s="245">
        <v>891.04853999999989</v>
      </c>
      <c r="D5" s="245">
        <f t="shared" ref="D5:D19" si="0">SUM(M5:U5)</f>
        <v>636.52586338839683</v>
      </c>
      <c r="E5" s="271">
        <v>390.8196963664621</v>
      </c>
      <c r="F5" s="271">
        <v>22.249431707191007</v>
      </c>
      <c r="L5" s="246" t="s">
        <v>10</v>
      </c>
      <c r="M5" s="251">
        <f>M$2*$Y5</f>
        <v>39.805529812072358</v>
      </c>
      <c r="N5" s="251">
        <f t="shared" ref="N5:X8" si="1">N$2*$Y5</f>
        <v>50.71244811547426</v>
      </c>
      <c r="O5" s="251">
        <f t="shared" si="1"/>
        <v>113.69228375909266</v>
      </c>
      <c r="P5" s="251">
        <f t="shared" si="1"/>
        <v>60.478959996040466</v>
      </c>
      <c r="Q5" s="251">
        <f t="shared" si="1"/>
        <v>81.415218222771486</v>
      </c>
      <c r="R5" s="251">
        <f t="shared" si="1"/>
        <v>97.178664190921282</v>
      </c>
      <c r="S5" s="251">
        <f t="shared" si="1"/>
        <v>63.917107172386487</v>
      </c>
      <c r="T5" s="251">
        <f t="shared" si="1"/>
        <v>46.198042377577067</v>
      </c>
      <c r="U5" s="251">
        <f t="shared" si="1"/>
        <v>83.127609742060699</v>
      </c>
      <c r="V5" s="251">
        <f t="shared" si="1"/>
        <v>72.777530512309028</v>
      </c>
      <c r="W5" s="251">
        <f t="shared" si="1"/>
        <v>52.897930111736706</v>
      </c>
      <c r="X5" s="251">
        <f t="shared" si="1"/>
        <v>128.84721598755749</v>
      </c>
      <c r="Y5" s="245">
        <v>891.04853999999989</v>
      </c>
      <c r="Z5" s="253">
        <f t="shared" ref="Z5:Z20" si="2">SUM(M5:X5)</f>
        <v>891.04854</v>
      </c>
    </row>
    <row r="6" spans="1:26">
      <c r="A6" t="s">
        <v>93</v>
      </c>
      <c r="B6" s="244" t="s">
        <v>11</v>
      </c>
      <c r="C6" s="245">
        <v>282.05473999999998</v>
      </c>
      <c r="D6" s="245">
        <f t="shared" si="0"/>
        <v>174.91528</v>
      </c>
      <c r="E6" s="271">
        <v>402.24434534763338</v>
      </c>
      <c r="F6" s="271">
        <v>241.51339532945096</v>
      </c>
      <c r="L6" s="244" t="s">
        <v>11</v>
      </c>
      <c r="M6" s="245">
        <v>5.2783100000000012</v>
      </c>
      <c r="N6" s="245">
        <v>43.237759999999994</v>
      </c>
      <c r="O6" s="245">
        <v>25.414090000000002</v>
      </c>
      <c r="P6" s="245">
        <v>5.6638399999999995</v>
      </c>
      <c r="Q6" s="245">
        <v>5.8299800000000008</v>
      </c>
      <c r="R6" s="245">
        <v>27.177070000000001</v>
      </c>
      <c r="S6" s="245">
        <v>16.080670000000001</v>
      </c>
      <c r="T6" s="245">
        <v>36.828599999999994</v>
      </c>
      <c r="U6" s="245">
        <v>9.4049600000000009</v>
      </c>
      <c r="V6" s="245">
        <v>6.0423100000000005</v>
      </c>
      <c r="W6" s="245">
        <v>52.080780000000004</v>
      </c>
      <c r="X6" s="245">
        <v>49.016369999999995</v>
      </c>
      <c r="Y6" s="245">
        <v>282.05473999999998</v>
      </c>
      <c r="Z6" s="253">
        <f t="shared" si="2"/>
        <v>282.05473999999998</v>
      </c>
    </row>
    <row r="7" spans="1:26">
      <c r="A7" t="s">
        <v>93</v>
      </c>
      <c r="B7" s="246" t="s">
        <v>12</v>
      </c>
      <c r="C7" s="245">
        <v>51.205670000000005</v>
      </c>
      <c r="D7" s="245">
        <f t="shared" si="0"/>
        <v>36.579077170286745</v>
      </c>
      <c r="E7" s="271">
        <v>70.749459109664016</v>
      </c>
      <c r="F7" s="271">
        <v>40.884538352359996</v>
      </c>
      <c r="L7" s="246" t="s">
        <v>12</v>
      </c>
      <c r="M7" s="251">
        <f t="shared" ref="M7:M8" si="3">M$2*$Y7</f>
        <v>2.287494712389226</v>
      </c>
      <c r="N7" s="251">
        <f t="shared" si="1"/>
        <v>2.9142799370874877</v>
      </c>
      <c r="O7" s="251">
        <f t="shared" si="1"/>
        <v>6.5335268533344539</v>
      </c>
      <c r="P7" s="251">
        <f t="shared" si="1"/>
        <v>3.4755297029053547</v>
      </c>
      <c r="Q7" s="251">
        <f t="shared" si="1"/>
        <v>4.6786685687103242</v>
      </c>
      <c r="R7" s="251">
        <f t="shared" si="1"/>
        <v>5.5845426890000107</v>
      </c>
      <c r="S7" s="251">
        <f t="shared" si="1"/>
        <v>3.6731088715142906</v>
      </c>
      <c r="T7" s="251">
        <f t="shared" si="1"/>
        <v>2.6548516791601804</v>
      </c>
      <c r="U7" s="251">
        <f t="shared" si="1"/>
        <v>4.7770741561854146</v>
      </c>
      <c r="V7" s="251">
        <f t="shared" si="1"/>
        <v>4.1822886672685957</v>
      </c>
      <c r="W7" s="251">
        <f t="shared" si="1"/>
        <v>3.0398725000824913</v>
      </c>
      <c r="X7" s="251">
        <f t="shared" si="1"/>
        <v>7.4044316623621809</v>
      </c>
      <c r="Y7" s="245">
        <v>51.205670000000005</v>
      </c>
      <c r="Z7" s="253">
        <f t="shared" si="2"/>
        <v>51.205670000000005</v>
      </c>
    </row>
    <row r="8" spans="1:26">
      <c r="A8" t="s">
        <v>94</v>
      </c>
      <c r="B8" s="246" t="s">
        <v>13</v>
      </c>
      <c r="C8" s="245">
        <v>0</v>
      </c>
      <c r="D8" s="245">
        <f t="shared" si="0"/>
        <v>0</v>
      </c>
      <c r="E8" s="271">
        <v>0</v>
      </c>
      <c r="F8" s="271">
        <v>13.410670857300001</v>
      </c>
      <c r="L8" s="246" t="s">
        <v>13</v>
      </c>
      <c r="M8" s="251">
        <f t="shared" si="3"/>
        <v>0</v>
      </c>
      <c r="N8" s="251">
        <f t="shared" si="1"/>
        <v>0</v>
      </c>
      <c r="O8" s="251">
        <f t="shared" si="1"/>
        <v>0</v>
      </c>
      <c r="P8" s="251">
        <f t="shared" si="1"/>
        <v>0</v>
      </c>
      <c r="Q8" s="251">
        <f t="shared" si="1"/>
        <v>0</v>
      </c>
      <c r="R8" s="251">
        <f t="shared" si="1"/>
        <v>0</v>
      </c>
      <c r="S8" s="251">
        <f t="shared" si="1"/>
        <v>0</v>
      </c>
      <c r="T8" s="251">
        <f t="shared" si="1"/>
        <v>0</v>
      </c>
      <c r="U8" s="251">
        <f t="shared" si="1"/>
        <v>0</v>
      </c>
      <c r="V8" s="251">
        <f t="shared" si="1"/>
        <v>0</v>
      </c>
      <c r="W8" s="251">
        <f t="shared" si="1"/>
        <v>0</v>
      </c>
      <c r="X8" s="251">
        <f t="shared" si="1"/>
        <v>0</v>
      </c>
      <c r="Y8" s="245">
        <v>0</v>
      </c>
      <c r="Z8" s="253">
        <f t="shared" si="2"/>
        <v>0</v>
      </c>
    </row>
    <row r="9" spans="1:26">
      <c r="A9" t="s">
        <v>93</v>
      </c>
      <c r="B9" s="244" t="s">
        <v>14</v>
      </c>
      <c r="C9" s="245">
        <v>621.86069999999995</v>
      </c>
      <c r="D9" s="245">
        <f t="shared" si="0"/>
        <v>510.58371</v>
      </c>
      <c r="E9" s="271">
        <v>564.90764000000001</v>
      </c>
      <c r="F9" s="271">
        <v>232.61939000000004</v>
      </c>
      <c r="L9" s="244" t="s">
        <v>14</v>
      </c>
      <c r="M9" s="245">
        <v>37.452400000000004</v>
      </c>
      <c r="N9" s="245">
        <v>54.323410000000003</v>
      </c>
      <c r="O9" s="245">
        <v>90.932379999999995</v>
      </c>
      <c r="P9" s="245">
        <v>27.701450000000001</v>
      </c>
      <c r="Q9" s="245">
        <v>41.396979999999999</v>
      </c>
      <c r="R9" s="245">
        <v>138.27599999999998</v>
      </c>
      <c r="S9" s="245">
        <v>16.509540000000001</v>
      </c>
      <c r="T9" s="245">
        <v>74.047330000000002</v>
      </c>
      <c r="U9" s="245">
        <v>29.944220000000001</v>
      </c>
      <c r="V9" s="245">
        <v>27.345030000000001</v>
      </c>
      <c r="W9" s="245">
        <v>11.033940000000001</v>
      </c>
      <c r="X9" s="245">
        <v>72.898020000000002</v>
      </c>
      <c r="Y9" s="245">
        <v>621.86069999999995</v>
      </c>
      <c r="Z9" s="253">
        <f t="shared" si="2"/>
        <v>621.86069999999995</v>
      </c>
    </row>
    <row r="10" spans="1:26">
      <c r="A10" t="s">
        <v>93</v>
      </c>
      <c r="B10" s="244" t="s">
        <v>15</v>
      </c>
      <c r="C10" s="245">
        <v>1068.2223899999999</v>
      </c>
      <c r="D10" s="245">
        <f t="shared" si="0"/>
        <v>708.13910999999996</v>
      </c>
      <c r="E10" s="271">
        <v>659.64308703555196</v>
      </c>
      <c r="F10" s="271">
        <v>804.63686844826384</v>
      </c>
      <c r="L10" s="244" t="s">
        <v>15</v>
      </c>
      <c r="M10" s="245">
        <v>66.81562000000001</v>
      </c>
      <c r="N10" s="245">
        <v>118.96943999999999</v>
      </c>
      <c r="O10" s="245">
        <v>101.47468000000001</v>
      </c>
      <c r="P10" s="245">
        <v>52.137949999999989</v>
      </c>
      <c r="Q10" s="245">
        <v>52.194939999999974</v>
      </c>
      <c r="R10" s="245">
        <v>65.623980000000003</v>
      </c>
      <c r="S10" s="245">
        <v>78.699249999999992</v>
      </c>
      <c r="T10" s="245">
        <v>72.812990000000013</v>
      </c>
      <c r="U10" s="245">
        <v>99.410260000000008</v>
      </c>
      <c r="V10" s="245">
        <v>72.465789999999984</v>
      </c>
      <c r="W10" s="245">
        <v>56.044070000000005</v>
      </c>
      <c r="X10" s="245">
        <v>231.57342</v>
      </c>
      <c r="Y10" s="245">
        <v>1068.2223899999999</v>
      </c>
      <c r="Z10" s="253">
        <f t="shared" si="2"/>
        <v>1068.2223899999999</v>
      </c>
    </row>
    <row r="11" spans="1:26">
      <c r="A11" t="s">
        <v>93</v>
      </c>
      <c r="B11" s="246" t="s">
        <v>16</v>
      </c>
      <c r="C11" s="245">
        <v>203.99439999999998</v>
      </c>
      <c r="D11" s="245">
        <f t="shared" si="0"/>
        <v>145.72462190039386</v>
      </c>
      <c r="E11" s="271">
        <v>151.02599000000004</v>
      </c>
      <c r="F11" s="271">
        <v>224.13123999999999</v>
      </c>
      <c r="L11" s="246" t="s">
        <v>16</v>
      </c>
      <c r="M11" s="251">
        <f t="shared" ref="M11:X13" si="4">M$2*$Y11</f>
        <v>9.1129773588942911</v>
      </c>
      <c r="N11" s="251">
        <f t="shared" si="4"/>
        <v>11.609979660420411</v>
      </c>
      <c r="O11" s="251">
        <f t="shared" si="4"/>
        <v>26.028424007143148</v>
      </c>
      <c r="P11" s="251">
        <f t="shared" si="4"/>
        <v>13.845900198676357</v>
      </c>
      <c r="Q11" s="251">
        <f t="shared" si="4"/>
        <v>18.638994226087096</v>
      </c>
      <c r="R11" s="251">
        <f t="shared" si="4"/>
        <v>22.247837692914544</v>
      </c>
      <c r="S11" s="251">
        <f t="shared" si="4"/>
        <v>14.633020920910413</v>
      </c>
      <c r="T11" s="251">
        <f t="shared" si="4"/>
        <v>10.576463024100132</v>
      </c>
      <c r="U11" s="251">
        <f t="shared" si="4"/>
        <v>19.031024811247462</v>
      </c>
      <c r="V11" s="251">
        <f t="shared" si="4"/>
        <v>16.661503839443107</v>
      </c>
      <c r="W11" s="251">
        <f t="shared" si="4"/>
        <v>12.110318383312388</v>
      </c>
      <c r="X11" s="251">
        <f t="shared" si="4"/>
        <v>29.497955876850657</v>
      </c>
      <c r="Y11" s="245">
        <v>203.99439999999998</v>
      </c>
      <c r="Z11" s="253">
        <f t="shared" si="2"/>
        <v>203.99439999999998</v>
      </c>
    </row>
    <row r="12" spans="1:26">
      <c r="A12" t="s">
        <v>93</v>
      </c>
      <c r="B12" s="246" t="s">
        <v>17</v>
      </c>
      <c r="C12" s="245">
        <v>28.714669999999998</v>
      </c>
      <c r="D12" s="245">
        <f t="shared" si="0"/>
        <v>20.512496562379077</v>
      </c>
      <c r="E12" s="271">
        <v>101.27162</v>
      </c>
      <c r="F12" s="271">
        <v>10.711160000000001</v>
      </c>
      <c r="L12" s="246" t="s">
        <v>17</v>
      </c>
      <c r="M12" s="251">
        <f t="shared" si="4"/>
        <v>1.2827613776560589</v>
      </c>
      <c r="N12" s="251">
        <f t="shared" si="4"/>
        <v>1.6342445412995856</v>
      </c>
      <c r="O12" s="251">
        <f t="shared" si="4"/>
        <v>3.663814330124715</v>
      </c>
      <c r="P12" s="251">
        <f t="shared" si="4"/>
        <v>1.9489773006412237</v>
      </c>
      <c r="Q12" s="251">
        <f t="shared" si="4"/>
        <v>2.6236630433678392</v>
      </c>
      <c r="R12" s="251">
        <f t="shared" si="4"/>
        <v>3.1316512490813597</v>
      </c>
      <c r="S12" s="251">
        <f t="shared" si="4"/>
        <v>2.0597740273607443</v>
      </c>
      <c r="T12" s="251">
        <f t="shared" si="4"/>
        <v>1.4887646205201581</v>
      </c>
      <c r="U12" s="251">
        <f t="shared" si="4"/>
        <v>2.678846072327393</v>
      </c>
      <c r="V12" s="251">
        <f t="shared" si="4"/>
        <v>2.345307442034398</v>
      </c>
      <c r="W12" s="251">
        <f t="shared" si="4"/>
        <v>1.7046732457937508</v>
      </c>
      <c r="X12" s="251">
        <f t="shared" si="4"/>
        <v>4.1521927497927749</v>
      </c>
      <c r="Y12" s="245">
        <v>28.714669999999998</v>
      </c>
      <c r="Z12" s="253">
        <f t="shared" si="2"/>
        <v>28.714669999999998</v>
      </c>
    </row>
    <row r="13" spans="1:26">
      <c r="A13" t="s">
        <v>93</v>
      </c>
      <c r="B13" s="246" t="s">
        <v>18</v>
      </c>
      <c r="C13" s="245">
        <v>96.330759999999984</v>
      </c>
      <c r="D13" s="245">
        <f t="shared" si="0"/>
        <v>68.814455584945392</v>
      </c>
      <c r="E13" s="271">
        <v>92.386560000000031</v>
      </c>
      <c r="F13" s="271">
        <v>727.63903000000005</v>
      </c>
      <c r="L13" s="246" t="s">
        <v>18</v>
      </c>
      <c r="M13" s="251">
        <f t="shared" si="4"/>
        <v>4.3033535962020517</v>
      </c>
      <c r="N13" s="251">
        <f t="shared" si="4"/>
        <v>5.4824944423613591</v>
      </c>
      <c r="O13" s="251">
        <f t="shared" si="4"/>
        <v>12.291209298933426</v>
      </c>
      <c r="P13" s="251">
        <f t="shared" si="4"/>
        <v>6.5383465870761368</v>
      </c>
      <c r="Q13" s="251">
        <f t="shared" si="4"/>
        <v>8.8017537708612661</v>
      </c>
      <c r="R13" s="251">
        <f t="shared" si="4"/>
        <v>10.505931110437858</v>
      </c>
      <c r="S13" s="251">
        <f t="shared" si="4"/>
        <v>6.9100427580717891</v>
      </c>
      <c r="T13" s="251">
        <f t="shared" si="4"/>
        <v>4.9944445593774338</v>
      </c>
      <c r="U13" s="251">
        <f t="shared" si="4"/>
        <v>8.986879461624067</v>
      </c>
      <c r="V13" s="251">
        <f t="shared" si="4"/>
        <v>7.8679381767169696</v>
      </c>
      <c r="W13" s="251">
        <f t="shared" si="4"/>
        <v>5.7187656803640365</v>
      </c>
      <c r="X13" s="251">
        <f t="shared" si="4"/>
        <v>13.9296005579736</v>
      </c>
      <c r="Y13" s="245">
        <v>96.330759999999984</v>
      </c>
      <c r="Z13" s="253">
        <f t="shared" si="2"/>
        <v>96.330759999999998</v>
      </c>
    </row>
    <row r="14" spans="1:26">
      <c r="A14" t="s">
        <v>93</v>
      </c>
      <c r="B14" s="244" t="s">
        <v>19</v>
      </c>
      <c r="C14" s="245">
        <v>263.78149000000002</v>
      </c>
      <c r="D14" s="245">
        <f t="shared" si="0"/>
        <v>254.36847</v>
      </c>
      <c r="E14" s="271">
        <v>242.7465564</v>
      </c>
      <c r="F14" s="271">
        <v>188.16994435843998</v>
      </c>
      <c r="L14" s="244" t="s">
        <v>19</v>
      </c>
      <c r="M14" s="245">
        <v>1.371</v>
      </c>
      <c r="N14" s="245">
        <v>40.139799999999994</v>
      </c>
      <c r="O14" s="245">
        <v>43.229550000000003</v>
      </c>
      <c r="P14" s="245">
        <v>0</v>
      </c>
      <c r="Q14" s="245">
        <v>79.271060000000006</v>
      </c>
      <c r="R14" s="245">
        <v>54.505859999999998</v>
      </c>
      <c r="S14" s="245">
        <v>0</v>
      </c>
      <c r="T14" s="245">
        <v>0</v>
      </c>
      <c r="U14" s="245">
        <v>35.851199999999999</v>
      </c>
      <c r="V14" s="245">
        <v>9.4130200000000013</v>
      </c>
      <c r="W14" s="245">
        <v>0</v>
      </c>
      <c r="X14" s="245">
        <v>0</v>
      </c>
      <c r="Y14" s="245">
        <v>263.78149000000002</v>
      </c>
      <c r="Z14" s="253">
        <f t="shared" si="2"/>
        <v>263.78149000000002</v>
      </c>
    </row>
    <row r="15" spans="1:26">
      <c r="A15" t="s">
        <v>93</v>
      </c>
      <c r="B15" s="244" t="s">
        <v>20</v>
      </c>
      <c r="C15" s="245">
        <v>305.78341</v>
      </c>
      <c r="D15" s="245">
        <f t="shared" si="0"/>
        <v>225.09607</v>
      </c>
      <c r="E15" s="271">
        <v>456.05862130370008</v>
      </c>
      <c r="F15" s="271">
        <v>353.27114215590007</v>
      </c>
      <c r="L15" s="244" t="s">
        <v>20</v>
      </c>
      <c r="M15" s="245">
        <v>3.3662899999999998</v>
      </c>
      <c r="N15" s="245">
        <v>3.0657899999999998</v>
      </c>
      <c r="O15" s="245">
        <v>79.211969999999994</v>
      </c>
      <c r="P15" s="245">
        <v>2.2503699999999998</v>
      </c>
      <c r="Q15" s="245">
        <v>117.13333</v>
      </c>
      <c r="R15" s="245">
        <v>2.2429999999999999</v>
      </c>
      <c r="S15" s="245">
        <v>4.3269900000000003</v>
      </c>
      <c r="T15" s="245">
        <v>6.2862900000000002</v>
      </c>
      <c r="U15" s="245">
        <v>7.21204</v>
      </c>
      <c r="V15" s="245">
        <v>12.005239999999999</v>
      </c>
      <c r="W15" s="245">
        <v>65.402349999999998</v>
      </c>
      <c r="X15" s="245">
        <v>3.2797499999999999</v>
      </c>
      <c r="Y15" s="245">
        <v>305.78341</v>
      </c>
      <c r="Z15" s="253">
        <f t="shared" si="2"/>
        <v>305.78340999999995</v>
      </c>
    </row>
    <row r="16" spans="1:26">
      <c r="A16" t="s">
        <v>94</v>
      </c>
      <c r="B16" s="246" t="s">
        <v>21</v>
      </c>
      <c r="C16" s="245">
        <v>0</v>
      </c>
      <c r="D16" s="245">
        <f t="shared" si="0"/>
        <v>0</v>
      </c>
      <c r="E16" s="271">
        <v>-4.3284799655651796E-7</v>
      </c>
      <c r="F16" s="271">
        <v>222.04488536595201</v>
      </c>
      <c r="L16" s="246" t="s">
        <v>21</v>
      </c>
      <c r="M16" s="251">
        <f t="shared" ref="M16:X17" si="5">M$2*$Y16</f>
        <v>0</v>
      </c>
      <c r="N16" s="251">
        <f t="shared" si="5"/>
        <v>0</v>
      </c>
      <c r="O16" s="251">
        <f t="shared" si="5"/>
        <v>0</v>
      </c>
      <c r="P16" s="251">
        <f t="shared" si="5"/>
        <v>0</v>
      </c>
      <c r="Q16" s="251">
        <f t="shared" si="5"/>
        <v>0</v>
      </c>
      <c r="R16" s="251">
        <f t="shared" si="5"/>
        <v>0</v>
      </c>
      <c r="S16" s="251">
        <f t="shared" si="5"/>
        <v>0</v>
      </c>
      <c r="T16" s="251">
        <f t="shared" si="5"/>
        <v>0</v>
      </c>
      <c r="U16" s="251">
        <f t="shared" si="5"/>
        <v>0</v>
      </c>
      <c r="V16" s="251">
        <f t="shared" si="5"/>
        <v>0</v>
      </c>
      <c r="W16" s="251">
        <f t="shared" si="5"/>
        <v>0</v>
      </c>
      <c r="X16" s="251">
        <f t="shared" si="5"/>
        <v>0</v>
      </c>
      <c r="Y16" s="245">
        <v>0</v>
      </c>
      <c r="Z16" s="253">
        <f t="shared" si="2"/>
        <v>0</v>
      </c>
    </row>
    <row r="17" spans="1:32">
      <c r="A17" t="s">
        <v>94</v>
      </c>
      <c r="B17" s="246" t="s">
        <v>22</v>
      </c>
      <c r="C17" s="245">
        <v>114.09331000000005</v>
      </c>
      <c r="D17" s="245">
        <f t="shared" si="0"/>
        <v>81.503239604197134</v>
      </c>
      <c r="E17" s="271">
        <v>62.439232572992005</v>
      </c>
      <c r="F17" s="271">
        <v>122.59138599839999</v>
      </c>
      <c r="L17" s="246" t="s">
        <v>22</v>
      </c>
      <c r="M17" s="251">
        <f t="shared" si="5"/>
        <v>5.0968543785089597</v>
      </c>
      <c r="N17" s="251">
        <f t="shared" si="5"/>
        <v>6.4934184883998842</v>
      </c>
      <c r="O17" s="251">
        <f t="shared" si="5"/>
        <v>14.557600841289892</v>
      </c>
      <c r="P17" s="251">
        <f t="shared" si="5"/>
        <v>7.7439605381159673</v>
      </c>
      <c r="Q17" s="251">
        <f t="shared" si="5"/>
        <v>10.424720219403895</v>
      </c>
      <c r="R17" s="251">
        <f t="shared" si="5"/>
        <v>12.443132962117515</v>
      </c>
      <c r="S17" s="251">
        <f t="shared" si="5"/>
        <v>8.184194233596207</v>
      </c>
      <c r="T17" s="251">
        <f t="shared" si="5"/>
        <v>5.9153764736296406</v>
      </c>
      <c r="U17" s="251">
        <f t="shared" si="5"/>
        <v>10.643981469135179</v>
      </c>
      <c r="V17" s="251">
        <f t="shared" si="5"/>
        <v>9.3187171933140007</v>
      </c>
      <c r="W17" s="251">
        <f t="shared" si="5"/>
        <v>6.7732560771568222</v>
      </c>
      <c r="X17" s="251">
        <f t="shared" si="5"/>
        <v>16.498097125332094</v>
      </c>
      <c r="Y17" s="245">
        <v>114.09331000000005</v>
      </c>
      <c r="Z17" s="253">
        <f t="shared" si="2"/>
        <v>114.09331000000005</v>
      </c>
    </row>
    <row r="18" spans="1:32">
      <c r="A18" t="s">
        <v>94</v>
      </c>
      <c r="B18" s="244" t="s">
        <v>23</v>
      </c>
      <c r="C18" s="245">
        <v>44.747440000000012</v>
      </c>
      <c r="D18" s="245">
        <f t="shared" si="0"/>
        <v>-6.8170900000000252</v>
      </c>
      <c r="E18" s="271">
        <v>3.9671760012592357E-6</v>
      </c>
      <c r="F18" s="271">
        <v>206.22493573181302</v>
      </c>
      <c r="L18" s="244" t="s">
        <v>23</v>
      </c>
      <c r="M18" s="245">
        <v>3.5665299999999998</v>
      </c>
      <c r="N18" s="245">
        <v>1.1745899999999998</v>
      </c>
      <c r="O18" s="245">
        <v>5.7822500000000012</v>
      </c>
      <c r="P18" s="245">
        <v>2.0521499999999997</v>
      </c>
      <c r="Q18" s="245">
        <v>2.1166100000000001</v>
      </c>
      <c r="R18" s="245">
        <v>3.2279499999999985</v>
      </c>
      <c r="S18" s="245">
        <v>9.6054899999999979</v>
      </c>
      <c r="T18" s="245">
        <v>-53.286340000000003</v>
      </c>
      <c r="U18" s="245">
        <v>18.943679999999983</v>
      </c>
      <c r="V18" s="245">
        <v>26.274290000000011</v>
      </c>
      <c r="W18" s="245">
        <v>10.717969999999999</v>
      </c>
      <c r="X18" s="245">
        <v>14.572270000000003</v>
      </c>
      <c r="Y18" s="245">
        <v>44.747440000000012</v>
      </c>
      <c r="Z18" s="253">
        <f t="shared" si="2"/>
        <v>44.74743999999999</v>
      </c>
    </row>
    <row r="19" spans="1:32">
      <c r="A19" t="s">
        <v>94</v>
      </c>
      <c r="B19" s="244" t="s">
        <v>24</v>
      </c>
      <c r="C19" s="245">
        <v>213</v>
      </c>
      <c r="D19" s="245">
        <f t="shared" si="0"/>
        <v>71.734688000000006</v>
      </c>
      <c r="E19" s="271">
        <v>162.89801996658701</v>
      </c>
      <c r="F19" s="271">
        <v>157.18364323026404</v>
      </c>
      <c r="L19" s="244" t="s">
        <v>24</v>
      </c>
      <c r="M19" s="245">
        <v>17.313607999999999</v>
      </c>
      <c r="N19" s="245">
        <v>1.8395360000000001</v>
      </c>
      <c r="O19" s="245">
        <v>0.50381599999999993</v>
      </c>
      <c r="P19" s="245">
        <v>5.9097200000000001</v>
      </c>
      <c r="Q19" s="245">
        <v>0.545624</v>
      </c>
      <c r="R19" s="245">
        <v>41.258488000000007</v>
      </c>
      <c r="S19" s="245">
        <v>0.52272799999999997</v>
      </c>
      <c r="T19" s="245">
        <v>3.2854960000000002</v>
      </c>
      <c r="U19" s="245">
        <v>0.55567200000000005</v>
      </c>
      <c r="V19" s="245">
        <v>96.116280000000003</v>
      </c>
      <c r="W19" s="245">
        <v>1.7209119999999896</v>
      </c>
      <c r="X19" s="245">
        <v>0.56892799999999999</v>
      </c>
      <c r="Y19" s="245">
        <v>170.14080799999999</v>
      </c>
      <c r="Z19" s="253">
        <f t="shared" si="2"/>
        <v>170.14080800000002</v>
      </c>
    </row>
    <row r="20" spans="1:32">
      <c r="B20" s="243"/>
      <c r="C20" s="245">
        <f>SUM(C4:C19)</f>
        <v>10004.036559999999</v>
      </c>
      <c r="D20" s="245">
        <f>SUM(D3:D19)</f>
        <v>7109.6108822105998</v>
      </c>
      <c r="E20" s="271">
        <v>6345.8494730816337</v>
      </c>
      <c r="F20" s="273">
        <f>SUM(F3:F19)</f>
        <v>7883.6156015303941</v>
      </c>
      <c r="L20" s="244" t="s">
        <v>27</v>
      </c>
      <c r="M20" s="245">
        <v>4.3284019999999996</v>
      </c>
      <c r="N20" s="245">
        <v>0.45988400000000001</v>
      </c>
      <c r="O20" s="245">
        <v>0.12595399999999998</v>
      </c>
      <c r="P20" s="245">
        <v>1.47743</v>
      </c>
      <c r="Q20" s="245">
        <v>0.136406</v>
      </c>
      <c r="R20" s="245">
        <v>10.314622000000002</v>
      </c>
      <c r="S20" s="245">
        <v>0.13068199999999999</v>
      </c>
      <c r="T20" s="245">
        <v>0.82137400000000005</v>
      </c>
      <c r="U20" s="245">
        <v>0.13891800000000001</v>
      </c>
      <c r="V20" s="245">
        <v>24.029070000000001</v>
      </c>
      <c r="W20" s="245">
        <v>0.43022799999999739</v>
      </c>
      <c r="X20" s="245">
        <v>0.142232</v>
      </c>
      <c r="Y20" s="245">
        <v>42.535201999999998</v>
      </c>
      <c r="Z20" s="253">
        <f t="shared" si="2"/>
        <v>42.535202000000005</v>
      </c>
    </row>
    <row r="21" spans="1:32">
      <c r="C21" s="120"/>
      <c r="D21" s="120"/>
      <c r="E21" s="120"/>
      <c r="M21" s="120"/>
      <c r="N21" s="120"/>
      <c r="Y21" s="253">
        <f>SUM(Y4:Y20)</f>
        <v>10003.712569999998</v>
      </c>
      <c r="Z21" s="253">
        <f>SUM(Z4:Z20)</f>
        <v>10003.712569999996</v>
      </c>
    </row>
    <row r="26" spans="1:32">
      <c r="A26" s="254" t="s">
        <v>78</v>
      </c>
      <c r="B26" s="274" t="s">
        <v>143</v>
      </c>
      <c r="C26" t="s">
        <v>145</v>
      </c>
      <c r="D26" t="s">
        <v>146</v>
      </c>
      <c r="E26" t="s">
        <v>147</v>
      </c>
      <c r="P26">
        <v>2988.6586414447138</v>
      </c>
      <c r="Q26">
        <v>390.8196963664621</v>
      </c>
      <c r="R26">
        <v>402.24434534763338</v>
      </c>
      <c r="S26">
        <v>70.749459109664016</v>
      </c>
      <c r="T26">
        <v>0</v>
      </c>
      <c r="U26">
        <v>564.90764000000001</v>
      </c>
      <c r="V26">
        <v>659.64308703555196</v>
      </c>
      <c r="W26">
        <v>151.02599000000004</v>
      </c>
      <c r="X26">
        <v>101.27162</v>
      </c>
      <c r="Y26">
        <v>92.386560000000031</v>
      </c>
      <c r="Z26">
        <v>242.7465564</v>
      </c>
      <c r="AA26">
        <v>456.05862130370008</v>
      </c>
      <c r="AB26">
        <v>-4.3284799655651796E-7</v>
      </c>
      <c r="AC26">
        <v>62.439232572992005</v>
      </c>
      <c r="AD26">
        <v>3.9671760012592357E-6</v>
      </c>
      <c r="AE26">
        <v>162.89801996658701</v>
      </c>
      <c r="AF26">
        <v>6345.8494730816337</v>
      </c>
    </row>
    <row r="27" spans="1:32">
      <c r="A27" s="255" t="s">
        <v>10</v>
      </c>
      <c r="B27" s="275" t="s">
        <v>10</v>
      </c>
      <c r="C27" s="272">
        <v>390.8196963664621</v>
      </c>
      <c r="D27" s="272">
        <v>636.52586338839683</v>
      </c>
      <c r="E27" s="272">
        <v>22.249431707191007</v>
      </c>
    </row>
    <row r="28" spans="1:32">
      <c r="A28" s="255" t="s">
        <v>94</v>
      </c>
      <c r="B28" s="275" t="s">
        <v>94</v>
      </c>
      <c r="C28" s="272">
        <v>225.33725607390701</v>
      </c>
      <c r="D28" s="272">
        <v>146.42083760419712</v>
      </c>
      <c r="E28" s="272">
        <v>721.45552118372905</v>
      </c>
    </row>
    <row r="29" spans="1:32">
      <c r="A29" s="255" t="s">
        <v>9</v>
      </c>
      <c r="B29" s="275" t="s">
        <v>9</v>
      </c>
      <c r="C29" s="272">
        <v>2988.6586414447138</v>
      </c>
      <c r="D29" s="272">
        <v>4181.9308900000005</v>
      </c>
      <c r="E29" s="272">
        <v>4316.3339399950582</v>
      </c>
    </row>
    <row r="30" spans="1:32">
      <c r="A30" s="255" t="s">
        <v>93</v>
      </c>
      <c r="B30" s="275" t="s">
        <v>93</v>
      </c>
      <c r="C30" s="272">
        <v>2741.0338791965492</v>
      </c>
      <c r="D30" s="272">
        <v>2144.733291218005</v>
      </c>
      <c r="E30" s="272">
        <v>2823.5767086444148</v>
      </c>
    </row>
    <row r="31" spans="1:32">
      <c r="A31" s="255" t="s">
        <v>95</v>
      </c>
      <c r="B31" s="275" t="s">
        <v>144</v>
      </c>
      <c r="C31" s="272">
        <v>6345.8494730816337</v>
      </c>
      <c r="D31" s="272">
        <v>7109.6108822105998</v>
      </c>
      <c r="E31" s="272">
        <v>7883.6156015303941</v>
      </c>
    </row>
    <row r="32" spans="1:32">
      <c r="B32" s="275" t="s">
        <v>95</v>
      </c>
      <c r="C32" s="272">
        <v>12691.698946163266</v>
      </c>
      <c r="D32" s="272">
        <v>14219.2217644212</v>
      </c>
      <c r="E32" s="272">
        <v>15767.231203060786</v>
      </c>
    </row>
    <row r="52" spans="7:22">
      <c r="G52">
        <v>3768</v>
      </c>
      <c r="H52">
        <v>22</v>
      </c>
      <c r="I52">
        <v>202.96466000000001</v>
      </c>
      <c r="J52">
        <v>41</v>
      </c>
      <c r="K52">
        <v>13</v>
      </c>
      <c r="L52">
        <v>217</v>
      </c>
      <c r="M52">
        <v>669</v>
      </c>
      <c r="N52">
        <v>177</v>
      </c>
      <c r="O52">
        <v>11.05</v>
      </c>
      <c r="P52">
        <v>708</v>
      </c>
      <c r="Q52">
        <v>182.84475</v>
      </c>
      <c r="R52">
        <v>348</v>
      </c>
      <c r="S52">
        <v>222.04489000000001</v>
      </c>
      <c r="T52">
        <v>113.15693</v>
      </c>
      <c r="U52">
        <v>162</v>
      </c>
      <c r="V52">
        <v>83.082319999999996</v>
      </c>
    </row>
  </sheetData>
  <pageMargins left="0.7" right="0.7" top="0.75" bottom="0.75" header="0.3" footer="0.3"/>
  <pageSetup orientation="portrait" r:id="rId3"/>
  <ignoredErrors>
    <ignoredError sqref="Z4:Z20" formulaRange="1"/>
  </ignoredErrors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CCA7B-4AC0-487F-8E99-04EFEBED759E}">
  <sheetPr>
    <tabColor rgb="FFC00000"/>
    <pageSetUpPr fitToPage="1"/>
  </sheetPr>
  <dimension ref="A1:DK201"/>
  <sheetViews>
    <sheetView showGridLines="0" zoomScale="60" zoomScaleNormal="60" workbookViewId="0">
      <pane xSplit="4" ySplit="3" topLeftCell="J15" activePane="bottomRight" state="frozen"/>
      <selection pane="topRight" activeCell="D1" sqref="D1"/>
      <selection pane="bottomLeft" activeCell="A5" sqref="A5"/>
      <selection pane="bottomRight" activeCell="AD50" sqref="AD50"/>
    </sheetView>
  </sheetViews>
  <sheetFormatPr defaultColWidth="9.1796875" defaultRowHeight="15.5" outlineLevelRow="1" outlineLevelCol="1"/>
  <cols>
    <col min="1" max="1" width="3.54296875" style="1" customWidth="1"/>
    <col min="2" max="3" width="21.26953125" style="2" customWidth="1"/>
    <col min="4" max="4" width="48.7265625" style="3" customWidth="1"/>
    <col min="5" max="5" width="14.453125" style="3" bestFit="1" customWidth="1"/>
    <col min="6" max="6" width="13.26953125" style="3" bestFit="1" customWidth="1"/>
    <col min="7" max="7" width="27.26953125" style="3" hidden="1" customWidth="1" outlineLevel="1"/>
    <col min="8" max="8" width="13.453125" style="2" hidden="1" customWidth="1" collapsed="1"/>
    <col min="9" max="9" width="12.7265625" style="101" hidden="1" customWidth="1"/>
    <col min="10" max="10" width="10.7265625" style="2" customWidth="1"/>
    <col min="11" max="11" width="13.81640625" style="8" hidden="1" customWidth="1" outlineLevel="1"/>
    <col min="12" max="21" width="10.54296875" style="8" hidden="1" customWidth="1" outlineLevel="1"/>
    <col min="22" max="26" width="10.54296875" style="9" hidden="1" customWidth="1" outlineLevel="1"/>
    <col min="27" max="27" width="13.7265625" style="9" customWidth="1" collapsed="1"/>
    <col min="28" max="28" width="15.26953125" style="9" customWidth="1"/>
    <col min="29" max="46" width="10.54296875" style="9" customWidth="1"/>
    <col min="47" max="47" width="13.7265625" style="9" bestFit="1" customWidth="1"/>
    <col min="48" max="49" width="13.7265625" style="9" customWidth="1"/>
    <col min="50" max="115" width="9.1796875" style="1"/>
    <col min="116" max="16384" width="9.1796875" style="2"/>
  </cols>
  <sheetData>
    <row r="1" spans="1:115" ht="16" thickBot="1"/>
    <row r="2" spans="1:115" ht="30.5" thickBot="1">
      <c r="B2" s="14" t="s">
        <v>0</v>
      </c>
      <c r="C2" s="15"/>
      <c r="D2" s="16"/>
      <c r="E2" s="17"/>
      <c r="F2" s="17"/>
      <c r="G2" s="18"/>
      <c r="H2" s="18"/>
      <c r="I2" s="102"/>
      <c r="J2" s="184"/>
      <c r="K2" s="185"/>
      <c r="L2" s="185"/>
      <c r="M2" s="185"/>
      <c r="N2" s="185"/>
      <c r="O2" s="185"/>
      <c r="P2" s="185"/>
      <c r="Q2" s="185"/>
      <c r="R2" s="185"/>
      <c r="S2" s="185"/>
      <c r="T2" s="185"/>
      <c r="U2" s="185"/>
      <c r="V2" s="185"/>
      <c r="W2" s="185"/>
      <c r="X2" s="185"/>
      <c r="Y2" s="185"/>
      <c r="Z2" s="185"/>
      <c r="AA2" s="186"/>
      <c r="AB2" s="102"/>
      <c r="AC2" s="184"/>
      <c r="AD2" s="185"/>
      <c r="AE2" s="185"/>
      <c r="AF2" s="185"/>
      <c r="AG2" s="185"/>
      <c r="AH2" s="185"/>
      <c r="AI2" s="185"/>
      <c r="AJ2" s="185"/>
      <c r="AK2" s="185"/>
      <c r="AL2" s="185"/>
      <c r="AM2" s="185"/>
      <c r="AN2" s="185"/>
      <c r="AO2" s="185"/>
      <c r="AP2" s="185"/>
      <c r="AQ2" s="185"/>
      <c r="AR2" s="185"/>
      <c r="AS2" s="185"/>
      <c r="AT2" s="185"/>
      <c r="AU2" s="186"/>
      <c r="AV2" s="204"/>
      <c r="AW2" s="204"/>
    </row>
    <row r="3" spans="1:115" s="114" customFormat="1" ht="36.5" thickBot="1">
      <c r="A3" s="112"/>
      <c r="B3" s="30" t="s">
        <v>1</v>
      </c>
      <c r="C3" s="31" t="s">
        <v>2</v>
      </c>
      <c r="D3" s="27" t="s">
        <v>3</v>
      </c>
      <c r="E3" s="29" t="s">
        <v>4</v>
      </c>
      <c r="F3" s="27" t="s">
        <v>5</v>
      </c>
      <c r="G3" s="27" t="s">
        <v>6</v>
      </c>
      <c r="H3" s="27">
        <v>2021</v>
      </c>
      <c r="I3" s="183" t="s">
        <v>7</v>
      </c>
      <c r="J3" s="187" t="s">
        <v>8</v>
      </c>
      <c r="K3" s="188" t="s">
        <v>9</v>
      </c>
      <c r="L3" s="189" t="s">
        <v>10</v>
      </c>
      <c r="M3" s="188" t="s">
        <v>11</v>
      </c>
      <c r="N3" s="189" t="s">
        <v>12</v>
      </c>
      <c r="O3" s="189" t="s">
        <v>13</v>
      </c>
      <c r="P3" s="188" t="s">
        <v>14</v>
      </c>
      <c r="Q3" s="188" t="s">
        <v>15</v>
      </c>
      <c r="R3" s="189" t="s">
        <v>16</v>
      </c>
      <c r="S3" s="189" t="s">
        <v>17</v>
      </c>
      <c r="T3" s="189" t="s">
        <v>18</v>
      </c>
      <c r="U3" s="188" t="s">
        <v>19</v>
      </c>
      <c r="V3" s="188" t="s">
        <v>20</v>
      </c>
      <c r="W3" s="189" t="s">
        <v>21</v>
      </c>
      <c r="X3" s="189" t="s">
        <v>22</v>
      </c>
      <c r="Y3" s="188" t="s">
        <v>23</v>
      </c>
      <c r="Z3" s="188" t="s">
        <v>24</v>
      </c>
      <c r="AA3" s="190" t="s">
        <v>25</v>
      </c>
      <c r="AB3" s="183" t="s">
        <v>26</v>
      </c>
      <c r="AC3" s="187" t="s">
        <v>8</v>
      </c>
      <c r="AD3" s="188" t="s">
        <v>9</v>
      </c>
      <c r="AE3" s="189" t="s">
        <v>10</v>
      </c>
      <c r="AF3" s="188" t="s">
        <v>11</v>
      </c>
      <c r="AG3" s="189" t="s">
        <v>12</v>
      </c>
      <c r="AH3" s="189" t="s">
        <v>13</v>
      </c>
      <c r="AI3" s="188" t="s">
        <v>14</v>
      </c>
      <c r="AJ3" s="188" t="s">
        <v>15</v>
      </c>
      <c r="AK3" s="189" t="s">
        <v>16</v>
      </c>
      <c r="AL3" s="189" t="s">
        <v>17</v>
      </c>
      <c r="AM3" s="189" t="s">
        <v>18</v>
      </c>
      <c r="AN3" s="188" t="s">
        <v>19</v>
      </c>
      <c r="AO3" s="188" t="s">
        <v>20</v>
      </c>
      <c r="AP3" s="189" t="s">
        <v>21</v>
      </c>
      <c r="AQ3" s="189" t="s">
        <v>22</v>
      </c>
      <c r="AR3" s="188" t="s">
        <v>23</v>
      </c>
      <c r="AS3" s="188" t="s">
        <v>24</v>
      </c>
      <c r="AT3" s="209" t="s">
        <v>27</v>
      </c>
      <c r="AU3" s="190" t="s">
        <v>28</v>
      </c>
      <c r="AV3" s="205"/>
      <c r="AW3" s="205"/>
      <c r="AX3" s="112"/>
      <c r="AY3" s="112"/>
      <c r="AZ3" s="112"/>
      <c r="BA3" s="112"/>
      <c r="BB3" s="112"/>
      <c r="BC3" s="112"/>
      <c r="BD3" s="112"/>
      <c r="BE3" s="112"/>
      <c r="BF3" s="112"/>
      <c r="BG3" s="112"/>
      <c r="BH3" s="112"/>
      <c r="BI3" s="112"/>
      <c r="BJ3" s="112"/>
      <c r="BK3" s="112"/>
      <c r="BL3" s="112"/>
      <c r="BM3" s="112"/>
      <c r="BN3" s="112"/>
      <c r="BO3" s="112"/>
      <c r="BP3" s="112"/>
      <c r="BQ3" s="112"/>
      <c r="BR3" s="112"/>
      <c r="BS3" s="112"/>
      <c r="BT3" s="112"/>
      <c r="BU3" s="112"/>
      <c r="BV3" s="112"/>
      <c r="BW3" s="112"/>
      <c r="BX3" s="112"/>
      <c r="BY3" s="112"/>
      <c r="BZ3" s="112"/>
      <c r="CA3" s="112"/>
      <c r="CB3" s="112"/>
      <c r="CC3" s="112"/>
      <c r="CD3" s="112"/>
      <c r="CE3" s="112"/>
      <c r="CF3" s="112"/>
      <c r="CG3" s="112"/>
      <c r="CH3" s="112"/>
      <c r="CI3" s="112"/>
      <c r="CJ3" s="112"/>
      <c r="CK3" s="112"/>
      <c r="CL3" s="112"/>
      <c r="CM3" s="112"/>
      <c r="CN3" s="112"/>
      <c r="CO3" s="112"/>
      <c r="CP3" s="112"/>
      <c r="CQ3" s="112"/>
      <c r="CR3" s="112"/>
      <c r="CS3" s="112"/>
      <c r="CT3" s="112"/>
      <c r="CU3" s="112"/>
      <c r="CV3" s="112"/>
      <c r="CW3" s="112"/>
      <c r="CX3" s="112"/>
      <c r="CY3" s="112"/>
      <c r="CZ3" s="112"/>
      <c r="DA3" s="112"/>
      <c r="DB3" s="112"/>
      <c r="DC3" s="112"/>
      <c r="DD3" s="112"/>
      <c r="DE3" s="112"/>
      <c r="DF3" s="112"/>
      <c r="DG3" s="112"/>
      <c r="DH3" s="112"/>
      <c r="DI3" s="112"/>
      <c r="DJ3" s="112"/>
      <c r="DK3" s="112"/>
    </row>
    <row r="4" spans="1:115">
      <c r="B4" s="352" t="s">
        <v>29</v>
      </c>
      <c r="C4" s="317" t="s">
        <v>30</v>
      </c>
      <c r="D4" s="378" t="s">
        <v>31</v>
      </c>
      <c r="E4" s="320"/>
      <c r="F4" s="320" t="s">
        <v>32</v>
      </c>
      <c r="G4" s="321" t="s">
        <v>33</v>
      </c>
      <c r="H4" s="356">
        <v>0.63</v>
      </c>
      <c r="I4" s="357">
        <f>0.6*I6+0.4*I8</f>
        <v>59</v>
      </c>
      <c r="J4" s="191" t="s">
        <v>34</v>
      </c>
      <c r="K4" s="139">
        <f t="shared" ref="K4:Z4" si="0">0.6*K6+0.4*K8</f>
        <v>61.400000000000006</v>
      </c>
      <c r="L4" s="139">
        <f t="shared" si="0"/>
        <v>64.599999999999994</v>
      </c>
      <c r="M4" s="139">
        <f t="shared" si="0"/>
        <v>50.6</v>
      </c>
      <c r="N4" s="139">
        <f t="shared" si="0"/>
        <v>59</v>
      </c>
      <c r="O4" s="139">
        <f t="shared" si="0"/>
        <v>57.8</v>
      </c>
      <c r="P4" s="139">
        <f t="shared" si="0"/>
        <v>45.8</v>
      </c>
      <c r="Q4" s="139">
        <f t="shared" si="0"/>
        <v>51</v>
      </c>
      <c r="R4" s="139">
        <f t="shared" si="0"/>
        <v>51.8</v>
      </c>
      <c r="S4" s="139">
        <f t="shared" si="0"/>
        <v>51.400000000000006</v>
      </c>
      <c r="T4" s="139">
        <f t="shared" si="0"/>
        <v>53.400000000000006</v>
      </c>
      <c r="U4" s="139">
        <f t="shared" si="0"/>
        <v>47.400000000000006</v>
      </c>
      <c r="V4" s="139">
        <f t="shared" si="0"/>
        <v>48.2</v>
      </c>
      <c r="W4" s="139">
        <f t="shared" si="0"/>
        <v>28.544</v>
      </c>
      <c r="X4" s="139">
        <f t="shared" si="0"/>
        <v>44.2</v>
      </c>
      <c r="Y4" s="139">
        <f t="shared" si="0"/>
        <v>57</v>
      </c>
      <c r="Z4" s="139">
        <f t="shared" si="0"/>
        <v>51.8</v>
      </c>
      <c r="AA4" s="146">
        <v>0.63</v>
      </c>
      <c r="AB4" s="357">
        <f>0.6*AB6+0.4*AB8</f>
        <v>59</v>
      </c>
      <c r="AC4" s="191" t="s">
        <v>34</v>
      </c>
      <c r="AD4" s="139">
        <f t="shared" ref="AD4:AS4" si="1">0.6*AD6+0.4*AD8</f>
        <v>61.400000000000006</v>
      </c>
      <c r="AE4" s="139">
        <f t="shared" si="1"/>
        <v>64.599999999999994</v>
      </c>
      <c r="AF4" s="139">
        <f t="shared" si="1"/>
        <v>50.6</v>
      </c>
      <c r="AG4" s="139">
        <f t="shared" si="1"/>
        <v>59</v>
      </c>
      <c r="AH4" s="139">
        <f t="shared" si="1"/>
        <v>57.8</v>
      </c>
      <c r="AI4" s="139">
        <f t="shared" si="1"/>
        <v>45.8</v>
      </c>
      <c r="AJ4" s="139">
        <f t="shared" si="1"/>
        <v>51</v>
      </c>
      <c r="AK4" s="139">
        <f t="shared" si="1"/>
        <v>51.8</v>
      </c>
      <c r="AL4" s="139">
        <f t="shared" si="1"/>
        <v>51.400000000000006</v>
      </c>
      <c r="AM4" s="139">
        <f t="shared" si="1"/>
        <v>53.400000000000006</v>
      </c>
      <c r="AN4" s="139">
        <f t="shared" si="1"/>
        <v>47.400000000000006</v>
      </c>
      <c r="AO4" s="139">
        <f t="shared" si="1"/>
        <v>48.2</v>
      </c>
      <c r="AP4" s="139">
        <f t="shared" si="1"/>
        <v>28.544</v>
      </c>
      <c r="AQ4" s="139">
        <f t="shared" si="1"/>
        <v>44.2</v>
      </c>
      <c r="AR4" s="139">
        <f t="shared" si="1"/>
        <v>57</v>
      </c>
      <c r="AS4" s="139">
        <f t="shared" si="1"/>
        <v>51.8</v>
      </c>
      <c r="AT4" s="139">
        <f t="shared" ref="AT4" si="2">0.6*AT6+0.4*AT8</f>
        <v>51.8</v>
      </c>
      <c r="AU4" s="146">
        <v>0.63</v>
      </c>
      <c r="AV4" s="201"/>
      <c r="AW4" s="201"/>
    </row>
    <row r="5" spans="1:115">
      <c r="B5" s="353"/>
      <c r="C5" s="318"/>
      <c r="D5" s="303"/>
      <c r="E5" s="302"/>
      <c r="F5" s="302"/>
      <c r="G5" s="304"/>
      <c r="H5" s="332"/>
      <c r="I5" s="358"/>
      <c r="J5" s="192" t="s">
        <v>35</v>
      </c>
      <c r="K5" s="98">
        <f t="shared" ref="K5:Z5" si="3">0.6*K7+0.4*K9</f>
        <v>63.8</v>
      </c>
      <c r="L5" s="98">
        <f t="shared" si="3"/>
        <v>94.2</v>
      </c>
      <c r="M5" s="98">
        <f t="shared" si="3"/>
        <v>33.200000000000003</v>
      </c>
      <c r="N5" s="98">
        <f t="shared" si="3"/>
        <v>75.8</v>
      </c>
      <c r="O5" s="98">
        <f t="shared" si="3"/>
        <v>60.400000000000006</v>
      </c>
      <c r="P5" s="98">
        <f t="shared" si="3"/>
        <v>40.400000000000006</v>
      </c>
      <c r="Q5" s="98">
        <f t="shared" si="3"/>
        <v>37</v>
      </c>
      <c r="R5" s="98">
        <f t="shared" si="3"/>
        <v>72.400000000000006</v>
      </c>
      <c r="S5" s="98">
        <f t="shared" si="3"/>
        <v>70.599999999999994</v>
      </c>
      <c r="T5" s="98">
        <f t="shared" si="3"/>
        <v>71.800000000000011</v>
      </c>
      <c r="U5" s="98">
        <f t="shared" si="3"/>
        <v>25.8</v>
      </c>
      <c r="V5" s="98">
        <f t="shared" si="3"/>
        <v>35.400000000000006</v>
      </c>
      <c r="W5" s="98">
        <f t="shared" si="3"/>
        <v>55.400000000000006</v>
      </c>
      <c r="X5" s="98">
        <f t="shared" si="3"/>
        <v>21.6</v>
      </c>
      <c r="Y5" s="98">
        <f t="shared" si="3"/>
        <v>57.2</v>
      </c>
      <c r="Z5" s="98">
        <f t="shared" si="3"/>
        <v>48.599999999999994</v>
      </c>
      <c r="AA5" s="129">
        <f>0.6*AA7+0.4*AA9</f>
        <v>0.63600000000000012</v>
      </c>
      <c r="AB5" s="358"/>
      <c r="AC5" s="192" t="s">
        <v>35</v>
      </c>
      <c r="AD5" s="98"/>
      <c r="AE5" s="98"/>
      <c r="AF5" s="98"/>
      <c r="AG5" s="98"/>
      <c r="AH5" s="98"/>
      <c r="AI5" s="98"/>
      <c r="AJ5" s="98"/>
      <c r="AK5" s="98"/>
      <c r="AL5" s="98"/>
      <c r="AM5" s="98"/>
      <c r="AN5" s="98"/>
      <c r="AO5" s="98"/>
      <c r="AP5" s="98"/>
      <c r="AQ5" s="98"/>
      <c r="AR5" s="98"/>
      <c r="AS5" s="98"/>
      <c r="AT5" s="98"/>
      <c r="AU5" s="129">
        <f>0.6*AU7+0.4*AU9</f>
        <v>0.63600000000000012</v>
      </c>
      <c r="AV5" s="201"/>
      <c r="AW5" s="201"/>
    </row>
    <row r="6" spans="1:115" outlineLevel="1">
      <c r="B6" s="353"/>
      <c r="C6" s="318"/>
      <c r="D6" s="303" t="s">
        <v>36</v>
      </c>
      <c r="E6" s="302" t="s">
        <v>37</v>
      </c>
      <c r="F6" s="304" t="s">
        <v>32</v>
      </c>
      <c r="G6" s="304"/>
      <c r="H6" s="361">
        <v>0.5</v>
      </c>
      <c r="I6" s="306">
        <v>47</v>
      </c>
      <c r="J6" s="193" t="s">
        <v>34</v>
      </c>
      <c r="K6" s="98">
        <v>47</v>
      </c>
      <c r="L6" s="98">
        <v>47</v>
      </c>
      <c r="M6" s="98">
        <v>47</v>
      </c>
      <c r="N6" s="98">
        <v>47</v>
      </c>
      <c r="O6" s="98">
        <v>47</v>
      </c>
      <c r="P6" s="98">
        <v>47</v>
      </c>
      <c r="Q6" s="98">
        <v>47</v>
      </c>
      <c r="R6" s="98">
        <v>47</v>
      </c>
      <c r="S6" s="98">
        <v>47</v>
      </c>
      <c r="T6" s="98">
        <v>47</v>
      </c>
      <c r="U6" s="98">
        <v>47</v>
      </c>
      <c r="V6" s="98">
        <v>47</v>
      </c>
      <c r="W6" s="98">
        <v>47</v>
      </c>
      <c r="X6" s="98">
        <v>47</v>
      </c>
      <c r="Y6" s="98">
        <v>47</v>
      </c>
      <c r="Z6" s="98">
        <v>47</v>
      </c>
      <c r="AA6" s="129">
        <v>0.47</v>
      </c>
      <c r="AB6" s="306">
        <v>47</v>
      </c>
      <c r="AC6" s="193" t="s">
        <v>34</v>
      </c>
      <c r="AD6" s="98">
        <v>47</v>
      </c>
      <c r="AE6" s="98">
        <v>47</v>
      </c>
      <c r="AF6" s="98">
        <v>47</v>
      </c>
      <c r="AG6" s="98">
        <v>47</v>
      </c>
      <c r="AH6" s="98">
        <v>47</v>
      </c>
      <c r="AI6" s="98">
        <v>47</v>
      </c>
      <c r="AJ6" s="98">
        <v>47</v>
      </c>
      <c r="AK6" s="98">
        <v>47</v>
      </c>
      <c r="AL6" s="98">
        <v>47</v>
      </c>
      <c r="AM6" s="98">
        <v>47</v>
      </c>
      <c r="AN6" s="98">
        <v>47</v>
      </c>
      <c r="AO6" s="98">
        <v>47</v>
      </c>
      <c r="AP6" s="98">
        <v>47</v>
      </c>
      <c r="AQ6" s="98">
        <v>47</v>
      </c>
      <c r="AR6" s="98">
        <v>47</v>
      </c>
      <c r="AS6" s="98">
        <v>47</v>
      </c>
      <c r="AT6" s="98">
        <v>47</v>
      </c>
      <c r="AU6" s="129">
        <v>0.47</v>
      </c>
      <c r="AV6" s="201"/>
      <c r="AW6" s="201"/>
    </row>
    <row r="7" spans="1:115" outlineLevel="1">
      <c r="B7" s="353"/>
      <c r="C7" s="318"/>
      <c r="D7" s="303"/>
      <c r="E7" s="302"/>
      <c r="F7" s="304"/>
      <c r="G7" s="304"/>
      <c r="H7" s="361"/>
      <c r="I7" s="306"/>
      <c r="J7" s="192" t="s">
        <v>35</v>
      </c>
      <c r="K7" s="98">
        <v>53</v>
      </c>
      <c r="L7" s="98">
        <v>93</v>
      </c>
      <c r="M7" s="98">
        <v>8</v>
      </c>
      <c r="N7" s="98">
        <v>67</v>
      </c>
      <c r="O7" s="98">
        <v>46</v>
      </c>
      <c r="P7" s="98">
        <v>38</v>
      </c>
      <c r="Q7" s="98">
        <v>23</v>
      </c>
      <c r="R7" s="98">
        <v>78</v>
      </c>
      <c r="S7" s="98">
        <v>73</v>
      </c>
      <c r="T7" s="98">
        <v>71</v>
      </c>
      <c r="U7" s="98">
        <v>5</v>
      </c>
      <c r="V7" s="98">
        <v>25</v>
      </c>
      <c r="W7" s="98">
        <v>31</v>
      </c>
      <c r="X7" s="98">
        <v>0</v>
      </c>
      <c r="Y7" s="98">
        <v>44</v>
      </c>
      <c r="Z7" s="98">
        <v>31</v>
      </c>
      <c r="AA7" s="129">
        <v>0.56000000000000005</v>
      </c>
      <c r="AB7" s="306"/>
      <c r="AC7" s="192" t="s">
        <v>35</v>
      </c>
      <c r="AD7" s="98"/>
      <c r="AE7" s="98"/>
      <c r="AF7" s="98"/>
      <c r="AG7" s="98"/>
      <c r="AH7" s="98"/>
      <c r="AI7" s="98"/>
      <c r="AJ7" s="98"/>
      <c r="AK7" s="98"/>
      <c r="AL7" s="98"/>
      <c r="AM7" s="98"/>
      <c r="AN7" s="98"/>
      <c r="AO7" s="98"/>
      <c r="AP7" s="98"/>
      <c r="AQ7" s="98"/>
      <c r="AR7" s="98"/>
      <c r="AS7" s="98"/>
      <c r="AT7" s="98"/>
      <c r="AU7" s="129">
        <v>0.56000000000000005</v>
      </c>
      <c r="AV7" s="201"/>
      <c r="AW7" s="201"/>
    </row>
    <row r="8" spans="1:115" outlineLevel="1">
      <c r="B8" s="353"/>
      <c r="C8" s="318"/>
      <c r="D8" s="303" t="s">
        <v>38</v>
      </c>
      <c r="E8" s="302" t="s">
        <v>39</v>
      </c>
      <c r="F8" s="302" t="s">
        <v>32</v>
      </c>
      <c r="G8" s="304"/>
      <c r="H8" s="332">
        <v>0.83</v>
      </c>
      <c r="I8" s="358">
        <v>77</v>
      </c>
      <c r="J8" s="193" t="s">
        <v>34</v>
      </c>
      <c r="K8" s="98">
        <v>83</v>
      </c>
      <c r="L8" s="98">
        <v>91</v>
      </c>
      <c r="M8" s="98">
        <v>56</v>
      </c>
      <c r="N8" s="98">
        <v>77</v>
      </c>
      <c r="O8" s="98">
        <v>74</v>
      </c>
      <c r="P8" s="98">
        <v>44</v>
      </c>
      <c r="Q8" s="98">
        <v>57</v>
      </c>
      <c r="R8" s="98">
        <v>59</v>
      </c>
      <c r="S8" s="98">
        <v>58</v>
      </c>
      <c r="T8" s="98">
        <v>63</v>
      </c>
      <c r="U8" s="98">
        <v>48</v>
      </c>
      <c r="V8" s="98">
        <v>50</v>
      </c>
      <c r="W8" s="98">
        <v>0.86</v>
      </c>
      <c r="X8" s="98">
        <v>40</v>
      </c>
      <c r="Y8" s="98">
        <v>72</v>
      </c>
      <c r="Z8" s="98">
        <v>59</v>
      </c>
      <c r="AA8" s="129">
        <v>0.77</v>
      </c>
      <c r="AB8" s="358">
        <v>77</v>
      </c>
      <c r="AC8" s="193" t="s">
        <v>34</v>
      </c>
      <c r="AD8" s="98">
        <v>83</v>
      </c>
      <c r="AE8" s="98">
        <v>91</v>
      </c>
      <c r="AF8" s="98">
        <v>56</v>
      </c>
      <c r="AG8" s="98">
        <v>77</v>
      </c>
      <c r="AH8" s="98">
        <v>74</v>
      </c>
      <c r="AI8" s="98">
        <v>44</v>
      </c>
      <c r="AJ8" s="98">
        <v>57</v>
      </c>
      <c r="AK8" s="98">
        <v>59</v>
      </c>
      <c r="AL8" s="98">
        <v>58</v>
      </c>
      <c r="AM8" s="98">
        <v>63</v>
      </c>
      <c r="AN8" s="98">
        <v>48</v>
      </c>
      <c r="AO8" s="98">
        <v>50</v>
      </c>
      <c r="AP8" s="98">
        <v>0.86</v>
      </c>
      <c r="AQ8" s="98">
        <v>40</v>
      </c>
      <c r="AR8" s="98">
        <v>72</v>
      </c>
      <c r="AS8" s="98">
        <v>59</v>
      </c>
      <c r="AT8" s="98">
        <v>59</v>
      </c>
      <c r="AU8" s="129">
        <v>0.77</v>
      </c>
      <c r="AV8" s="201"/>
      <c r="AW8" s="201"/>
    </row>
    <row r="9" spans="1:115" ht="16" outlineLevel="1" thickBot="1">
      <c r="B9" s="353"/>
      <c r="C9" s="377"/>
      <c r="D9" s="380"/>
      <c r="E9" s="381"/>
      <c r="F9" s="381"/>
      <c r="G9" s="379"/>
      <c r="H9" s="371"/>
      <c r="I9" s="372"/>
      <c r="J9" s="194" t="s">
        <v>35</v>
      </c>
      <c r="K9" s="162">
        <v>80</v>
      </c>
      <c r="L9" s="162">
        <v>96</v>
      </c>
      <c r="M9" s="162">
        <v>71</v>
      </c>
      <c r="N9" s="162">
        <v>89</v>
      </c>
      <c r="O9" s="162">
        <v>82</v>
      </c>
      <c r="P9" s="162">
        <v>44</v>
      </c>
      <c r="Q9" s="162">
        <v>58</v>
      </c>
      <c r="R9" s="162">
        <v>64</v>
      </c>
      <c r="S9" s="162">
        <v>67</v>
      </c>
      <c r="T9" s="162">
        <v>73</v>
      </c>
      <c r="U9" s="162">
        <v>57</v>
      </c>
      <c r="V9" s="162">
        <v>51</v>
      </c>
      <c r="W9" s="162">
        <v>92</v>
      </c>
      <c r="X9" s="162">
        <v>54</v>
      </c>
      <c r="Y9" s="162">
        <v>77</v>
      </c>
      <c r="Z9" s="162">
        <v>75</v>
      </c>
      <c r="AA9" s="163">
        <v>0.75</v>
      </c>
      <c r="AB9" s="372"/>
      <c r="AC9" s="194" t="s">
        <v>35</v>
      </c>
      <c r="AD9" s="162"/>
      <c r="AE9" s="162"/>
      <c r="AF9" s="162"/>
      <c r="AG9" s="162"/>
      <c r="AH9" s="162"/>
      <c r="AI9" s="162"/>
      <c r="AJ9" s="162"/>
      <c r="AK9" s="162"/>
      <c r="AL9" s="162"/>
      <c r="AM9" s="162"/>
      <c r="AN9" s="162"/>
      <c r="AO9" s="162"/>
      <c r="AP9" s="162"/>
      <c r="AQ9" s="162"/>
      <c r="AR9" s="162"/>
      <c r="AS9" s="162"/>
      <c r="AT9" s="162"/>
      <c r="AU9" s="163">
        <v>0.75</v>
      </c>
      <c r="AV9" s="201"/>
      <c r="AW9" s="201"/>
    </row>
    <row r="10" spans="1:115">
      <c r="B10" s="341" t="s">
        <v>40</v>
      </c>
      <c r="C10" s="317" t="s">
        <v>41</v>
      </c>
      <c r="D10" s="378" t="s">
        <v>42</v>
      </c>
      <c r="E10" s="320" t="s">
        <v>37</v>
      </c>
      <c r="F10" s="385" t="s">
        <v>32</v>
      </c>
      <c r="G10" s="348" t="s">
        <v>43</v>
      </c>
      <c r="H10" s="350">
        <v>0.38</v>
      </c>
      <c r="I10" s="329">
        <v>0.47</v>
      </c>
      <c r="J10" s="191" t="s">
        <v>34</v>
      </c>
      <c r="K10" s="143">
        <v>0.44</v>
      </c>
      <c r="L10" s="143">
        <v>0.45</v>
      </c>
      <c r="M10" s="143">
        <v>0.6</v>
      </c>
      <c r="N10" s="143">
        <v>0.47</v>
      </c>
      <c r="O10" s="143">
        <v>0.4</v>
      </c>
      <c r="P10" s="143">
        <v>0.47</v>
      </c>
      <c r="Q10" s="143">
        <v>0.47</v>
      </c>
      <c r="R10" s="143">
        <v>0.47</v>
      </c>
      <c r="S10" s="143">
        <v>0.47</v>
      </c>
      <c r="T10" s="143">
        <v>0.35</v>
      </c>
      <c r="U10" s="143">
        <v>0.4</v>
      </c>
      <c r="V10" s="143">
        <v>0.4</v>
      </c>
      <c r="W10" s="145">
        <v>0</v>
      </c>
      <c r="X10" s="143">
        <v>0.35</v>
      </c>
      <c r="Y10" s="143">
        <v>0.47</v>
      </c>
      <c r="Z10" s="143">
        <v>0.47</v>
      </c>
      <c r="AA10" s="144">
        <v>0.47</v>
      </c>
      <c r="AB10" s="329">
        <v>0.47</v>
      </c>
      <c r="AC10" s="191" t="s">
        <v>34</v>
      </c>
      <c r="AD10" s="143">
        <v>0.44</v>
      </c>
      <c r="AE10" s="143">
        <v>0.45</v>
      </c>
      <c r="AF10" s="143">
        <v>0.6</v>
      </c>
      <c r="AG10" s="143">
        <v>0.47</v>
      </c>
      <c r="AH10" s="143">
        <v>0.4</v>
      </c>
      <c r="AI10" s="143">
        <v>0.47</v>
      </c>
      <c r="AJ10" s="143">
        <v>0.47</v>
      </c>
      <c r="AK10" s="143">
        <v>0.47</v>
      </c>
      <c r="AL10" s="143">
        <v>0.47</v>
      </c>
      <c r="AM10" s="143">
        <v>0.35</v>
      </c>
      <c r="AN10" s="143">
        <v>0.4</v>
      </c>
      <c r="AO10" s="143">
        <v>0.4</v>
      </c>
      <c r="AP10" s="145">
        <v>0</v>
      </c>
      <c r="AQ10" s="143">
        <v>0.35</v>
      </c>
      <c r="AR10" s="143">
        <v>0.47</v>
      </c>
      <c r="AS10" s="143">
        <v>0.47</v>
      </c>
      <c r="AT10" s="143">
        <v>0.47</v>
      </c>
      <c r="AU10" s="144">
        <v>0.47</v>
      </c>
      <c r="AV10" s="202"/>
      <c r="AW10" s="202"/>
    </row>
    <row r="11" spans="1:115" ht="16" thickBot="1">
      <c r="B11" s="342"/>
      <c r="C11" s="319"/>
      <c r="D11" s="384"/>
      <c r="E11" s="369"/>
      <c r="F11" s="386"/>
      <c r="G11" s="349"/>
      <c r="H11" s="351"/>
      <c r="I11" s="330"/>
      <c r="J11" s="195" t="s">
        <v>35</v>
      </c>
      <c r="K11" s="147">
        <v>0.39</v>
      </c>
      <c r="L11" s="147">
        <v>0.52</v>
      </c>
      <c r="M11" s="147">
        <v>0.45</v>
      </c>
      <c r="N11" s="147">
        <v>0.3</v>
      </c>
      <c r="O11" s="147">
        <v>0.64</v>
      </c>
      <c r="P11" s="147">
        <v>0.41</v>
      </c>
      <c r="Q11" s="147">
        <v>0.44</v>
      </c>
      <c r="R11" s="147">
        <v>0.28000000000000003</v>
      </c>
      <c r="S11" s="147">
        <v>0.55000000000000004</v>
      </c>
      <c r="T11" s="147">
        <v>0.31</v>
      </c>
      <c r="U11" s="147">
        <f>NOR!W12</f>
        <v>0.21</v>
      </c>
      <c r="V11" s="147">
        <f>UKI!W12</f>
        <v>0.17</v>
      </c>
      <c r="W11" s="147">
        <v>0</v>
      </c>
      <c r="X11" s="147">
        <v>0</v>
      </c>
      <c r="Y11" s="147">
        <v>0.44</v>
      </c>
      <c r="Z11" s="147">
        <v>0.77</v>
      </c>
      <c r="AA11" s="148">
        <v>0.38</v>
      </c>
      <c r="AB11" s="330"/>
      <c r="AC11" s="195" t="s">
        <v>35</v>
      </c>
      <c r="AD11" s="147"/>
      <c r="AE11" s="147"/>
      <c r="AF11" s="147"/>
      <c r="AG11" s="147"/>
      <c r="AH11" s="147"/>
      <c r="AI11" s="147"/>
      <c r="AJ11" s="147"/>
      <c r="AK11" s="147"/>
      <c r="AL11" s="147"/>
      <c r="AM11" s="147"/>
      <c r="AN11" s="147"/>
      <c r="AO11" s="147"/>
      <c r="AP11" s="147"/>
      <c r="AQ11" s="147"/>
      <c r="AR11" s="147"/>
      <c r="AS11" s="147"/>
      <c r="AT11" s="147"/>
      <c r="AU11" s="148">
        <v>0.38</v>
      </c>
      <c r="AV11" s="201"/>
      <c r="AW11" s="201"/>
    </row>
    <row r="12" spans="1:115" s="1" customFormat="1" ht="16" thickBot="1">
      <c r="B12" s="333" t="s">
        <v>44</v>
      </c>
      <c r="C12" s="345"/>
      <c r="D12" s="334" t="s">
        <v>45</v>
      </c>
      <c r="E12" s="334" t="s">
        <v>37</v>
      </c>
      <c r="F12" s="335" t="s">
        <v>32</v>
      </c>
      <c r="G12" s="304" t="s">
        <v>46</v>
      </c>
      <c r="H12" s="337">
        <v>349</v>
      </c>
      <c r="I12" s="339">
        <v>446</v>
      </c>
      <c r="J12" s="196" t="s">
        <v>47</v>
      </c>
      <c r="K12" s="164">
        <v>183</v>
      </c>
      <c r="L12" s="164">
        <v>15</v>
      </c>
      <c r="M12" s="164">
        <v>26</v>
      </c>
      <c r="N12" s="164">
        <v>12</v>
      </c>
      <c r="O12" s="164">
        <v>0</v>
      </c>
      <c r="P12" s="164">
        <v>13</v>
      </c>
      <c r="Q12" s="164">
        <v>85</v>
      </c>
      <c r="R12" s="164">
        <v>22</v>
      </c>
      <c r="S12" s="164">
        <v>28</v>
      </c>
      <c r="T12" s="164">
        <v>13</v>
      </c>
      <c r="U12" s="164">
        <v>12</v>
      </c>
      <c r="V12" s="164">
        <v>22</v>
      </c>
      <c r="W12" s="165">
        <v>1</v>
      </c>
      <c r="X12" s="164">
        <v>3</v>
      </c>
      <c r="Y12" s="164">
        <v>2</v>
      </c>
      <c r="Z12" s="164">
        <v>10</v>
      </c>
      <c r="AA12" s="166">
        <v>446</v>
      </c>
      <c r="AB12" s="339">
        <v>446</v>
      </c>
      <c r="AC12" s="196" t="s">
        <v>47</v>
      </c>
      <c r="AD12" s="164">
        <v>183</v>
      </c>
      <c r="AE12" s="164">
        <v>15</v>
      </c>
      <c r="AF12" s="164">
        <v>26</v>
      </c>
      <c r="AG12" s="164">
        <v>12</v>
      </c>
      <c r="AH12" s="164">
        <v>0</v>
      </c>
      <c r="AI12" s="164">
        <v>13</v>
      </c>
      <c r="AJ12" s="164">
        <v>85</v>
      </c>
      <c r="AK12" s="164">
        <v>22</v>
      </c>
      <c r="AL12" s="164">
        <v>28</v>
      </c>
      <c r="AM12" s="164">
        <v>13</v>
      </c>
      <c r="AN12" s="164">
        <v>12</v>
      </c>
      <c r="AO12" s="164">
        <v>22</v>
      </c>
      <c r="AP12" s="165">
        <v>1</v>
      </c>
      <c r="AQ12" s="164">
        <v>3</v>
      </c>
      <c r="AR12" s="164">
        <v>2</v>
      </c>
      <c r="AS12" s="164">
        <v>10</v>
      </c>
      <c r="AT12" s="164">
        <v>11</v>
      </c>
      <c r="AU12" s="166">
        <v>446</v>
      </c>
      <c r="AV12" s="203"/>
      <c r="AW12" s="203"/>
    </row>
    <row r="13" spans="1:115" s="1" customFormat="1" ht="36" customHeight="1" thickBot="1">
      <c r="B13" s="333"/>
      <c r="C13" s="383"/>
      <c r="D13" s="389"/>
      <c r="E13" s="390"/>
      <c r="F13" s="391"/>
      <c r="G13" s="336"/>
      <c r="H13" s="338"/>
      <c r="I13" s="340"/>
      <c r="J13" s="197" t="s">
        <v>35</v>
      </c>
      <c r="K13" s="167">
        <f>NAM!W14</f>
        <v>34</v>
      </c>
      <c r="L13" s="167">
        <v>3</v>
      </c>
      <c r="M13" s="167">
        <f>APAC!W14</f>
        <v>21</v>
      </c>
      <c r="N13" s="167">
        <v>10</v>
      </c>
      <c r="O13" s="167">
        <v>0</v>
      </c>
      <c r="P13" s="167">
        <f>BNL!W14</f>
        <v>3</v>
      </c>
      <c r="Q13" s="167">
        <f>DACH!W14</f>
        <v>27</v>
      </c>
      <c r="R13" s="167">
        <v>4</v>
      </c>
      <c r="S13" s="167">
        <v>1</v>
      </c>
      <c r="T13" s="167">
        <v>1</v>
      </c>
      <c r="U13" s="167">
        <f>NOR!W14</f>
        <v>0</v>
      </c>
      <c r="V13" s="167">
        <f>UKI!W14</f>
        <v>11</v>
      </c>
      <c r="W13" s="167">
        <v>0</v>
      </c>
      <c r="X13" s="167">
        <v>0</v>
      </c>
      <c r="Y13" s="167">
        <f>LAT!W14</f>
        <v>1</v>
      </c>
      <c r="Z13" s="167">
        <f>MET!W14</f>
        <v>6</v>
      </c>
      <c r="AA13" s="168">
        <f t="shared" ref="AA13:AA26" si="4">SUM(K13:Z13)</f>
        <v>122</v>
      </c>
      <c r="AB13" s="340"/>
      <c r="AC13" s="197" t="s">
        <v>35</v>
      </c>
      <c r="AD13" s="167">
        <f>NAM!AP14</f>
        <v>0</v>
      </c>
      <c r="AE13" s="167">
        <v>3</v>
      </c>
      <c r="AF13" s="167">
        <f>APAC!AP14</f>
        <v>0</v>
      </c>
      <c r="AG13" s="167">
        <v>10</v>
      </c>
      <c r="AH13" s="167">
        <v>0</v>
      </c>
      <c r="AI13" s="167">
        <f>BNL!AP14</f>
        <v>0</v>
      </c>
      <c r="AJ13" s="167">
        <f>DACH!AP14</f>
        <v>0</v>
      </c>
      <c r="AK13" s="167">
        <v>4</v>
      </c>
      <c r="AL13" s="167">
        <v>1</v>
      </c>
      <c r="AM13" s="167">
        <v>1</v>
      </c>
      <c r="AN13" s="167">
        <f>NOR!AP14</f>
        <v>0</v>
      </c>
      <c r="AO13" s="167">
        <f>UKI!AP14</f>
        <v>0</v>
      </c>
      <c r="AP13" s="167">
        <v>0</v>
      </c>
      <c r="AQ13" s="167">
        <v>0</v>
      </c>
      <c r="AR13" s="167">
        <f>LAT!AP14</f>
        <v>0</v>
      </c>
      <c r="AS13" s="167">
        <f>MET!AP14</f>
        <v>0</v>
      </c>
      <c r="AT13" s="167">
        <f>MET!AQ14</f>
        <v>0</v>
      </c>
      <c r="AU13" s="168">
        <f>SUM(AD13:AS13)</f>
        <v>19</v>
      </c>
      <c r="AV13" s="203"/>
      <c r="AW13" s="203"/>
      <c r="AY13" s="1">
        <v>47</v>
      </c>
      <c r="AZ13" s="1">
        <v>155</v>
      </c>
      <c r="BA13" s="1">
        <v>470</v>
      </c>
      <c r="BB13" s="1">
        <v>268</v>
      </c>
      <c r="BC13" s="1">
        <v>227</v>
      </c>
      <c r="BD13" s="1">
        <v>312</v>
      </c>
      <c r="BE13" s="1">
        <v>135</v>
      </c>
      <c r="BF13" s="1">
        <v>112</v>
      </c>
      <c r="BG13" s="1">
        <v>235</v>
      </c>
      <c r="BH13" s="1">
        <v>148</v>
      </c>
      <c r="BI13" s="1">
        <v>191</v>
      </c>
      <c r="BJ13" s="1">
        <v>371</v>
      </c>
      <c r="BK13" s="25">
        <v>2670</v>
      </c>
    </row>
    <row r="14" spans="1:115" ht="21" customHeight="1">
      <c r="B14" s="282" t="s">
        <v>48</v>
      </c>
      <c r="C14" s="324" t="s">
        <v>49</v>
      </c>
      <c r="D14" s="327" t="s">
        <v>50</v>
      </c>
      <c r="E14" s="327" t="s">
        <v>37</v>
      </c>
      <c r="F14" s="328" t="s">
        <v>51</v>
      </c>
      <c r="G14" s="328" t="s">
        <v>43</v>
      </c>
      <c r="H14" s="325">
        <v>2462</v>
      </c>
      <c r="I14" s="326">
        <f>AA14</f>
        <v>4374.7504199999994</v>
      </c>
      <c r="J14" s="198" t="s">
        <v>52</v>
      </c>
      <c r="K14" s="141">
        <v>629.39415999999994</v>
      </c>
      <c r="L14" s="141">
        <v>0</v>
      </c>
      <c r="M14" s="141">
        <v>59.999999999999993</v>
      </c>
      <c r="N14" s="141">
        <v>38.454000000000001</v>
      </c>
      <c r="O14" s="141">
        <v>33.266950000000001</v>
      </c>
      <c r="P14" s="141">
        <v>650.41375999999991</v>
      </c>
      <c r="Q14" s="141">
        <v>1705.39897</v>
      </c>
      <c r="R14" s="141">
        <v>0</v>
      </c>
      <c r="S14" s="141">
        <v>0</v>
      </c>
      <c r="T14" s="141">
        <v>0</v>
      </c>
      <c r="U14" s="141">
        <v>400</v>
      </c>
      <c r="V14" s="141">
        <v>619.99998000000005</v>
      </c>
      <c r="W14" s="141">
        <v>0</v>
      </c>
      <c r="X14" s="141">
        <v>0</v>
      </c>
      <c r="Y14" s="141">
        <v>37.822599999999994</v>
      </c>
      <c r="Z14" s="141">
        <v>200</v>
      </c>
      <c r="AA14" s="142">
        <f t="shared" si="4"/>
        <v>4374.7504199999994</v>
      </c>
      <c r="AB14" s="326">
        <f>AU14</f>
        <v>3617</v>
      </c>
      <c r="AC14" s="198" t="s">
        <v>52</v>
      </c>
      <c r="AD14" s="141">
        <v>1297.8796142108095</v>
      </c>
      <c r="AE14" s="141">
        <v>27.267209515624884</v>
      </c>
      <c r="AF14" s="141">
        <v>189.06291472841713</v>
      </c>
      <c r="AG14" s="141">
        <v>49.002574677009335</v>
      </c>
      <c r="AH14" s="141">
        <v>0</v>
      </c>
      <c r="AI14" s="141">
        <v>345.00236472630121</v>
      </c>
      <c r="AJ14" s="141">
        <v>756.40018697844562</v>
      </c>
      <c r="AK14" s="141">
        <v>108.24975345290329</v>
      </c>
      <c r="AL14" s="141">
        <v>36.046168788575805</v>
      </c>
      <c r="AM14" s="141">
        <v>35.700442904753501</v>
      </c>
      <c r="AN14" s="141">
        <v>357.21147186139166</v>
      </c>
      <c r="AO14" s="141">
        <v>361.13034855812361</v>
      </c>
      <c r="AP14" s="141">
        <v>0</v>
      </c>
      <c r="AQ14" s="141">
        <v>1.2333598245547845</v>
      </c>
      <c r="AR14" s="141">
        <v>0</v>
      </c>
      <c r="AS14" s="141">
        <v>42.250871818471495</v>
      </c>
      <c r="AT14" s="216">
        <v>10.562717954617874</v>
      </c>
      <c r="AU14" s="142">
        <f t="shared" ref="AU14:AU20" si="5">SUM(AD14:AT14)</f>
        <v>3617</v>
      </c>
      <c r="AV14" s="203"/>
      <c r="AW14" s="203"/>
      <c r="AY14" s="1">
        <v>400</v>
      </c>
      <c r="AZ14" s="1">
        <v>414</v>
      </c>
      <c r="BA14" s="1">
        <v>806</v>
      </c>
      <c r="BB14" s="1">
        <v>411</v>
      </c>
      <c r="BC14" s="1">
        <v>687</v>
      </c>
      <c r="BD14" s="1">
        <v>779</v>
      </c>
      <c r="BE14" s="1">
        <v>582</v>
      </c>
      <c r="BF14" s="1">
        <v>407</v>
      </c>
      <c r="BG14" s="1">
        <v>698</v>
      </c>
      <c r="BH14" s="1">
        <v>669</v>
      </c>
      <c r="BI14" s="1">
        <v>403</v>
      </c>
      <c r="BJ14" s="25">
        <v>1075</v>
      </c>
      <c r="BK14" s="25">
        <v>7331</v>
      </c>
    </row>
    <row r="15" spans="1:115">
      <c r="B15" s="282"/>
      <c r="C15" s="318"/>
      <c r="D15" s="303"/>
      <c r="E15" s="302"/>
      <c r="F15" s="304"/>
      <c r="G15" s="304"/>
      <c r="H15" s="305"/>
      <c r="I15" s="306"/>
      <c r="J15" s="193" t="s">
        <v>34</v>
      </c>
      <c r="K15" s="13">
        <f t="shared" ref="K15:Z15" si="6">K14*$BB$18</f>
        <v>348.64193357303373</v>
      </c>
      <c r="L15" s="13">
        <f t="shared" si="6"/>
        <v>0</v>
      </c>
      <c r="M15" s="13">
        <f t="shared" si="6"/>
        <v>33.235955056179776</v>
      </c>
      <c r="N15" s="13">
        <f t="shared" si="6"/>
        <v>21.300923595505619</v>
      </c>
      <c r="O15" s="13">
        <f t="shared" si="6"/>
        <v>18.427647584269664</v>
      </c>
      <c r="P15" s="13">
        <f t="shared" si="6"/>
        <v>360.28537492134831</v>
      </c>
      <c r="Q15" s="13">
        <f t="shared" si="6"/>
        <v>944.67605866292138</v>
      </c>
      <c r="R15" s="13">
        <f t="shared" si="6"/>
        <v>0</v>
      </c>
      <c r="S15" s="13">
        <f t="shared" si="6"/>
        <v>0</v>
      </c>
      <c r="T15" s="13">
        <f t="shared" si="6"/>
        <v>0</v>
      </c>
      <c r="U15" s="13">
        <f t="shared" si="6"/>
        <v>221.57303370786519</v>
      </c>
      <c r="V15" s="13">
        <f t="shared" si="6"/>
        <v>343.43819116853939</v>
      </c>
      <c r="W15" s="13">
        <f t="shared" si="6"/>
        <v>0</v>
      </c>
      <c r="X15" s="13">
        <f t="shared" si="6"/>
        <v>0</v>
      </c>
      <c r="Y15" s="13">
        <f t="shared" si="6"/>
        <v>20.951170561797753</v>
      </c>
      <c r="Z15" s="13">
        <f t="shared" si="6"/>
        <v>110.7865168539326</v>
      </c>
      <c r="AA15" s="142">
        <f t="shared" si="4"/>
        <v>2423.3168056853933</v>
      </c>
      <c r="AB15" s="306"/>
      <c r="AC15" s="193" t="s">
        <v>34</v>
      </c>
      <c r="AD15" s="13">
        <f t="shared" ref="AD15:AT15" si="7">AD14*$BB$18</f>
        <v>718.93780877070685</v>
      </c>
      <c r="AE15" s="13">
        <f t="shared" si="7"/>
        <v>15.104195832812437</v>
      </c>
      <c r="AF15" s="13">
        <f t="shared" si="7"/>
        <v>104.72810894506702</v>
      </c>
      <c r="AG15" s="13">
        <f t="shared" si="7"/>
        <v>27.144122826702926</v>
      </c>
      <c r="AH15" s="13">
        <f t="shared" si="7"/>
        <v>0</v>
      </c>
      <c r="AI15" s="13">
        <f t="shared" si="7"/>
        <v>191.10805147198485</v>
      </c>
      <c r="AJ15" s="13">
        <f t="shared" si="7"/>
        <v>418.99471031502662</v>
      </c>
      <c r="AK15" s="13">
        <f t="shared" si="7"/>
        <v>59.963065676720589</v>
      </c>
      <c r="AL15" s="13">
        <f t="shared" si="7"/>
        <v>19.967147430076263</v>
      </c>
      <c r="AM15" s="13">
        <f t="shared" si="7"/>
        <v>19.77563859780166</v>
      </c>
      <c r="AN15" s="13">
        <f t="shared" si="7"/>
        <v>197.87107373895068</v>
      </c>
      <c r="AO15" s="13">
        <f t="shared" si="7"/>
        <v>200.04186723500555</v>
      </c>
      <c r="AP15" s="13">
        <f t="shared" si="7"/>
        <v>0</v>
      </c>
      <c r="AQ15" s="13">
        <f t="shared" si="7"/>
        <v>0.68319819495000988</v>
      </c>
      <c r="AR15" s="13">
        <f t="shared" si="7"/>
        <v>0</v>
      </c>
      <c r="AS15" s="13">
        <f t="shared" si="7"/>
        <v>23.40413461405219</v>
      </c>
      <c r="AT15" s="13">
        <f t="shared" si="7"/>
        <v>5.8510336535130474</v>
      </c>
      <c r="AU15" s="142">
        <f t="shared" si="5"/>
        <v>2003.5741573033706</v>
      </c>
      <c r="AV15" s="203"/>
      <c r="AW15" s="203"/>
    </row>
    <row r="16" spans="1:115">
      <c r="B16" s="283"/>
      <c r="C16" s="318"/>
      <c r="D16" s="303"/>
      <c r="E16" s="302"/>
      <c r="F16" s="304"/>
      <c r="G16" s="304"/>
      <c r="H16" s="305"/>
      <c r="I16" s="306"/>
      <c r="J16" s="192" t="s">
        <v>35</v>
      </c>
      <c r="K16" s="98">
        <f>NAM!W16</f>
        <v>958.41439999999989</v>
      </c>
      <c r="L16" s="98">
        <v>20.135370000000002</v>
      </c>
      <c r="M16" s="98">
        <f>APAC!W16</f>
        <v>139.61281</v>
      </c>
      <c r="N16" s="98">
        <v>36.185770000000005</v>
      </c>
      <c r="O16" s="98">
        <v>0</v>
      </c>
      <c r="P16" s="98">
        <f>BNL!W16</f>
        <v>254.76571999999999</v>
      </c>
      <c r="Q16" s="98">
        <f>DACH!W16</f>
        <v>558.5609199999999</v>
      </c>
      <c r="R16" s="98">
        <v>79.936630000000008</v>
      </c>
      <c r="S16" s="98">
        <v>26.61816</v>
      </c>
      <c r="T16" s="98">
        <v>26.362860000000001</v>
      </c>
      <c r="U16" s="98">
        <f>NOR!W16</f>
        <v>263.78149000000002</v>
      </c>
      <c r="V16" s="98">
        <f>UKI!W16</f>
        <v>266.67536999999999</v>
      </c>
      <c r="W16" s="98">
        <v>0</v>
      </c>
      <c r="X16" s="98">
        <v>0.91076999999999997</v>
      </c>
      <c r="Y16" s="98">
        <f>LAT!W16</f>
        <v>0</v>
      </c>
      <c r="Z16" s="98">
        <f>MET!W16</f>
        <v>38.543890000000005</v>
      </c>
      <c r="AA16" s="99">
        <f t="shared" si="4"/>
        <v>2670.50416</v>
      </c>
      <c r="AB16" s="306"/>
      <c r="AC16" s="192" t="s">
        <v>35</v>
      </c>
      <c r="AD16" s="98">
        <f>NAM!AP16</f>
        <v>0</v>
      </c>
      <c r="AE16" s="98">
        <v>20.135370000000002</v>
      </c>
      <c r="AF16" s="98">
        <f>APAC!AP16</f>
        <v>0</v>
      </c>
      <c r="AG16" s="98">
        <v>36.185770000000005</v>
      </c>
      <c r="AH16" s="98">
        <v>0</v>
      </c>
      <c r="AI16" s="98">
        <f>BNL!AP16</f>
        <v>0</v>
      </c>
      <c r="AJ16" s="98">
        <f>DACH!AP16</f>
        <v>0</v>
      </c>
      <c r="AK16" s="98">
        <v>79.936630000000008</v>
      </c>
      <c r="AL16" s="98">
        <v>26.61816</v>
      </c>
      <c r="AM16" s="98">
        <v>26.362860000000001</v>
      </c>
      <c r="AN16" s="98">
        <f>NOR!AP16</f>
        <v>0</v>
      </c>
      <c r="AO16" s="98">
        <f>UKI!AP16</f>
        <v>0</v>
      </c>
      <c r="AP16" s="98">
        <v>0</v>
      </c>
      <c r="AQ16" s="98">
        <v>0.91076999999999997</v>
      </c>
      <c r="AR16" s="98">
        <f>LAT!AP16</f>
        <v>0</v>
      </c>
      <c r="AS16" s="98">
        <f>MET!AP16</f>
        <v>0</v>
      </c>
      <c r="AT16" s="98">
        <f>MET!AQ16</f>
        <v>0</v>
      </c>
      <c r="AU16" s="99">
        <f t="shared" si="5"/>
        <v>190.14956000000004</v>
      </c>
      <c r="AV16" s="203"/>
      <c r="AW16" s="203"/>
    </row>
    <row r="17" spans="2:65">
      <c r="B17" s="283"/>
      <c r="C17" s="318"/>
      <c r="D17" s="302" t="s">
        <v>53</v>
      </c>
      <c r="E17" s="302" t="s">
        <v>39</v>
      </c>
      <c r="F17" s="304" t="s">
        <v>51</v>
      </c>
      <c r="G17" s="304" t="s">
        <v>43</v>
      </c>
      <c r="H17" s="305">
        <v>4072</v>
      </c>
      <c r="I17" s="306">
        <f>AA17</f>
        <v>3209.2589686659553</v>
      </c>
      <c r="J17" s="193" t="s">
        <v>54</v>
      </c>
      <c r="K17" s="98">
        <v>1563.3180649409358</v>
      </c>
      <c r="L17" s="98">
        <v>314.21963461494761</v>
      </c>
      <c r="M17" s="98">
        <v>657.55064005392126</v>
      </c>
      <c r="N17" s="98">
        <v>95.434309400225175</v>
      </c>
      <c r="O17" s="98">
        <v>45.736139928718806</v>
      </c>
      <c r="P17" s="98">
        <v>-72.344018873987224</v>
      </c>
      <c r="Q17" s="98">
        <v>7.3877000122142658</v>
      </c>
      <c r="R17" s="98">
        <v>-115.26850415631809</v>
      </c>
      <c r="S17" s="98">
        <v>13.322744512886098</v>
      </c>
      <c r="T17" s="98">
        <v>10.274223333059826</v>
      </c>
      <c r="U17" s="98">
        <v>3.5805884365834149</v>
      </c>
      <c r="V17" s="98">
        <v>17.990338011922354</v>
      </c>
      <c r="W17" s="98">
        <v>30.248770075852612</v>
      </c>
      <c r="X17" s="98">
        <v>1.8083383749936175</v>
      </c>
      <c r="Y17" s="98">
        <v>339.99999999999994</v>
      </c>
      <c r="Z17" s="98">
        <v>296</v>
      </c>
      <c r="AA17" s="99">
        <f t="shared" si="4"/>
        <v>3209.2589686659553</v>
      </c>
      <c r="AB17" s="306">
        <f>AU17</f>
        <v>6931.9999999999982</v>
      </c>
      <c r="AC17" s="193" t="s">
        <v>54</v>
      </c>
      <c r="AD17" s="98">
        <v>4543.9299635336729</v>
      </c>
      <c r="AE17" s="98">
        <v>979.02007810883003</v>
      </c>
      <c r="AF17" s="98">
        <v>81.402832032633441</v>
      </c>
      <c r="AG17" s="98">
        <v>16.94416384481999</v>
      </c>
      <c r="AH17" s="98">
        <v>0</v>
      </c>
      <c r="AI17" s="98">
        <v>337.40316838384763</v>
      </c>
      <c r="AJ17" s="98">
        <v>574.95638806328975</v>
      </c>
      <c r="AK17" s="98">
        <v>101.36277253140709</v>
      </c>
      <c r="AL17" s="98">
        <v>3.0757584908253652</v>
      </c>
      <c r="AM17" s="98">
        <v>78.931787926549447</v>
      </c>
      <c r="AN17" s="98">
        <v>0</v>
      </c>
      <c r="AO17" s="98">
        <v>44.118338831135617</v>
      </c>
      <c r="AP17" s="98">
        <v>0</v>
      </c>
      <c r="AQ17" s="98">
        <v>96.706424388098171</v>
      </c>
      <c r="AR17" s="98">
        <v>0.82089492639499417</v>
      </c>
      <c r="AS17" s="98">
        <v>58.661943150795899</v>
      </c>
      <c r="AT17" s="211">
        <v>14.665485787698975</v>
      </c>
      <c r="AU17" s="99">
        <f t="shared" si="5"/>
        <v>6931.9999999999982</v>
      </c>
      <c r="AV17" s="203"/>
      <c r="AW17" s="203"/>
      <c r="AY17" s="2" t="s">
        <v>55</v>
      </c>
      <c r="BB17" s="1" t="s">
        <v>34</v>
      </c>
      <c r="BF17" s="1" t="s">
        <v>56</v>
      </c>
      <c r="BG17" s="1" t="s">
        <v>39</v>
      </c>
      <c r="BH17" s="1" t="s">
        <v>56</v>
      </c>
      <c r="BI17" s="1" t="s">
        <v>39</v>
      </c>
    </row>
    <row r="18" spans="2:65">
      <c r="B18" s="283"/>
      <c r="C18" s="318"/>
      <c r="D18" s="303"/>
      <c r="E18" s="302"/>
      <c r="F18" s="304"/>
      <c r="G18" s="304"/>
      <c r="H18" s="305"/>
      <c r="I18" s="306"/>
      <c r="J18" s="193" t="s">
        <v>34</v>
      </c>
      <c r="K18" s="13">
        <f t="shared" ref="K18:Z18" si="8">K17*$BB$19</f>
        <v>745.72681395422899</v>
      </c>
      <c r="L18" s="13">
        <f t="shared" si="8"/>
        <v>149.88760909132068</v>
      </c>
      <c r="M18" s="13">
        <f t="shared" si="8"/>
        <v>313.6617907882366</v>
      </c>
      <c r="N18" s="13">
        <f t="shared" si="8"/>
        <v>45.523636607909893</v>
      </c>
      <c r="O18" s="13">
        <f t="shared" si="8"/>
        <v>21.816843722647615</v>
      </c>
      <c r="P18" s="13">
        <f t="shared" si="8"/>
        <v>-34.50921211326331</v>
      </c>
      <c r="Q18" s="13">
        <f t="shared" si="8"/>
        <v>3.5240467797999302</v>
      </c>
      <c r="R18" s="13">
        <f t="shared" si="8"/>
        <v>-54.984853230752201</v>
      </c>
      <c r="S18" s="13">
        <f t="shared" si="8"/>
        <v>6.3551544893688021</v>
      </c>
      <c r="T18" s="13">
        <f t="shared" si="8"/>
        <v>4.9009628967003431</v>
      </c>
      <c r="U18" s="13">
        <f t="shared" si="8"/>
        <v>1.7079958754238442</v>
      </c>
      <c r="V18" s="13">
        <f t="shared" si="8"/>
        <v>8.5816685346736428</v>
      </c>
      <c r="W18" s="13">
        <f t="shared" si="8"/>
        <v>14.429129580583357</v>
      </c>
      <c r="X18" s="13">
        <f t="shared" si="8"/>
        <v>0.862605278591281</v>
      </c>
      <c r="Y18" s="13">
        <f t="shared" si="8"/>
        <v>162.18524075842311</v>
      </c>
      <c r="Z18" s="13">
        <f t="shared" si="8"/>
        <v>141.19656254262719</v>
      </c>
      <c r="AA18" s="99">
        <f t="shared" si="4"/>
        <v>1530.8659955565192</v>
      </c>
      <c r="AB18" s="306"/>
      <c r="AC18" s="193" t="s">
        <v>34</v>
      </c>
      <c r="AD18" s="13">
        <f t="shared" ref="AD18:AT18" si="9">AD17*$BB$19</f>
        <v>2167.5246327209461</v>
      </c>
      <c r="AE18" s="13">
        <f t="shared" si="9"/>
        <v>467.00766786885538</v>
      </c>
      <c r="AF18" s="13">
        <f t="shared" si="9"/>
        <v>38.830405622441567</v>
      </c>
      <c r="AG18" s="13">
        <f t="shared" si="9"/>
        <v>8.0826273312420547</v>
      </c>
      <c r="AH18" s="13">
        <f t="shared" si="9"/>
        <v>0</v>
      </c>
      <c r="AI18" s="13">
        <f t="shared" si="9"/>
        <v>160.94651204996796</v>
      </c>
      <c r="AJ18" s="13">
        <f t="shared" si="9"/>
        <v>274.26305948128828</v>
      </c>
      <c r="AK18" s="13">
        <f t="shared" si="9"/>
        <v>48.351604902786882</v>
      </c>
      <c r="AL18" s="13">
        <f t="shared" si="9"/>
        <v>1.4671842098508119</v>
      </c>
      <c r="AM18" s="13">
        <f t="shared" si="9"/>
        <v>37.651679495177113</v>
      </c>
      <c r="AN18" s="13">
        <f t="shared" si="9"/>
        <v>0</v>
      </c>
      <c r="AO18" s="13">
        <f t="shared" si="9"/>
        <v>21.045127662321818</v>
      </c>
      <c r="AP18" s="13">
        <f t="shared" si="9"/>
        <v>0</v>
      </c>
      <c r="AQ18" s="13">
        <f t="shared" si="9"/>
        <v>46.130455065499838</v>
      </c>
      <c r="AR18" s="13">
        <f t="shared" si="9"/>
        <v>0.39157953316100053</v>
      </c>
      <c r="AS18" s="13">
        <f t="shared" si="9"/>
        <v>27.982651097849306</v>
      </c>
      <c r="AT18" s="13">
        <f t="shared" si="9"/>
        <v>6.9956627744623265</v>
      </c>
      <c r="AU18" s="99">
        <f t="shared" si="5"/>
        <v>3306.67084981585</v>
      </c>
      <c r="AV18" s="203"/>
      <c r="AW18" s="203"/>
      <c r="AX18" s="104">
        <v>445.71939660551243</v>
      </c>
      <c r="AY18" s="116">
        <f t="shared" ref="AY18:AY29" si="10">AX18/$AX$30</f>
        <v>5.1809318877517899E-2</v>
      </c>
      <c r="BA18" s="1" t="s">
        <v>57</v>
      </c>
      <c r="BB18" s="138">
        <f>BH18+BH19+BH20+BH21+BH22+BH23</f>
        <v>0.55393258426966296</v>
      </c>
      <c r="BF18" s="1">
        <v>47</v>
      </c>
      <c r="BG18" s="1">
        <v>400</v>
      </c>
      <c r="BH18" s="149">
        <f>BF18/$BF$30</f>
        <v>1.7602996254681647E-2</v>
      </c>
      <c r="BI18" s="149">
        <f>BG18/$BG$30</f>
        <v>5.4562815441276773E-2</v>
      </c>
      <c r="BL18" s="149">
        <v>1.7602996254681647E-2</v>
      </c>
      <c r="BM18" s="149">
        <v>5.4562815441276773E-2</v>
      </c>
    </row>
    <row r="19" spans="2:65">
      <c r="B19" s="283"/>
      <c r="C19" s="318"/>
      <c r="D19" s="303"/>
      <c r="E19" s="302"/>
      <c r="F19" s="304"/>
      <c r="G19" s="304"/>
      <c r="H19" s="305"/>
      <c r="I19" s="306"/>
      <c r="J19" s="192" t="s">
        <v>35</v>
      </c>
      <c r="K19" s="98">
        <f>NAM!W18</f>
        <v>4027.8985900000002</v>
      </c>
      <c r="L19" s="98">
        <v>867.83766999999989</v>
      </c>
      <c r="M19" s="98">
        <f>APAC!W18</f>
        <v>72.158320000000003</v>
      </c>
      <c r="N19" s="98">
        <v>15.0199</v>
      </c>
      <c r="O19" s="98">
        <v>0</v>
      </c>
      <c r="P19" s="98">
        <f>BNL!W18</f>
        <v>299.08597999999995</v>
      </c>
      <c r="Q19" s="98">
        <f>DACH!W18</f>
        <v>509.66146999999995</v>
      </c>
      <c r="R19" s="98">
        <v>89.85150999999999</v>
      </c>
      <c r="S19" s="98">
        <v>2.7264599999999999</v>
      </c>
      <c r="T19" s="98">
        <v>69.967899999999986</v>
      </c>
      <c r="U19" s="98">
        <f>NOR!W18</f>
        <v>0</v>
      </c>
      <c r="V19" s="98">
        <f>UKI!W18</f>
        <v>39.108040000000003</v>
      </c>
      <c r="W19" s="98">
        <v>0</v>
      </c>
      <c r="X19" s="98">
        <v>85.723960000000048</v>
      </c>
      <c r="Y19" s="98">
        <f>LAT!W18</f>
        <v>0.72767000000000071</v>
      </c>
      <c r="Z19" s="98">
        <f>MET!W18</f>
        <v>65.3125</v>
      </c>
      <c r="AA19" s="99">
        <f>SUM(K19:Z19)</f>
        <v>6145.0799700000007</v>
      </c>
      <c r="AB19" s="306"/>
      <c r="AC19" s="192" t="s">
        <v>35</v>
      </c>
      <c r="AD19" s="98">
        <f>NAM!AP18</f>
        <v>0</v>
      </c>
      <c r="AE19" s="98">
        <v>867.83766999999989</v>
      </c>
      <c r="AF19" s="98">
        <f>APAC!AP18</f>
        <v>0</v>
      </c>
      <c r="AG19" s="98">
        <v>15.0199</v>
      </c>
      <c r="AH19" s="98">
        <v>0</v>
      </c>
      <c r="AI19" s="98">
        <f>BNL!AP18</f>
        <v>0</v>
      </c>
      <c r="AJ19" s="98">
        <f>DACH!AP18</f>
        <v>0</v>
      </c>
      <c r="AK19" s="98">
        <v>89.85150999999999</v>
      </c>
      <c r="AL19" s="98">
        <v>2.7264599999999999</v>
      </c>
      <c r="AM19" s="98">
        <v>69.967899999999986</v>
      </c>
      <c r="AN19" s="98">
        <f>NOR!AP18</f>
        <v>0</v>
      </c>
      <c r="AO19" s="98">
        <f>UKI!AP18</f>
        <v>0</v>
      </c>
      <c r="AP19" s="98">
        <v>0</v>
      </c>
      <c r="AQ19" s="98">
        <v>85.723960000000048</v>
      </c>
      <c r="AR19" s="98">
        <f>LAT!AP18</f>
        <v>0</v>
      </c>
      <c r="AS19" s="98">
        <f>MET!AP18</f>
        <v>0</v>
      </c>
      <c r="AT19" s="98">
        <f>MET!AQ18</f>
        <v>0</v>
      </c>
      <c r="AU19" s="99">
        <f t="shared" si="5"/>
        <v>1131.1273999999999</v>
      </c>
      <c r="AV19" s="203"/>
      <c r="AW19" s="203"/>
      <c r="AX19" s="104">
        <v>510.60743139256431</v>
      </c>
      <c r="AY19" s="116">
        <f t="shared" si="10"/>
        <v>5.935174335179591E-2</v>
      </c>
      <c r="BA19" s="1" t="s">
        <v>58</v>
      </c>
      <c r="BB19" s="138">
        <f>BI18+BI19+BI20+BI21+BI22+BI23</f>
        <v>0.47701541399536218</v>
      </c>
      <c r="BF19" s="1">
        <v>155</v>
      </c>
      <c r="BG19" s="1">
        <v>414</v>
      </c>
      <c r="BH19" s="149">
        <f t="shared" ref="BH19:BH29" si="11">BF19/$BF$30</f>
        <v>5.8052434456928842E-2</v>
      </c>
      <c r="BI19" s="149">
        <f t="shared" ref="BI19:BI29" si="12">BG19/$BG$30</f>
        <v>5.6472513981721456E-2</v>
      </c>
      <c r="BL19" s="149">
        <v>5.8052434456928842E-2</v>
      </c>
      <c r="BM19" s="149">
        <v>5.6472513981721456E-2</v>
      </c>
    </row>
    <row r="20" spans="2:65" hidden="1">
      <c r="B20" s="283"/>
      <c r="C20" s="318"/>
      <c r="D20" s="302" t="s">
        <v>59</v>
      </c>
      <c r="E20" s="302" t="s">
        <v>37</v>
      </c>
      <c r="F20" s="304" t="s">
        <v>51</v>
      </c>
      <c r="G20" s="304" t="s">
        <v>43</v>
      </c>
      <c r="H20" s="305"/>
      <c r="I20" s="306">
        <f>AA20</f>
        <v>0</v>
      </c>
      <c r="J20" s="193" t="s">
        <v>54</v>
      </c>
      <c r="K20" s="98"/>
      <c r="L20" s="98"/>
      <c r="M20" s="98"/>
      <c r="N20" s="98"/>
      <c r="O20" s="98"/>
      <c r="P20" s="98"/>
      <c r="Q20" s="98"/>
      <c r="R20" s="98"/>
      <c r="S20" s="98"/>
      <c r="T20" s="98"/>
      <c r="U20" s="98"/>
      <c r="V20" s="98"/>
      <c r="W20" s="98"/>
      <c r="X20" s="98"/>
      <c r="Y20" s="98"/>
      <c r="Z20" s="98"/>
      <c r="AA20" s="99">
        <f t="shared" si="4"/>
        <v>0</v>
      </c>
      <c r="AB20" s="306">
        <f>AU20</f>
        <v>0</v>
      </c>
      <c r="AC20" s="193" t="s">
        <v>54</v>
      </c>
      <c r="AD20" s="98"/>
      <c r="AE20" s="98"/>
      <c r="AF20" s="98"/>
      <c r="AG20" s="98"/>
      <c r="AH20" s="98"/>
      <c r="AI20" s="98"/>
      <c r="AJ20" s="98"/>
      <c r="AK20" s="98"/>
      <c r="AL20" s="98"/>
      <c r="AM20" s="98"/>
      <c r="AN20" s="98"/>
      <c r="AO20" s="98"/>
      <c r="AP20" s="98"/>
      <c r="AQ20" s="98"/>
      <c r="AR20" s="98"/>
      <c r="AS20" s="98"/>
      <c r="AT20" s="211"/>
      <c r="AU20" s="99">
        <f t="shared" si="5"/>
        <v>0</v>
      </c>
      <c r="AV20" s="203"/>
      <c r="AW20" s="203"/>
      <c r="AX20" s="104">
        <v>765.13768543766923</v>
      </c>
      <c r="AY20" s="116">
        <f t="shared" si="10"/>
        <v>8.8937709760769076E-2</v>
      </c>
      <c r="BF20" s="1">
        <v>470</v>
      </c>
      <c r="BG20" s="1">
        <v>806</v>
      </c>
      <c r="BH20" s="149">
        <f t="shared" si="11"/>
        <v>0.17602996254681649</v>
      </c>
      <c r="BI20" s="149">
        <f t="shared" si="12"/>
        <v>0.10994407311417269</v>
      </c>
      <c r="BL20" s="149">
        <v>0.17602996254681649</v>
      </c>
      <c r="BM20" s="149">
        <v>0.10994407311417269</v>
      </c>
    </row>
    <row r="21" spans="2:65" hidden="1">
      <c r="B21" s="283"/>
      <c r="C21" s="318"/>
      <c r="D21" s="302"/>
      <c r="E21" s="302"/>
      <c r="F21" s="304"/>
      <c r="G21" s="304"/>
      <c r="H21" s="305"/>
      <c r="I21" s="306"/>
      <c r="J21" s="193" t="s">
        <v>34</v>
      </c>
      <c r="K21" s="13">
        <f t="shared" ref="K21:Z21" si="13">K20*$BB$18</f>
        <v>0</v>
      </c>
      <c r="L21" s="13">
        <f t="shared" si="13"/>
        <v>0</v>
      </c>
      <c r="M21" s="13">
        <f t="shared" si="13"/>
        <v>0</v>
      </c>
      <c r="N21" s="13">
        <f t="shared" si="13"/>
        <v>0</v>
      </c>
      <c r="O21" s="13">
        <f t="shared" si="13"/>
        <v>0</v>
      </c>
      <c r="P21" s="13">
        <f t="shared" si="13"/>
        <v>0</v>
      </c>
      <c r="Q21" s="13">
        <f t="shared" si="13"/>
        <v>0</v>
      </c>
      <c r="R21" s="13">
        <f t="shared" si="13"/>
        <v>0</v>
      </c>
      <c r="S21" s="13">
        <f t="shared" si="13"/>
        <v>0</v>
      </c>
      <c r="T21" s="13">
        <f t="shared" si="13"/>
        <v>0</v>
      </c>
      <c r="U21" s="13">
        <f t="shared" si="13"/>
        <v>0</v>
      </c>
      <c r="V21" s="13">
        <f t="shared" si="13"/>
        <v>0</v>
      </c>
      <c r="W21" s="13">
        <f t="shared" si="13"/>
        <v>0</v>
      </c>
      <c r="X21" s="13">
        <f t="shared" si="13"/>
        <v>0</v>
      </c>
      <c r="Y21" s="13">
        <f t="shared" si="13"/>
        <v>0</v>
      </c>
      <c r="Z21" s="13">
        <f t="shared" si="13"/>
        <v>0</v>
      </c>
      <c r="AA21" s="99">
        <f t="shared" si="4"/>
        <v>0</v>
      </c>
      <c r="AB21" s="306"/>
      <c r="AC21" s="193" t="s">
        <v>34</v>
      </c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217"/>
      <c r="AU21" s="99">
        <f t="shared" ref="AU21:AU25" si="14">SUM(AD21:AT21)</f>
        <v>0</v>
      </c>
      <c r="AV21" s="203"/>
      <c r="AW21" s="203"/>
      <c r="AX21" s="104">
        <v>726.57444621075331</v>
      </c>
      <c r="AY21" s="116">
        <f t="shared" si="10"/>
        <v>8.4455214331418074E-2</v>
      </c>
      <c r="BF21" s="1">
        <v>268</v>
      </c>
      <c r="BG21" s="1">
        <v>411</v>
      </c>
      <c r="BH21" s="149">
        <f t="shared" si="11"/>
        <v>0.10037453183520599</v>
      </c>
      <c r="BI21" s="149">
        <f t="shared" si="12"/>
        <v>5.6063292865911878E-2</v>
      </c>
      <c r="BL21" s="149">
        <v>0.10037453183520599</v>
      </c>
      <c r="BM21" s="149">
        <v>5.6063292865911878E-2</v>
      </c>
    </row>
    <row r="22" spans="2:65" hidden="1">
      <c r="B22" s="283"/>
      <c r="C22" s="318"/>
      <c r="D22" s="302"/>
      <c r="E22" s="302"/>
      <c r="F22" s="304"/>
      <c r="G22" s="304"/>
      <c r="H22" s="305"/>
      <c r="I22" s="306"/>
      <c r="J22" s="192" t="s">
        <v>35</v>
      </c>
      <c r="K22" s="98">
        <f>NAM!W20</f>
        <v>0</v>
      </c>
      <c r="L22" s="98"/>
      <c r="M22" s="98">
        <f>APAC!W20</f>
        <v>0</v>
      </c>
      <c r="N22" s="98"/>
      <c r="O22" s="98"/>
      <c r="P22" s="98">
        <f>BNL!W20</f>
        <v>0</v>
      </c>
      <c r="Q22" s="98">
        <f>DACH!W20</f>
        <v>0</v>
      </c>
      <c r="R22" s="98"/>
      <c r="S22" s="98"/>
      <c r="T22" s="98"/>
      <c r="U22" s="98">
        <f>NOR!W20</f>
        <v>0</v>
      </c>
      <c r="V22" s="98">
        <f>UKI!W20</f>
        <v>0</v>
      </c>
      <c r="W22" s="98"/>
      <c r="X22" s="98"/>
      <c r="Y22" s="98">
        <f>LAT!W20</f>
        <v>0</v>
      </c>
      <c r="Z22" s="98">
        <f>MET!V20</f>
        <v>0</v>
      </c>
      <c r="AA22" s="99">
        <f t="shared" si="4"/>
        <v>0</v>
      </c>
      <c r="AB22" s="306"/>
      <c r="AC22" s="192" t="s">
        <v>35</v>
      </c>
      <c r="AD22" s="98"/>
      <c r="AE22" s="98"/>
      <c r="AF22" s="98"/>
      <c r="AG22" s="98"/>
      <c r="AH22" s="98"/>
      <c r="AI22" s="98"/>
      <c r="AJ22" s="98"/>
      <c r="AK22" s="98"/>
      <c r="AL22" s="98"/>
      <c r="AM22" s="98"/>
      <c r="AN22" s="98"/>
      <c r="AO22" s="98"/>
      <c r="AP22" s="98"/>
      <c r="AQ22" s="98"/>
      <c r="AR22" s="98"/>
      <c r="AS22" s="98"/>
      <c r="AT22" s="211"/>
      <c r="AU22" s="99">
        <f t="shared" si="14"/>
        <v>0</v>
      </c>
      <c r="AV22" s="203"/>
      <c r="AW22" s="203"/>
      <c r="AX22" s="104">
        <v>774.61676799914426</v>
      </c>
      <c r="AY22" s="116">
        <f t="shared" si="10"/>
        <v>9.0039534843621455E-2</v>
      </c>
      <c r="BF22" s="1">
        <v>227</v>
      </c>
      <c r="BG22" s="1">
        <v>687</v>
      </c>
      <c r="BH22" s="149">
        <f t="shared" si="11"/>
        <v>8.5018726591760296E-2</v>
      </c>
      <c r="BI22" s="149">
        <f t="shared" si="12"/>
        <v>9.3711635520392855E-2</v>
      </c>
      <c r="BL22" s="149">
        <v>8.5018726591760296E-2</v>
      </c>
      <c r="BM22" s="149">
        <v>9.3711635520392855E-2</v>
      </c>
    </row>
    <row r="23" spans="2:65" hidden="1">
      <c r="B23" s="283"/>
      <c r="C23" s="318"/>
      <c r="D23" s="302" t="s">
        <v>60</v>
      </c>
      <c r="E23" s="302" t="s">
        <v>39</v>
      </c>
      <c r="F23" s="304" t="s">
        <v>51</v>
      </c>
      <c r="G23" s="304" t="s">
        <v>43</v>
      </c>
      <c r="H23" s="305"/>
      <c r="I23" s="306">
        <f>AA23</f>
        <v>25.999999999999996</v>
      </c>
      <c r="J23" s="193" t="s">
        <v>54</v>
      </c>
      <c r="K23" s="98">
        <v>10.911494024128775</v>
      </c>
      <c r="L23" s="98">
        <v>0</v>
      </c>
      <c r="M23" s="98">
        <v>2.8484712594414798</v>
      </c>
      <c r="N23" s="98">
        <v>0</v>
      </c>
      <c r="O23" s="98">
        <v>0</v>
      </c>
      <c r="P23" s="98">
        <v>2.2875831367839132</v>
      </c>
      <c r="Q23" s="98">
        <v>3.4287302058150022</v>
      </c>
      <c r="R23" s="98">
        <v>0</v>
      </c>
      <c r="S23" s="98">
        <v>0</v>
      </c>
      <c r="T23" s="98">
        <v>0</v>
      </c>
      <c r="U23" s="98">
        <v>2.5881602598797264</v>
      </c>
      <c r="V23" s="98">
        <v>0</v>
      </c>
      <c r="W23" s="98">
        <v>0</v>
      </c>
      <c r="X23" s="98">
        <v>0</v>
      </c>
      <c r="Y23" s="98">
        <v>0</v>
      </c>
      <c r="Z23" s="98">
        <v>3.9355611139511022</v>
      </c>
      <c r="AA23" s="99">
        <f t="shared" si="4"/>
        <v>25.999999999999996</v>
      </c>
      <c r="AB23" s="306">
        <f>AU23</f>
        <v>0</v>
      </c>
      <c r="AC23" s="193" t="s">
        <v>54</v>
      </c>
      <c r="AD23" s="98"/>
      <c r="AE23" s="98"/>
      <c r="AF23" s="98"/>
      <c r="AG23" s="98"/>
      <c r="AH23" s="98"/>
      <c r="AI23" s="98"/>
      <c r="AJ23" s="98"/>
      <c r="AK23" s="98"/>
      <c r="AL23" s="98"/>
      <c r="AM23" s="98"/>
      <c r="AN23" s="98"/>
      <c r="AO23" s="98"/>
      <c r="AP23" s="98"/>
      <c r="AQ23" s="98"/>
      <c r="AR23" s="98"/>
      <c r="AS23" s="98"/>
      <c r="AT23" s="211"/>
      <c r="AU23" s="99">
        <f t="shared" si="14"/>
        <v>0</v>
      </c>
      <c r="AV23" s="203"/>
      <c r="AW23" s="203"/>
      <c r="AX23" s="104">
        <v>780.05258712048817</v>
      </c>
      <c r="AY23" s="116">
        <f t="shared" si="10"/>
        <v>9.0671380996970419E-2</v>
      </c>
      <c r="BF23" s="1">
        <v>312</v>
      </c>
      <c r="BG23" s="1">
        <v>779</v>
      </c>
      <c r="BH23" s="149">
        <f t="shared" si="11"/>
        <v>0.11685393258426967</v>
      </c>
      <c r="BI23" s="149">
        <f t="shared" si="12"/>
        <v>0.1062610830718865</v>
      </c>
      <c r="BL23" s="149">
        <v>0.11685393258426967</v>
      </c>
      <c r="BM23" s="149">
        <v>0.1062610830718865</v>
      </c>
    </row>
    <row r="24" spans="2:65" hidden="1">
      <c r="B24" s="283"/>
      <c r="C24" s="318"/>
      <c r="D24" s="302"/>
      <c r="E24" s="302"/>
      <c r="F24" s="304"/>
      <c r="G24" s="304"/>
      <c r="H24" s="305"/>
      <c r="I24" s="306"/>
      <c r="J24" s="193" t="s">
        <v>34</v>
      </c>
      <c r="K24" s="13">
        <f t="shared" ref="K24:Z24" si="15">K23*$BB$19</f>
        <v>5.204950839227708</v>
      </c>
      <c r="L24" s="13">
        <f t="shared" si="15"/>
        <v>0</v>
      </c>
      <c r="M24" s="13">
        <f t="shared" si="15"/>
        <v>1.3587646970763683</v>
      </c>
      <c r="N24" s="13">
        <f t="shared" si="15"/>
        <v>0</v>
      </c>
      <c r="O24" s="13">
        <f t="shared" si="15"/>
        <v>0</v>
      </c>
      <c r="P24" s="13">
        <f t="shared" si="15"/>
        <v>1.0912124170417876</v>
      </c>
      <c r="Q24" s="13">
        <f t="shared" si="15"/>
        <v>1.6355571586052466</v>
      </c>
      <c r="R24" s="13">
        <f t="shared" si="15"/>
        <v>0</v>
      </c>
      <c r="S24" s="13">
        <f t="shared" si="15"/>
        <v>0</v>
      </c>
      <c r="T24" s="13">
        <f t="shared" si="15"/>
        <v>0</v>
      </c>
      <c r="U24" s="13">
        <f t="shared" si="15"/>
        <v>1.2345923378528718</v>
      </c>
      <c r="V24" s="13">
        <f t="shared" si="15"/>
        <v>0</v>
      </c>
      <c r="W24" s="13">
        <f t="shared" si="15"/>
        <v>0</v>
      </c>
      <c r="X24" s="13">
        <f t="shared" si="15"/>
        <v>0</v>
      </c>
      <c r="Y24" s="13">
        <f t="shared" si="15"/>
        <v>0</v>
      </c>
      <c r="Z24" s="13">
        <f t="shared" si="15"/>
        <v>1.8773233140754337</v>
      </c>
      <c r="AA24" s="99">
        <f t="shared" si="4"/>
        <v>12.402400763879417</v>
      </c>
      <c r="AB24" s="306"/>
      <c r="AC24" s="193" t="s">
        <v>34</v>
      </c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217"/>
      <c r="AU24" s="99">
        <f t="shared" si="14"/>
        <v>0</v>
      </c>
      <c r="AV24" s="203"/>
      <c r="AW24" s="203"/>
      <c r="AX24" s="104">
        <v>530.25797702173372</v>
      </c>
      <c r="AY24" s="116">
        <f t="shared" si="10"/>
        <v>6.1635874112925683E-2</v>
      </c>
      <c r="BF24" s="1">
        <v>135</v>
      </c>
      <c r="BG24" s="1">
        <v>582</v>
      </c>
      <c r="BH24" s="149">
        <f t="shared" si="11"/>
        <v>5.0561797752808987E-2</v>
      </c>
      <c r="BI24" s="149">
        <f t="shared" si="12"/>
        <v>7.9388896467057699E-2</v>
      </c>
      <c r="BL24" s="149">
        <v>5.0561797752808987E-2</v>
      </c>
      <c r="BM24" s="149">
        <v>7.9388896467057699E-2</v>
      </c>
    </row>
    <row r="25" spans="2:65" hidden="1">
      <c r="B25" s="283"/>
      <c r="C25" s="318"/>
      <c r="D25" s="302"/>
      <c r="E25" s="302"/>
      <c r="F25" s="304"/>
      <c r="G25" s="304"/>
      <c r="H25" s="305"/>
      <c r="I25" s="306"/>
      <c r="J25" s="192" t="s">
        <v>35</v>
      </c>
      <c r="K25" s="98">
        <f>NAM!W22</f>
        <v>0</v>
      </c>
      <c r="L25" s="98"/>
      <c r="M25" s="98">
        <f>APAC!W22</f>
        <v>0</v>
      </c>
      <c r="N25" s="98"/>
      <c r="O25" s="98"/>
      <c r="P25" s="98">
        <f>BNL!W22</f>
        <v>0</v>
      </c>
      <c r="Q25" s="98">
        <f>DACH!W22</f>
        <v>0</v>
      </c>
      <c r="R25" s="98"/>
      <c r="S25" s="98"/>
      <c r="T25" s="98"/>
      <c r="U25" s="98">
        <f>NOR!W22</f>
        <v>0</v>
      </c>
      <c r="V25" s="98">
        <f>UKI!W22</f>
        <v>0</v>
      </c>
      <c r="W25" s="98"/>
      <c r="X25" s="98"/>
      <c r="Y25" s="98">
        <f>LAT!W22</f>
        <v>0</v>
      </c>
      <c r="Z25" s="98">
        <f>MET!W22</f>
        <v>0</v>
      </c>
      <c r="AA25" s="99">
        <f>SUM(K25:Z25)</f>
        <v>0</v>
      </c>
      <c r="AB25" s="306"/>
      <c r="AC25" s="192" t="s">
        <v>35</v>
      </c>
      <c r="AD25" s="98">
        <f>NAM!AP22</f>
        <v>0</v>
      </c>
      <c r="AE25" s="98"/>
      <c r="AF25" s="98">
        <f>APAC!AP22</f>
        <v>0</v>
      </c>
      <c r="AG25" s="98"/>
      <c r="AH25" s="98"/>
      <c r="AI25" s="98">
        <f>BNL!AP22</f>
        <v>0</v>
      </c>
      <c r="AJ25" s="98">
        <f>DACH!AP22</f>
        <v>0</v>
      </c>
      <c r="AK25" s="98"/>
      <c r="AL25" s="98"/>
      <c r="AM25" s="98"/>
      <c r="AN25" s="98">
        <f>NOR!AP22</f>
        <v>0</v>
      </c>
      <c r="AO25" s="98">
        <f>UKI!AP22</f>
        <v>0</v>
      </c>
      <c r="AP25" s="98"/>
      <c r="AQ25" s="98"/>
      <c r="AR25" s="98">
        <f>LAT!AP22</f>
        <v>0</v>
      </c>
      <c r="AS25" s="98">
        <f>MET!AP22</f>
        <v>0</v>
      </c>
      <c r="AT25" s="211"/>
      <c r="AU25" s="99">
        <f t="shared" si="14"/>
        <v>0</v>
      </c>
      <c r="AV25" s="203"/>
      <c r="AW25" s="203"/>
      <c r="AX25" s="104">
        <v>787.8685535129041</v>
      </c>
      <c r="AY25" s="116">
        <f t="shared" si="10"/>
        <v>9.1579889574888634E-2</v>
      </c>
      <c r="BF25" s="1">
        <v>112</v>
      </c>
      <c r="BG25" s="1">
        <v>407</v>
      </c>
      <c r="BH25" s="149">
        <f t="shared" si="11"/>
        <v>4.1947565543071164E-2</v>
      </c>
      <c r="BI25" s="149">
        <f t="shared" si="12"/>
        <v>5.5517664711499111E-2</v>
      </c>
      <c r="BL25" s="149">
        <v>4.1947565543071164E-2</v>
      </c>
      <c r="BM25" s="149">
        <v>5.5517664711499111E-2</v>
      </c>
    </row>
    <row r="26" spans="2:65">
      <c r="B26" s="283"/>
      <c r="C26" s="318"/>
      <c r="D26" s="314" t="s">
        <v>61</v>
      </c>
      <c r="E26" s="300" t="s">
        <v>62</v>
      </c>
      <c r="F26" s="276" t="s">
        <v>51</v>
      </c>
      <c r="G26" s="276" t="s">
        <v>43</v>
      </c>
      <c r="H26" s="278">
        <f>SUM(H14:H25)</f>
        <v>6534</v>
      </c>
      <c r="I26" s="280">
        <f>SUM(I14:I25)</f>
        <v>7610.0093886659542</v>
      </c>
      <c r="J26" s="193" t="s">
        <v>54</v>
      </c>
      <c r="K26" s="98">
        <f t="shared" ref="K26:Z26" si="16">SUM(K23,K20,K17,K14)</f>
        <v>2203.6237189650647</v>
      </c>
      <c r="L26" s="98">
        <f t="shared" si="16"/>
        <v>314.21963461494761</v>
      </c>
      <c r="M26" s="98">
        <f t="shared" si="16"/>
        <v>720.39911131336271</v>
      </c>
      <c r="N26" s="98">
        <f t="shared" si="16"/>
        <v>133.88830940022518</v>
      </c>
      <c r="O26" s="98">
        <f t="shared" si="16"/>
        <v>79.003089928718808</v>
      </c>
      <c r="P26" s="98">
        <f t="shared" si="16"/>
        <v>580.35732426279662</v>
      </c>
      <c r="Q26" s="98">
        <f t="shared" si="16"/>
        <v>1716.2154002180291</v>
      </c>
      <c r="R26" s="98">
        <f t="shared" si="16"/>
        <v>-115.26850415631809</v>
      </c>
      <c r="S26" s="98">
        <f t="shared" si="16"/>
        <v>13.322744512886098</v>
      </c>
      <c r="T26" s="98">
        <f t="shared" si="16"/>
        <v>10.274223333059826</v>
      </c>
      <c r="U26" s="98">
        <f t="shared" si="16"/>
        <v>406.16874869646313</v>
      </c>
      <c r="V26" s="98">
        <f t="shared" si="16"/>
        <v>637.99031801192245</v>
      </c>
      <c r="W26" s="98">
        <f t="shared" si="16"/>
        <v>30.248770075852612</v>
      </c>
      <c r="X26" s="98">
        <f t="shared" si="16"/>
        <v>1.8083383749936175</v>
      </c>
      <c r="Y26" s="98">
        <f t="shared" si="16"/>
        <v>377.82259999999997</v>
      </c>
      <c r="Z26" s="98">
        <f t="shared" si="16"/>
        <v>499.93556111395111</v>
      </c>
      <c r="AA26" s="99">
        <f t="shared" si="4"/>
        <v>7610.0093886659561</v>
      </c>
      <c r="AB26" s="280">
        <f>SUM(AB14:AB25)</f>
        <v>10548.999999999998</v>
      </c>
      <c r="AC26" s="193" t="s">
        <v>54</v>
      </c>
      <c r="AD26" s="98">
        <f t="shared" ref="AD26:AS26" si="17">SUM(AD23,AD20,AD17,AD14)</f>
        <v>5841.8095777444823</v>
      </c>
      <c r="AE26" s="98">
        <f t="shared" si="17"/>
        <v>1006.287287624455</v>
      </c>
      <c r="AF26" s="98">
        <f t="shared" si="17"/>
        <v>270.46574676105058</v>
      </c>
      <c r="AG26" s="98">
        <f t="shared" si="17"/>
        <v>65.946738521829332</v>
      </c>
      <c r="AH26" s="98">
        <f t="shared" si="17"/>
        <v>0</v>
      </c>
      <c r="AI26" s="98">
        <f t="shared" si="17"/>
        <v>682.40553311014878</v>
      </c>
      <c r="AJ26" s="98">
        <f t="shared" si="17"/>
        <v>1331.3565750417354</v>
      </c>
      <c r="AK26" s="98">
        <f t="shared" si="17"/>
        <v>209.61252598431037</v>
      </c>
      <c r="AL26" s="98">
        <f t="shared" si="17"/>
        <v>39.12192727940117</v>
      </c>
      <c r="AM26" s="98">
        <f t="shared" si="17"/>
        <v>114.63223083130295</v>
      </c>
      <c r="AN26" s="98">
        <f t="shared" si="17"/>
        <v>357.21147186139166</v>
      </c>
      <c r="AO26" s="98">
        <f t="shared" si="17"/>
        <v>405.2486873892592</v>
      </c>
      <c r="AP26" s="98">
        <f t="shared" si="17"/>
        <v>0</v>
      </c>
      <c r="AQ26" s="98">
        <f t="shared" si="17"/>
        <v>97.939784212652953</v>
      </c>
      <c r="AR26" s="98">
        <f t="shared" si="17"/>
        <v>0.82089492639499417</v>
      </c>
      <c r="AS26" s="98">
        <f t="shared" si="17"/>
        <v>100.9128149692674</v>
      </c>
      <c r="AT26" s="98">
        <f t="shared" ref="AT26" si="18">SUM(AT23,AT20,AT17,AT14)</f>
        <v>25.22820374231685</v>
      </c>
      <c r="AU26" s="99">
        <f>SUM(AD26:AT26)</f>
        <v>10549</v>
      </c>
      <c r="AV26" s="203"/>
      <c r="AW26" s="203"/>
      <c r="AX26" s="104">
        <v>445.39914401876996</v>
      </c>
      <c r="AY26" s="116">
        <f t="shared" si="10"/>
        <v>5.1772093509911611E-2</v>
      </c>
      <c r="BF26" s="1">
        <v>235</v>
      </c>
      <c r="BG26" s="1">
        <v>698</v>
      </c>
      <c r="BH26" s="149">
        <f t="shared" si="11"/>
        <v>8.8014981273408247E-2</v>
      </c>
      <c r="BI26" s="149">
        <f t="shared" si="12"/>
        <v>9.521211294502796E-2</v>
      </c>
      <c r="BL26" s="149">
        <v>8.8014981273408247E-2</v>
      </c>
      <c r="BM26" s="149">
        <v>9.521211294502796E-2</v>
      </c>
    </row>
    <row r="27" spans="2:65">
      <c r="B27" s="283"/>
      <c r="C27" s="318"/>
      <c r="D27" s="315"/>
      <c r="E27" s="300"/>
      <c r="F27" s="276"/>
      <c r="G27" s="276"/>
      <c r="H27" s="278"/>
      <c r="I27" s="280"/>
      <c r="J27" s="193" t="s">
        <v>34</v>
      </c>
      <c r="K27" s="98">
        <f t="shared" ref="K27:Z27" si="19">SUM(K24,K21,K18,K15)</f>
        <v>1099.5736983664906</v>
      </c>
      <c r="L27" s="98">
        <f t="shared" si="19"/>
        <v>149.88760909132068</v>
      </c>
      <c r="M27" s="98">
        <f t="shared" si="19"/>
        <v>348.25651054149273</v>
      </c>
      <c r="N27" s="98">
        <f t="shared" si="19"/>
        <v>66.824560203415516</v>
      </c>
      <c r="O27" s="98">
        <f t="shared" si="19"/>
        <v>40.244491306917283</v>
      </c>
      <c r="P27" s="98">
        <f t="shared" si="19"/>
        <v>326.86737522512681</v>
      </c>
      <c r="Q27" s="98">
        <f t="shared" si="19"/>
        <v>949.83566260132659</v>
      </c>
      <c r="R27" s="98">
        <f t="shared" si="19"/>
        <v>-54.984853230752201</v>
      </c>
      <c r="S27" s="98">
        <f t="shared" si="19"/>
        <v>6.3551544893688021</v>
      </c>
      <c r="T27" s="98">
        <f t="shared" si="19"/>
        <v>4.9009628967003431</v>
      </c>
      <c r="U27" s="98">
        <f t="shared" si="19"/>
        <v>224.5156219211419</v>
      </c>
      <c r="V27" s="98">
        <f t="shared" si="19"/>
        <v>352.01985970321306</v>
      </c>
      <c r="W27" s="98">
        <f t="shared" si="19"/>
        <v>14.429129580583357</v>
      </c>
      <c r="X27" s="98">
        <f t="shared" si="19"/>
        <v>0.862605278591281</v>
      </c>
      <c r="Y27" s="98">
        <f t="shared" si="19"/>
        <v>183.13641132022087</v>
      </c>
      <c r="Z27" s="98">
        <f t="shared" si="19"/>
        <v>253.86040271063521</v>
      </c>
      <c r="AA27" s="99">
        <f>SUM(AA24,AA21,AA18,AA15)</f>
        <v>3966.5852020057919</v>
      </c>
      <c r="AB27" s="280"/>
      <c r="AC27" s="193" t="s">
        <v>34</v>
      </c>
      <c r="AD27" s="98">
        <f t="shared" ref="AD27:AS27" si="20">SUM(AD24,AD21,AD18,AD15)</f>
        <v>2886.462441491653</v>
      </c>
      <c r="AE27" s="98">
        <f t="shared" si="20"/>
        <v>482.1118637016678</v>
      </c>
      <c r="AF27" s="98">
        <f t="shared" si="20"/>
        <v>143.55851456750858</v>
      </c>
      <c r="AG27" s="98">
        <f t="shared" si="20"/>
        <v>35.226750157944977</v>
      </c>
      <c r="AH27" s="98">
        <f t="shared" si="20"/>
        <v>0</v>
      </c>
      <c r="AI27" s="98">
        <f t="shared" si="20"/>
        <v>352.05456352195279</v>
      </c>
      <c r="AJ27" s="98">
        <f t="shared" si="20"/>
        <v>693.25776979631496</v>
      </c>
      <c r="AK27" s="98">
        <f t="shared" si="20"/>
        <v>108.31467057950746</v>
      </c>
      <c r="AL27" s="98">
        <f t="shared" si="20"/>
        <v>21.434331639927073</v>
      </c>
      <c r="AM27" s="98">
        <f t="shared" si="20"/>
        <v>57.427318092978773</v>
      </c>
      <c r="AN27" s="98">
        <f t="shared" si="20"/>
        <v>197.87107373895068</v>
      </c>
      <c r="AO27" s="98">
        <f t="shared" si="20"/>
        <v>221.08699489732737</v>
      </c>
      <c r="AP27" s="98">
        <f t="shared" si="20"/>
        <v>0</v>
      </c>
      <c r="AQ27" s="98">
        <f t="shared" si="20"/>
        <v>46.813653260449847</v>
      </c>
      <c r="AR27" s="98">
        <f t="shared" si="20"/>
        <v>0.39157953316100053</v>
      </c>
      <c r="AS27" s="98">
        <f t="shared" si="20"/>
        <v>51.386785711901496</v>
      </c>
      <c r="AT27" s="98">
        <f t="shared" ref="AT27" si="21">SUM(AT24,AT21,AT18,AT15)</f>
        <v>12.846696427975374</v>
      </c>
      <c r="AU27" s="99">
        <f>SUM(AU24,AU21,AU18,AU15)</f>
        <v>5310.2450071192206</v>
      </c>
      <c r="AV27" s="203"/>
      <c r="AW27" s="203"/>
      <c r="AX27" s="104">
        <v>645.99389885620155</v>
      </c>
      <c r="AY27" s="116">
        <f t="shared" si="10"/>
        <v>7.5088731057386671E-2</v>
      </c>
      <c r="BF27" s="1">
        <v>148</v>
      </c>
      <c r="BG27" s="1">
        <v>669</v>
      </c>
      <c r="BH27" s="149">
        <f t="shared" si="11"/>
        <v>5.5430711610486891E-2</v>
      </c>
      <c r="BI27" s="149">
        <f t="shared" si="12"/>
        <v>9.1256308825535398E-2</v>
      </c>
      <c r="BL27" s="149">
        <v>5.5430711610486891E-2</v>
      </c>
      <c r="BM27" s="149">
        <v>9.1256308825535398E-2</v>
      </c>
    </row>
    <row r="28" spans="2:65" ht="16" thickBot="1">
      <c r="B28" s="283"/>
      <c r="C28" s="319"/>
      <c r="D28" s="316"/>
      <c r="E28" s="301"/>
      <c r="F28" s="277"/>
      <c r="G28" s="277"/>
      <c r="H28" s="279"/>
      <c r="I28" s="281"/>
      <c r="J28" s="195" t="s">
        <v>35</v>
      </c>
      <c r="K28" s="125">
        <f t="shared" ref="K28:Z28" si="22">SUM(K25,K22,K19,K16)</f>
        <v>4986.3129900000004</v>
      </c>
      <c r="L28" s="125">
        <f t="shared" si="22"/>
        <v>887.97303999999986</v>
      </c>
      <c r="M28" s="125">
        <f t="shared" si="22"/>
        <v>211.77113</v>
      </c>
      <c r="N28" s="125">
        <f t="shared" si="22"/>
        <v>51.205670000000005</v>
      </c>
      <c r="O28" s="125">
        <f t="shared" si="22"/>
        <v>0</v>
      </c>
      <c r="P28" s="125">
        <f t="shared" si="22"/>
        <v>553.85169999999994</v>
      </c>
      <c r="Q28" s="125">
        <f t="shared" si="22"/>
        <v>1068.2223899999999</v>
      </c>
      <c r="R28" s="125">
        <f t="shared" si="22"/>
        <v>169.78814</v>
      </c>
      <c r="S28" s="125">
        <f t="shared" si="22"/>
        <v>29.344619999999999</v>
      </c>
      <c r="T28" s="125">
        <f t="shared" si="22"/>
        <v>96.330759999999984</v>
      </c>
      <c r="U28" s="125">
        <f t="shared" si="22"/>
        <v>263.78149000000002</v>
      </c>
      <c r="V28" s="125">
        <f t="shared" si="22"/>
        <v>305.78341</v>
      </c>
      <c r="W28" s="125">
        <f t="shared" si="22"/>
        <v>0</v>
      </c>
      <c r="X28" s="125">
        <f t="shared" si="22"/>
        <v>86.634730000000047</v>
      </c>
      <c r="Y28" s="125">
        <f t="shared" si="22"/>
        <v>0.72767000000000071</v>
      </c>
      <c r="Z28" s="125">
        <f t="shared" si="22"/>
        <v>103.85639</v>
      </c>
      <c r="AA28" s="126">
        <f>SUM(AA25,AA22,AA19,AA16)</f>
        <v>8815.5841300000011</v>
      </c>
      <c r="AB28" s="281"/>
      <c r="AC28" s="195" t="s">
        <v>35</v>
      </c>
      <c r="AD28" s="125">
        <f t="shared" ref="AD28:AS28" si="23">SUM(AD25,AD22,AD19,AD16)</f>
        <v>0</v>
      </c>
      <c r="AE28" s="125">
        <f t="shared" si="23"/>
        <v>887.97303999999986</v>
      </c>
      <c r="AF28" s="125">
        <f t="shared" si="23"/>
        <v>0</v>
      </c>
      <c r="AG28" s="125">
        <f t="shared" si="23"/>
        <v>51.205670000000005</v>
      </c>
      <c r="AH28" s="125">
        <f t="shared" si="23"/>
        <v>0</v>
      </c>
      <c r="AI28" s="125">
        <f t="shared" si="23"/>
        <v>0</v>
      </c>
      <c r="AJ28" s="125">
        <f t="shared" si="23"/>
        <v>0</v>
      </c>
      <c r="AK28" s="125">
        <f t="shared" si="23"/>
        <v>169.78814</v>
      </c>
      <c r="AL28" s="125">
        <f t="shared" si="23"/>
        <v>29.344619999999999</v>
      </c>
      <c r="AM28" s="125">
        <f t="shared" si="23"/>
        <v>96.330759999999984</v>
      </c>
      <c r="AN28" s="125">
        <f t="shared" si="23"/>
        <v>0</v>
      </c>
      <c r="AO28" s="125">
        <f t="shared" si="23"/>
        <v>0</v>
      </c>
      <c r="AP28" s="125">
        <f t="shared" si="23"/>
        <v>0</v>
      </c>
      <c r="AQ28" s="125">
        <f t="shared" si="23"/>
        <v>86.634730000000047</v>
      </c>
      <c r="AR28" s="125">
        <f t="shared" si="23"/>
        <v>0</v>
      </c>
      <c r="AS28" s="125">
        <f t="shared" si="23"/>
        <v>0</v>
      </c>
      <c r="AT28" s="125">
        <f t="shared" ref="AT28" si="24">SUM(AT25,AT22,AT19,AT16)</f>
        <v>0</v>
      </c>
      <c r="AU28" s="218">
        <f>SUM(AU25,AU22,AU19,AU16)</f>
        <v>1321.2769599999999</v>
      </c>
      <c r="AV28" s="203"/>
      <c r="AW28" s="203"/>
      <c r="AX28" s="104">
        <v>803.74512947262861</v>
      </c>
      <c r="AY28" s="116">
        <f t="shared" si="10"/>
        <v>9.342534344753782E-2</v>
      </c>
      <c r="BF28" s="1">
        <v>191</v>
      </c>
      <c r="BG28" s="1">
        <v>403</v>
      </c>
      <c r="BH28" s="149">
        <f t="shared" si="11"/>
        <v>7.1535580524344569E-2</v>
      </c>
      <c r="BI28" s="149">
        <f t="shared" si="12"/>
        <v>5.4972036557086344E-2</v>
      </c>
      <c r="BL28" s="149">
        <v>7.1535580524344569E-2</v>
      </c>
      <c r="BM28" s="149">
        <v>5.4972036557086344E-2</v>
      </c>
    </row>
    <row r="29" spans="2:65" ht="16" thickBot="1">
      <c r="B29" s="283"/>
      <c r="C29" s="317" t="s">
        <v>63</v>
      </c>
      <c r="D29" s="320" t="s">
        <v>64</v>
      </c>
      <c r="E29" s="320" t="s">
        <v>39</v>
      </c>
      <c r="F29" s="321" t="s">
        <v>51</v>
      </c>
      <c r="G29" s="321" t="s">
        <v>43</v>
      </c>
      <c r="H29" s="322">
        <v>0</v>
      </c>
      <c r="I29" s="323">
        <f>AA29</f>
        <v>144</v>
      </c>
      <c r="J29" s="191" t="s">
        <v>54</v>
      </c>
      <c r="K29" s="139">
        <v>109</v>
      </c>
      <c r="L29" s="139"/>
      <c r="M29" s="139"/>
      <c r="N29" s="139"/>
      <c r="O29" s="139"/>
      <c r="P29" s="139"/>
      <c r="Q29" s="139">
        <v>35</v>
      </c>
      <c r="R29" s="139"/>
      <c r="S29" s="139"/>
      <c r="T29" s="139"/>
      <c r="U29" s="139"/>
      <c r="V29" s="139"/>
      <c r="W29" s="139"/>
      <c r="X29" s="139"/>
      <c r="Y29" s="139"/>
      <c r="Z29" s="139"/>
      <c r="AA29" s="140">
        <f t="shared" ref="AA29:AA43" si="25">SUM(K29:Z29)</f>
        <v>144</v>
      </c>
      <c r="AB29" s="323">
        <f>AU29</f>
        <v>0</v>
      </c>
      <c r="AC29" s="191" t="s">
        <v>54</v>
      </c>
      <c r="AD29" s="139">
        <v>0</v>
      </c>
      <c r="AE29" s="139">
        <v>0</v>
      </c>
      <c r="AF29" s="139">
        <v>0</v>
      </c>
      <c r="AG29" s="139">
        <v>0</v>
      </c>
      <c r="AH29" s="139">
        <v>0</v>
      </c>
      <c r="AI29" s="139">
        <v>0</v>
      </c>
      <c r="AJ29" s="139">
        <v>0</v>
      </c>
      <c r="AK29" s="139">
        <v>0</v>
      </c>
      <c r="AL29" s="139">
        <v>0</v>
      </c>
      <c r="AM29" s="139">
        <v>0</v>
      </c>
      <c r="AN29" s="139">
        <v>0</v>
      </c>
      <c r="AO29" s="139">
        <v>0</v>
      </c>
      <c r="AP29" s="139">
        <v>0</v>
      </c>
      <c r="AQ29" s="139">
        <v>0</v>
      </c>
      <c r="AR29" s="139">
        <v>0</v>
      </c>
      <c r="AS29" s="139">
        <v>0</v>
      </c>
      <c r="AT29" s="210">
        <v>0</v>
      </c>
      <c r="AU29" s="142">
        <f>SUM(AD29:AT29)</f>
        <v>0</v>
      </c>
      <c r="AV29" s="203"/>
      <c r="AW29" s="203"/>
      <c r="AX29" s="104">
        <v>1387.1008359036334</v>
      </c>
      <c r="AY29" s="116">
        <f t="shared" si="10"/>
        <v>0.16123316613525673</v>
      </c>
      <c r="BF29" s="1">
        <v>371</v>
      </c>
      <c r="BG29" s="25">
        <v>1075</v>
      </c>
      <c r="BH29" s="149">
        <f t="shared" si="11"/>
        <v>0.13895131086142323</v>
      </c>
      <c r="BI29" s="149">
        <f t="shared" si="12"/>
        <v>0.14663756649843132</v>
      </c>
      <c r="BL29" s="149">
        <v>0.13895131086142323</v>
      </c>
      <c r="BM29" s="149">
        <v>0.14663756649843132</v>
      </c>
    </row>
    <row r="30" spans="2:65">
      <c r="B30" s="283"/>
      <c r="C30" s="318"/>
      <c r="D30" s="303"/>
      <c r="E30" s="302"/>
      <c r="F30" s="304"/>
      <c r="G30" s="304"/>
      <c r="H30" s="305"/>
      <c r="I30" s="306"/>
      <c r="J30" s="193" t="s">
        <v>34</v>
      </c>
      <c r="K30" s="13">
        <f t="shared" ref="K30:Z30" si="26">K29*$BB$19</f>
        <v>51.994680125494476</v>
      </c>
      <c r="L30" s="13">
        <f t="shared" si="26"/>
        <v>0</v>
      </c>
      <c r="M30" s="13">
        <f t="shared" si="26"/>
        <v>0</v>
      </c>
      <c r="N30" s="13">
        <f t="shared" si="26"/>
        <v>0</v>
      </c>
      <c r="O30" s="13">
        <f t="shared" si="26"/>
        <v>0</v>
      </c>
      <c r="P30" s="13">
        <f t="shared" si="26"/>
        <v>0</v>
      </c>
      <c r="Q30" s="13">
        <f t="shared" si="26"/>
        <v>16.695539489837678</v>
      </c>
      <c r="R30" s="13">
        <f t="shared" si="26"/>
        <v>0</v>
      </c>
      <c r="S30" s="13">
        <f t="shared" si="26"/>
        <v>0</v>
      </c>
      <c r="T30" s="13">
        <f t="shared" si="26"/>
        <v>0</v>
      </c>
      <c r="U30" s="13">
        <f t="shared" si="26"/>
        <v>0</v>
      </c>
      <c r="V30" s="13">
        <f t="shared" si="26"/>
        <v>0</v>
      </c>
      <c r="W30" s="13">
        <f t="shared" si="26"/>
        <v>0</v>
      </c>
      <c r="X30" s="13">
        <f t="shared" si="26"/>
        <v>0</v>
      </c>
      <c r="Y30" s="13">
        <f t="shared" si="26"/>
        <v>0</v>
      </c>
      <c r="Z30" s="13">
        <f t="shared" si="26"/>
        <v>0</v>
      </c>
      <c r="AA30" s="140">
        <f t="shared" si="25"/>
        <v>68.690219615332154</v>
      </c>
      <c r="AB30" s="306"/>
      <c r="AC30" s="193" t="s">
        <v>34</v>
      </c>
      <c r="AD30" s="13">
        <f t="shared" ref="AD30:AS30" si="27">AD29*$BB$19</f>
        <v>0</v>
      </c>
      <c r="AE30" s="13">
        <f t="shared" si="27"/>
        <v>0</v>
      </c>
      <c r="AF30" s="13">
        <f t="shared" si="27"/>
        <v>0</v>
      </c>
      <c r="AG30" s="13">
        <f t="shared" si="27"/>
        <v>0</v>
      </c>
      <c r="AH30" s="13">
        <f t="shared" si="27"/>
        <v>0</v>
      </c>
      <c r="AI30" s="13">
        <f t="shared" si="27"/>
        <v>0</v>
      </c>
      <c r="AJ30" s="13">
        <f t="shared" si="27"/>
        <v>0</v>
      </c>
      <c r="AK30" s="13">
        <f t="shared" si="27"/>
        <v>0</v>
      </c>
      <c r="AL30" s="13">
        <f t="shared" si="27"/>
        <v>0</v>
      </c>
      <c r="AM30" s="13">
        <f t="shared" si="27"/>
        <v>0</v>
      </c>
      <c r="AN30" s="13">
        <f t="shared" si="27"/>
        <v>0</v>
      </c>
      <c r="AO30" s="13">
        <f t="shared" si="27"/>
        <v>0</v>
      </c>
      <c r="AP30" s="13">
        <f t="shared" si="27"/>
        <v>0</v>
      </c>
      <c r="AQ30" s="13">
        <f t="shared" si="27"/>
        <v>0</v>
      </c>
      <c r="AR30" s="13">
        <f t="shared" si="27"/>
        <v>0</v>
      </c>
      <c r="AS30" s="13">
        <f t="shared" si="27"/>
        <v>0</v>
      </c>
      <c r="AT30" s="13">
        <f t="shared" ref="AT30" si="28">AT29*$BB$19</f>
        <v>0</v>
      </c>
      <c r="AU30" s="142">
        <f t="shared" ref="AU30:AU40" si="29">SUM(AD30:AT30)</f>
        <v>0</v>
      </c>
      <c r="AV30" s="203"/>
      <c r="AW30" s="203"/>
      <c r="AX30" s="104">
        <f>SUM(AX18:AX29)</f>
        <v>8603.0738535520031</v>
      </c>
      <c r="BF30" s="25">
        <v>2670</v>
      </c>
      <c r="BG30" s="25">
        <v>7331</v>
      </c>
    </row>
    <row r="31" spans="2:65">
      <c r="B31" s="283"/>
      <c r="C31" s="318"/>
      <c r="D31" s="303"/>
      <c r="E31" s="302"/>
      <c r="F31" s="304"/>
      <c r="G31" s="304"/>
      <c r="H31" s="305"/>
      <c r="I31" s="306"/>
      <c r="J31" s="192" t="s">
        <v>35</v>
      </c>
      <c r="K31" s="98">
        <f>NAM!W26</f>
        <v>0</v>
      </c>
      <c r="L31" s="98"/>
      <c r="M31" s="98">
        <f>APAC!W26</f>
        <v>0</v>
      </c>
      <c r="N31" s="98"/>
      <c r="O31" s="98"/>
      <c r="P31" s="98">
        <f>BNL!W26</f>
        <v>0</v>
      </c>
      <c r="Q31" s="98">
        <f>DACH!W26</f>
        <v>0</v>
      </c>
      <c r="R31" s="98"/>
      <c r="S31" s="98"/>
      <c r="T31" s="98"/>
      <c r="U31" s="98"/>
      <c r="V31" s="98">
        <f>UKI!W26</f>
        <v>0</v>
      </c>
      <c r="W31" s="98"/>
      <c r="X31" s="98"/>
      <c r="Y31" s="98">
        <f>LAT!W26</f>
        <v>0.94179999999999997</v>
      </c>
      <c r="Z31" s="98">
        <f>MET!W26</f>
        <v>0</v>
      </c>
      <c r="AA31" s="99">
        <f t="shared" si="25"/>
        <v>0.94179999999999997</v>
      </c>
      <c r="AB31" s="306"/>
      <c r="AC31" s="192" t="s">
        <v>35</v>
      </c>
      <c r="AD31" s="98">
        <f>NAM!AP26</f>
        <v>0</v>
      </c>
      <c r="AE31" s="98"/>
      <c r="AF31" s="98">
        <f>APAC!AP26</f>
        <v>0</v>
      </c>
      <c r="AG31" s="98"/>
      <c r="AH31" s="98"/>
      <c r="AI31" s="98">
        <f>BNL!AP26</f>
        <v>0</v>
      </c>
      <c r="AJ31" s="98">
        <f>DACH!AP26</f>
        <v>0</v>
      </c>
      <c r="AK31" s="98"/>
      <c r="AL31" s="98"/>
      <c r="AM31" s="98"/>
      <c r="AN31" s="98"/>
      <c r="AO31" s="98">
        <f>UKI!AP26</f>
        <v>0</v>
      </c>
      <c r="AP31" s="98"/>
      <c r="AQ31" s="98"/>
      <c r="AR31" s="98">
        <f>LAT!AP26</f>
        <v>0</v>
      </c>
      <c r="AS31" s="98">
        <f>MET!AP26</f>
        <v>0</v>
      </c>
      <c r="AT31" s="98">
        <f>MET!AQ26</f>
        <v>0</v>
      </c>
      <c r="AU31" s="99">
        <f t="shared" si="29"/>
        <v>0</v>
      </c>
      <c r="AV31" s="203"/>
      <c r="AW31" s="203"/>
    </row>
    <row r="32" spans="2:65">
      <c r="B32" s="283"/>
      <c r="C32" s="318"/>
      <c r="D32" s="302" t="s">
        <v>65</v>
      </c>
      <c r="E32" s="302" t="s">
        <v>39</v>
      </c>
      <c r="F32" s="304" t="s">
        <v>51</v>
      </c>
      <c r="G32" s="304" t="s">
        <v>43</v>
      </c>
      <c r="H32" s="305">
        <v>7</v>
      </c>
      <c r="I32" s="306">
        <f>AA32</f>
        <v>0</v>
      </c>
      <c r="J32" s="193" t="s">
        <v>54</v>
      </c>
      <c r="K32" s="98"/>
      <c r="L32" s="98"/>
      <c r="M32" s="98"/>
      <c r="N32" s="98"/>
      <c r="O32" s="98"/>
      <c r="P32" s="98"/>
      <c r="Q32" s="98"/>
      <c r="R32" s="98"/>
      <c r="S32" s="98"/>
      <c r="T32" s="98"/>
      <c r="U32" s="98"/>
      <c r="V32" s="98"/>
      <c r="W32" s="98"/>
      <c r="X32" s="98"/>
      <c r="Y32" s="98"/>
      <c r="Z32" s="98"/>
      <c r="AA32" s="99">
        <f t="shared" si="25"/>
        <v>0</v>
      </c>
      <c r="AB32" s="306">
        <f>AU32</f>
        <v>0</v>
      </c>
      <c r="AC32" s="193" t="s">
        <v>54</v>
      </c>
      <c r="AD32" s="98">
        <v>0</v>
      </c>
      <c r="AE32" s="98">
        <v>0</v>
      </c>
      <c r="AF32" s="98">
        <v>0</v>
      </c>
      <c r="AG32" s="98">
        <v>0</v>
      </c>
      <c r="AH32" s="98">
        <v>0</v>
      </c>
      <c r="AI32" s="98">
        <v>0</v>
      </c>
      <c r="AJ32" s="98">
        <v>0</v>
      </c>
      <c r="AK32" s="98">
        <v>0</v>
      </c>
      <c r="AL32" s="98">
        <v>0</v>
      </c>
      <c r="AM32" s="98">
        <v>0</v>
      </c>
      <c r="AN32" s="98">
        <v>0</v>
      </c>
      <c r="AO32" s="98">
        <v>0</v>
      </c>
      <c r="AP32" s="98">
        <v>0</v>
      </c>
      <c r="AQ32" s="98">
        <v>0</v>
      </c>
      <c r="AR32" s="98">
        <v>0</v>
      </c>
      <c r="AS32" s="98">
        <v>0</v>
      </c>
      <c r="AT32" s="98">
        <v>0</v>
      </c>
      <c r="AU32" s="99">
        <f t="shared" si="29"/>
        <v>0</v>
      </c>
      <c r="AV32" s="203"/>
      <c r="AW32" s="203"/>
    </row>
    <row r="33" spans="2:49">
      <c r="B33" s="283"/>
      <c r="C33" s="318"/>
      <c r="D33" s="303"/>
      <c r="E33" s="302"/>
      <c r="F33" s="304"/>
      <c r="G33" s="304"/>
      <c r="H33" s="305"/>
      <c r="I33" s="306"/>
      <c r="J33" s="193" t="s">
        <v>34</v>
      </c>
      <c r="K33" s="13">
        <f t="shared" ref="K33:Z33" si="30">K32*$BB$19</f>
        <v>0</v>
      </c>
      <c r="L33" s="13">
        <f t="shared" si="30"/>
        <v>0</v>
      </c>
      <c r="M33" s="13">
        <f t="shared" si="30"/>
        <v>0</v>
      </c>
      <c r="N33" s="13">
        <f t="shared" si="30"/>
        <v>0</v>
      </c>
      <c r="O33" s="13">
        <f t="shared" si="30"/>
        <v>0</v>
      </c>
      <c r="P33" s="13">
        <f t="shared" si="30"/>
        <v>0</v>
      </c>
      <c r="Q33" s="13">
        <f t="shared" si="30"/>
        <v>0</v>
      </c>
      <c r="R33" s="13">
        <f t="shared" si="30"/>
        <v>0</v>
      </c>
      <c r="S33" s="13">
        <f t="shared" si="30"/>
        <v>0</v>
      </c>
      <c r="T33" s="13">
        <f t="shared" si="30"/>
        <v>0</v>
      </c>
      <c r="U33" s="13">
        <f t="shared" si="30"/>
        <v>0</v>
      </c>
      <c r="V33" s="13">
        <f t="shared" si="30"/>
        <v>0</v>
      </c>
      <c r="W33" s="13">
        <f t="shared" si="30"/>
        <v>0</v>
      </c>
      <c r="X33" s="13">
        <f t="shared" si="30"/>
        <v>0</v>
      </c>
      <c r="Y33" s="13">
        <f t="shared" si="30"/>
        <v>0</v>
      </c>
      <c r="Z33" s="13">
        <f t="shared" si="30"/>
        <v>0</v>
      </c>
      <c r="AA33" s="99">
        <f t="shared" si="25"/>
        <v>0</v>
      </c>
      <c r="AB33" s="306"/>
      <c r="AC33" s="193" t="s">
        <v>34</v>
      </c>
      <c r="AD33" s="13">
        <f t="shared" ref="AD33:AS33" si="31">AD32*$BB$19</f>
        <v>0</v>
      </c>
      <c r="AE33" s="13">
        <f t="shared" si="31"/>
        <v>0</v>
      </c>
      <c r="AF33" s="13">
        <f t="shared" si="31"/>
        <v>0</v>
      </c>
      <c r="AG33" s="13">
        <f t="shared" si="31"/>
        <v>0</v>
      </c>
      <c r="AH33" s="13">
        <f t="shared" si="31"/>
        <v>0</v>
      </c>
      <c r="AI33" s="13">
        <f t="shared" si="31"/>
        <v>0</v>
      </c>
      <c r="AJ33" s="13">
        <f t="shared" si="31"/>
        <v>0</v>
      </c>
      <c r="AK33" s="13">
        <f t="shared" si="31"/>
        <v>0</v>
      </c>
      <c r="AL33" s="13">
        <f t="shared" si="31"/>
        <v>0</v>
      </c>
      <c r="AM33" s="13">
        <f t="shared" si="31"/>
        <v>0</v>
      </c>
      <c r="AN33" s="13">
        <f t="shared" si="31"/>
        <v>0</v>
      </c>
      <c r="AO33" s="13">
        <f t="shared" si="31"/>
        <v>0</v>
      </c>
      <c r="AP33" s="13">
        <f t="shared" si="31"/>
        <v>0</v>
      </c>
      <c r="AQ33" s="13">
        <f t="shared" si="31"/>
        <v>0</v>
      </c>
      <c r="AR33" s="13">
        <f t="shared" si="31"/>
        <v>0</v>
      </c>
      <c r="AS33" s="13">
        <f t="shared" si="31"/>
        <v>0</v>
      </c>
      <c r="AT33" s="13">
        <f t="shared" ref="AT33" si="32">AT32*$BB$19</f>
        <v>0</v>
      </c>
      <c r="AU33" s="99">
        <f t="shared" si="29"/>
        <v>0</v>
      </c>
      <c r="AV33" s="203"/>
      <c r="AW33" s="203"/>
    </row>
    <row r="34" spans="2:49">
      <c r="B34" s="283"/>
      <c r="C34" s="318"/>
      <c r="D34" s="303"/>
      <c r="E34" s="302"/>
      <c r="F34" s="304"/>
      <c r="G34" s="304"/>
      <c r="H34" s="305"/>
      <c r="I34" s="306"/>
      <c r="J34" s="192" t="s">
        <v>35</v>
      </c>
      <c r="K34" s="98">
        <f>NAM!W28</f>
        <v>0</v>
      </c>
      <c r="L34" s="98">
        <v>3.0754999999999999</v>
      </c>
      <c r="M34" s="98">
        <f>APAC!W28</f>
        <v>0</v>
      </c>
      <c r="N34" s="98"/>
      <c r="O34" s="98"/>
      <c r="P34" s="98">
        <f>BNL!W26</f>
        <v>0</v>
      </c>
      <c r="Q34" s="98">
        <f>DACH!W28</f>
        <v>0</v>
      </c>
      <c r="R34" s="98"/>
      <c r="S34" s="98"/>
      <c r="T34" s="98"/>
      <c r="U34" s="98"/>
      <c r="V34" s="98">
        <f>UKI!W28</f>
        <v>0</v>
      </c>
      <c r="W34" s="98"/>
      <c r="X34" s="98"/>
      <c r="Y34" s="98">
        <f>LAT!W28</f>
        <v>51.164459999999998</v>
      </c>
      <c r="Z34" s="98">
        <f>MET!W28</f>
        <v>0</v>
      </c>
      <c r="AA34" s="99">
        <f t="shared" si="25"/>
        <v>54.239959999999996</v>
      </c>
      <c r="AB34" s="306"/>
      <c r="AC34" s="192" t="s">
        <v>35</v>
      </c>
      <c r="AD34" s="98">
        <f>NAM!AP28</f>
        <v>0</v>
      </c>
      <c r="AE34" s="98">
        <v>3.0754999999999999</v>
      </c>
      <c r="AF34" s="98">
        <f>APAC!AP28</f>
        <v>0</v>
      </c>
      <c r="AG34" s="98"/>
      <c r="AH34" s="98"/>
      <c r="AI34" s="98">
        <f>BNL!AP26</f>
        <v>0</v>
      </c>
      <c r="AJ34" s="98">
        <f>DACH!AP28</f>
        <v>0</v>
      </c>
      <c r="AK34" s="98"/>
      <c r="AL34" s="98"/>
      <c r="AM34" s="98"/>
      <c r="AN34" s="98"/>
      <c r="AO34" s="98">
        <f>UKI!AP28</f>
        <v>0</v>
      </c>
      <c r="AP34" s="98"/>
      <c r="AQ34" s="98"/>
      <c r="AR34" s="98">
        <f>LAT!AP28</f>
        <v>0</v>
      </c>
      <c r="AS34" s="98">
        <f>MET!AP28</f>
        <v>0</v>
      </c>
      <c r="AT34" s="98">
        <f>MET!AQ28</f>
        <v>0</v>
      </c>
      <c r="AU34" s="99">
        <f t="shared" si="29"/>
        <v>3.0754999999999999</v>
      </c>
      <c r="AV34" s="203"/>
      <c r="AW34" s="203"/>
    </row>
    <row r="35" spans="2:49">
      <c r="B35" s="283"/>
      <c r="C35" s="318"/>
      <c r="D35" s="302" t="s">
        <v>66</v>
      </c>
      <c r="E35" s="302" t="s">
        <v>39</v>
      </c>
      <c r="F35" s="304" t="s">
        <v>51</v>
      </c>
      <c r="G35" s="304" t="s">
        <v>43</v>
      </c>
      <c r="H35" s="305">
        <v>802</v>
      </c>
      <c r="I35" s="306">
        <f>AA35</f>
        <v>775</v>
      </c>
      <c r="J35" s="193" t="s">
        <v>54</v>
      </c>
      <c r="K35" s="98">
        <v>517</v>
      </c>
      <c r="L35" s="98">
        <v>0</v>
      </c>
      <c r="M35" s="98">
        <v>40</v>
      </c>
      <c r="N35" s="98">
        <v>6</v>
      </c>
      <c r="O35" s="98">
        <v>0</v>
      </c>
      <c r="P35" s="98">
        <v>82</v>
      </c>
      <c r="Q35" s="98">
        <v>0</v>
      </c>
      <c r="R35" s="98">
        <v>128</v>
      </c>
      <c r="S35" s="98">
        <v>0</v>
      </c>
      <c r="T35" s="98">
        <v>0</v>
      </c>
      <c r="U35" s="98">
        <v>0</v>
      </c>
      <c r="V35" s="98">
        <v>0</v>
      </c>
      <c r="W35" s="98">
        <v>0</v>
      </c>
      <c r="X35" s="98">
        <v>2</v>
      </c>
      <c r="Y35" s="98">
        <v>0</v>
      </c>
      <c r="Z35" s="98">
        <v>0</v>
      </c>
      <c r="AA35" s="99">
        <f t="shared" si="25"/>
        <v>775</v>
      </c>
      <c r="AB35" s="306">
        <f>AU35</f>
        <v>1348.0000000000005</v>
      </c>
      <c r="AC35" s="193" t="s">
        <v>54</v>
      </c>
      <c r="AD35" s="98">
        <v>974.16645896751379</v>
      </c>
      <c r="AE35" s="98">
        <v>0</v>
      </c>
      <c r="AF35" s="98">
        <v>85.803690732942087</v>
      </c>
      <c r="AG35" s="98">
        <v>0</v>
      </c>
      <c r="AH35" s="98">
        <v>0</v>
      </c>
      <c r="AI35" s="98">
        <v>84.950983169812616</v>
      </c>
      <c r="AJ35" s="98">
        <v>0</v>
      </c>
      <c r="AK35" s="98">
        <v>42.727512793339628</v>
      </c>
      <c r="AL35" s="98">
        <v>0</v>
      </c>
      <c r="AM35" s="98">
        <v>0</v>
      </c>
      <c r="AN35" s="98">
        <v>0</v>
      </c>
      <c r="AO35" s="98">
        <v>0</v>
      </c>
      <c r="AP35" s="98">
        <v>0</v>
      </c>
      <c r="AQ35" s="98">
        <v>34.298892314942918</v>
      </c>
      <c r="AR35" s="98">
        <v>-10.10094657902421</v>
      </c>
      <c r="AS35" s="98">
        <v>108.92272688037849</v>
      </c>
      <c r="AT35" s="211">
        <v>27.230681720094623</v>
      </c>
      <c r="AU35" s="99">
        <f t="shared" si="29"/>
        <v>1348.0000000000005</v>
      </c>
      <c r="AV35" s="203"/>
      <c r="AW35" s="203"/>
    </row>
    <row r="36" spans="2:49">
      <c r="B36" s="283"/>
      <c r="C36" s="318"/>
      <c r="D36" s="303"/>
      <c r="E36" s="302"/>
      <c r="F36" s="304"/>
      <c r="G36" s="304"/>
      <c r="H36" s="305"/>
      <c r="I36" s="306"/>
      <c r="J36" s="193" t="s">
        <v>34</v>
      </c>
      <c r="K36" s="13">
        <f t="shared" ref="K36:Z36" si="33">K35*$BB$19</f>
        <v>246.61696903560224</v>
      </c>
      <c r="L36" s="13">
        <f t="shared" si="33"/>
        <v>0</v>
      </c>
      <c r="M36" s="13">
        <f t="shared" si="33"/>
        <v>19.080616559814487</v>
      </c>
      <c r="N36" s="13">
        <f t="shared" si="33"/>
        <v>2.8620924839721731</v>
      </c>
      <c r="O36" s="13">
        <f t="shared" si="33"/>
        <v>0</v>
      </c>
      <c r="P36" s="13">
        <f t="shared" si="33"/>
        <v>39.115263947619695</v>
      </c>
      <c r="Q36" s="13">
        <f t="shared" si="33"/>
        <v>0</v>
      </c>
      <c r="R36" s="13">
        <f t="shared" si="33"/>
        <v>61.057972991406359</v>
      </c>
      <c r="S36" s="13">
        <f t="shared" si="33"/>
        <v>0</v>
      </c>
      <c r="T36" s="13">
        <f t="shared" si="33"/>
        <v>0</v>
      </c>
      <c r="U36" s="13">
        <f t="shared" si="33"/>
        <v>0</v>
      </c>
      <c r="V36" s="13">
        <f t="shared" si="33"/>
        <v>0</v>
      </c>
      <c r="W36" s="13">
        <f t="shared" si="33"/>
        <v>0</v>
      </c>
      <c r="X36" s="13">
        <f t="shared" si="33"/>
        <v>0.95403082799072436</v>
      </c>
      <c r="Y36" s="13">
        <f t="shared" si="33"/>
        <v>0</v>
      </c>
      <c r="Z36" s="13">
        <f t="shared" si="33"/>
        <v>0</v>
      </c>
      <c r="AA36" s="99">
        <f t="shared" si="25"/>
        <v>369.68694584640565</v>
      </c>
      <c r="AB36" s="306"/>
      <c r="AC36" s="193" t="s">
        <v>34</v>
      </c>
      <c r="AD36" s="13">
        <f t="shared" ref="AD36:AS36" si="34">AD35*$BB$19</f>
        <v>464.69241672478461</v>
      </c>
      <c r="AE36" s="13">
        <f t="shared" si="34"/>
        <v>0</v>
      </c>
      <c r="AF36" s="13">
        <f t="shared" si="34"/>
        <v>40.929683057304388</v>
      </c>
      <c r="AG36" s="13">
        <f t="shared" si="34"/>
        <v>0</v>
      </c>
      <c r="AH36" s="13">
        <f t="shared" si="34"/>
        <v>0</v>
      </c>
      <c r="AI36" s="13">
        <f t="shared" si="34"/>
        <v>40.522928406061212</v>
      </c>
      <c r="AJ36" s="13">
        <f t="shared" si="34"/>
        <v>0</v>
      </c>
      <c r="AK36" s="13">
        <f t="shared" si="34"/>
        <v>20.381682204107037</v>
      </c>
      <c r="AL36" s="13">
        <f t="shared" si="34"/>
        <v>0</v>
      </c>
      <c r="AM36" s="13">
        <f t="shared" si="34"/>
        <v>0</v>
      </c>
      <c r="AN36" s="13">
        <f t="shared" si="34"/>
        <v>0</v>
      </c>
      <c r="AO36" s="13">
        <f t="shared" si="34"/>
        <v>0</v>
      </c>
      <c r="AP36" s="13">
        <f t="shared" si="34"/>
        <v>0</v>
      </c>
      <c r="AQ36" s="13">
        <f t="shared" si="34"/>
        <v>16.361100317194843</v>
      </c>
      <c r="AR36" s="13">
        <f t="shared" si="34"/>
        <v>-4.8183072141382715</v>
      </c>
      <c r="AS36" s="13">
        <f t="shared" si="34"/>
        <v>51.95781965634751</v>
      </c>
      <c r="AT36" s="13">
        <f t="shared" ref="AT36" si="35">AT35*$BB$19</f>
        <v>12.989454914086878</v>
      </c>
      <c r="AU36" s="99">
        <f t="shared" si="29"/>
        <v>643.01677806574821</v>
      </c>
      <c r="AV36" s="203"/>
      <c r="AW36" s="203"/>
    </row>
    <row r="37" spans="2:49">
      <c r="B37" s="283"/>
      <c r="C37" s="318"/>
      <c r="D37" s="303"/>
      <c r="E37" s="302"/>
      <c r="F37" s="304"/>
      <c r="G37" s="304"/>
      <c r="H37" s="305"/>
      <c r="I37" s="306"/>
      <c r="J37" s="192" t="s">
        <v>35</v>
      </c>
      <c r="K37" s="98">
        <f>NAM!W30</f>
        <v>779.88605000000007</v>
      </c>
      <c r="L37" s="98"/>
      <c r="M37" s="98">
        <f>APAC!W30</f>
        <v>68.691649999999996</v>
      </c>
      <c r="N37" s="98">
        <v>0</v>
      </c>
      <c r="O37" s="98"/>
      <c r="P37" s="98">
        <f>BNL!W30</f>
        <v>68.009</v>
      </c>
      <c r="Q37" s="98">
        <f>DACH!W30</f>
        <v>0</v>
      </c>
      <c r="R37" s="98">
        <v>34.20626</v>
      </c>
      <c r="S37" s="98"/>
      <c r="T37" s="98"/>
      <c r="U37" s="98"/>
      <c r="V37" s="98">
        <f>UKI!W30</f>
        <v>0</v>
      </c>
      <c r="W37" s="98"/>
      <c r="X37" s="98">
        <v>27.458579999999998</v>
      </c>
      <c r="Y37" s="98">
        <f>LAT!W30</f>
        <v>-8.0864899999999942</v>
      </c>
      <c r="Z37" s="98">
        <f>MET!W30</f>
        <v>108.81961999999999</v>
      </c>
      <c r="AA37" s="99">
        <f t="shared" si="25"/>
        <v>1078.9846700000001</v>
      </c>
      <c r="AB37" s="306"/>
      <c r="AC37" s="192" t="s">
        <v>35</v>
      </c>
      <c r="AD37" s="98">
        <f>NAM!AP30</f>
        <v>0</v>
      </c>
      <c r="AE37" s="98"/>
      <c r="AF37" s="98">
        <f>APAC!AP30</f>
        <v>0</v>
      </c>
      <c r="AG37" s="98">
        <v>0</v>
      </c>
      <c r="AH37" s="98"/>
      <c r="AI37" s="98">
        <f>BNL!AP30</f>
        <v>0</v>
      </c>
      <c r="AJ37" s="98">
        <f>DACH!AP30</f>
        <v>0</v>
      </c>
      <c r="AK37" s="98">
        <v>34.20626</v>
      </c>
      <c r="AL37" s="98"/>
      <c r="AM37" s="98"/>
      <c r="AN37" s="98"/>
      <c r="AO37" s="98">
        <f>UKI!AP30</f>
        <v>0</v>
      </c>
      <c r="AP37" s="98"/>
      <c r="AQ37" s="98">
        <v>27.458579999999998</v>
      </c>
      <c r="AR37" s="98">
        <f>LAT!AP30</f>
        <v>0</v>
      </c>
      <c r="AS37" s="98">
        <f>MET!AP30</f>
        <v>0</v>
      </c>
      <c r="AT37" s="98">
        <f>MET!AQ30</f>
        <v>0</v>
      </c>
      <c r="AU37" s="99">
        <f t="shared" si="29"/>
        <v>61.664839999999998</v>
      </c>
      <c r="AV37" s="203"/>
      <c r="AW37" s="203"/>
    </row>
    <row r="38" spans="2:49">
      <c r="B38" s="283"/>
      <c r="C38" s="318"/>
      <c r="D38" s="302" t="s">
        <v>67</v>
      </c>
      <c r="E38" s="302" t="s">
        <v>39</v>
      </c>
      <c r="F38" s="304" t="s">
        <v>51</v>
      </c>
      <c r="G38" s="304" t="s">
        <v>43</v>
      </c>
      <c r="H38" s="305">
        <v>5</v>
      </c>
      <c r="I38" s="306">
        <f>AA38</f>
        <v>100</v>
      </c>
      <c r="J38" s="193" t="s">
        <v>54</v>
      </c>
      <c r="K38" s="98">
        <v>100</v>
      </c>
      <c r="L38" s="98"/>
      <c r="M38" s="98"/>
      <c r="N38" s="98"/>
      <c r="O38" s="98"/>
      <c r="P38" s="98"/>
      <c r="Q38" s="98"/>
      <c r="R38" s="98"/>
      <c r="S38" s="98"/>
      <c r="T38" s="98"/>
      <c r="U38" s="98"/>
      <c r="V38" s="98"/>
      <c r="W38" s="98"/>
      <c r="X38" s="98"/>
      <c r="Y38" s="98"/>
      <c r="Z38" s="98"/>
      <c r="AA38" s="99">
        <f t="shared" si="25"/>
        <v>100</v>
      </c>
      <c r="AB38" s="306">
        <f>AU38</f>
        <v>318</v>
      </c>
      <c r="AC38" s="193" t="s">
        <v>54</v>
      </c>
      <c r="AD38" s="98">
        <v>312.33084164211084</v>
      </c>
      <c r="AE38" s="98">
        <v>0</v>
      </c>
      <c r="AF38" s="98">
        <v>9.3814755973693345</v>
      </c>
      <c r="AG38" s="98">
        <v>0</v>
      </c>
      <c r="AH38" s="98">
        <v>0</v>
      </c>
      <c r="AI38" s="98">
        <v>0</v>
      </c>
      <c r="AJ38" s="98">
        <v>0</v>
      </c>
      <c r="AK38" s="98">
        <v>0</v>
      </c>
      <c r="AL38" s="98">
        <v>-3.7123172394801456</v>
      </c>
      <c r="AM38" s="98">
        <v>0</v>
      </c>
      <c r="AN38" s="98">
        <v>0</v>
      </c>
      <c r="AO38" s="98">
        <v>0</v>
      </c>
      <c r="AP38" s="98">
        <v>0</v>
      </c>
      <c r="AQ38" s="98">
        <v>0</v>
      </c>
      <c r="AR38" s="98">
        <v>0</v>
      </c>
      <c r="AS38" s="98">
        <v>0</v>
      </c>
      <c r="AT38" s="211">
        <v>0</v>
      </c>
      <c r="AU38" s="99">
        <f t="shared" si="29"/>
        <v>318</v>
      </c>
      <c r="AV38" s="203"/>
      <c r="AW38" s="203"/>
    </row>
    <row r="39" spans="2:49">
      <c r="B39" s="283"/>
      <c r="C39" s="318"/>
      <c r="D39" s="303"/>
      <c r="E39" s="302"/>
      <c r="F39" s="304"/>
      <c r="G39" s="304"/>
      <c r="H39" s="305"/>
      <c r="I39" s="306"/>
      <c r="J39" s="193" t="s">
        <v>34</v>
      </c>
      <c r="K39" s="13">
        <f t="shared" ref="K39:Z39" si="36">K38*$BB$19</f>
        <v>47.701541399536218</v>
      </c>
      <c r="L39" s="13">
        <f t="shared" si="36"/>
        <v>0</v>
      </c>
      <c r="M39" s="13">
        <f t="shared" si="36"/>
        <v>0</v>
      </c>
      <c r="N39" s="13">
        <f t="shared" si="36"/>
        <v>0</v>
      </c>
      <c r="O39" s="13">
        <f t="shared" si="36"/>
        <v>0</v>
      </c>
      <c r="P39" s="13">
        <f t="shared" si="36"/>
        <v>0</v>
      </c>
      <c r="Q39" s="13">
        <f t="shared" si="36"/>
        <v>0</v>
      </c>
      <c r="R39" s="13">
        <f t="shared" si="36"/>
        <v>0</v>
      </c>
      <c r="S39" s="13">
        <f t="shared" si="36"/>
        <v>0</v>
      </c>
      <c r="T39" s="13">
        <f t="shared" si="36"/>
        <v>0</v>
      </c>
      <c r="U39" s="13">
        <f t="shared" si="36"/>
        <v>0</v>
      </c>
      <c r="V39" s="13">
        <f t="shared" si="36"/>
        <v>0</v>
      </c>
      <c r="W39" s="13">
        <f t="shared" si="36"/>
        <v>0</v>
      </c>
      <c r="X39" s="13">
        <f t="shared" si="36"/>
        <v>0</v>
      </c>
      <c r="Y39" s="13">
        <f t="shared" si="36"/>
        <v>0</v>
      </c>
      <c r="Z39" s="13">
        <f t="shared" si="36"/>
        <v>0</v>
      </c>
      <c r="AA39" s="99">
        <f t="shared" si="25"/>
        <v>47.701541399536218</v>
      </c>
      <c r="AB39" s="306"/>
      <c r="AC39" s="193" t="s">
        <v>34</v>
      </c>
      <c r="AD39" s="13">
        <f t="shared" ref="AD39:AS39" si="37">AD38*$BB$19</f>
        <v>148.98662572943141</v>
      </c>
      <c r="AE39" s="13">
        <f t="shared" si="37"/>
        <v>0</v>
      </c>
      <c r="AF39" s="13">
        <f t="shared" si="37"/>
        <v>4.475108465966521</v>
      </c>
      <c r="AG39" s="13">
        <f t="shared" si="37"/>
        <v>0</v>
      </c>
      <c r="AH39" s="13">
        <f t="shared" si="37"/>
        <v>0</v>
      </c>
      <c r="AI39" s="13">
        <f t="shared" si="37"/>
        <v>0</v>
      </c>
      <c r="AJ39" s="13">
        <f t="shared" si="37"/>
        <v>0</v>
      </c>
      <c r="AK39" s="13">
        <f t="shared" si="37"/>
        <v>0</v>
      </c>
      <c r="AL39" s="13">
        <f t="shared" si="37"/>
        <v>-1.7708325448727418</v>
      </c>
      <c r="AM39" s="13">
        <f t="shared" si="37"/>
        <v>0</v>
      </c>
      <c r="AN39" s="13">
        <f t="shared" si="37"/>
        <v>0</v>
      </c>
      <c r="AO39" s="13">
        <f t="shared" si="37"/>
        <v>0</v>
      </c>
      <c r="AP39" s="13">
        <f t="shared" si="37"/>
        <v>0</v>
      </c>
      <c r="AQ39" s="13">
        <f t="shared" si="37"/>
        <v>0</v>
      </c>
      <c r="AR39" s="13">
        <f t="shared" si="37"/>
        <v>0</v>
      </c>
      <c r="AS39" s="13">
        <f t="shared" si="37"/>
        <v>0</v>
      </c>
      <c r="AT39" s="217"/>
      <c r="AU39" s="99">
        <f t="shared" si="29"/>
        <v>151.69090165052518</v>
      </c>
      <c r="AV39" s="203"/>
      <c r="AW39" s="203"/>
    </row>
    <row r="40" spans="2:49">
      <c r="B40" s="283"/>
      <c r="C40" s="318"/>
      <c r="D40" s="303"/>
      <c r="E40" s="302"/>
      <c r="F40" s="304"/>
      <c r="G40" s="304"/>
      <c r="H40" s="305"/>
      <c r="I40" s="306"/>
      <c r="J40" s="192" t="s">
        <v>35</v>
      </c>
      <c r="K40" s="98">
        <f>NAM!W32</f>
        <v>53</v>
      </c>
      <c r="L40" s="98"/>
      <c r="M40" s="98">
        <f>APAC!W32</f>
        <v>1.59196</v>
      </c>
      <c r="N40" s="98"/>
      <c r="O40" s="98"/>
      <c r="P40" s="98">
        <f>BNL!W32</f>
        <v>0</v>
      </c>
      <c r="Q40" s="98">
        <f>DACH!W32</f>
        <v>0</v>
      </c>
      <c r="R40" s="98"/>
      <c r="S40" s="98">
        <v>-0.62995000000000001</v>
      </c>
      <c r="T40" s="98"/>
      <c r="U40" s="98"/>
      <c r="V40" s="98">
        <f>UKI!W32</f>
        <v>0</v>
      </c>
      <c r="W40" s="98"/>
      <c r="X40" s="98"/>
      <c r="Y40" s="98">
        <f>LAT!W32</f>
        <v>0</v>
      </c>
      <c r="Z40" s="98">
        <f>MET!W32</f>
        <v>0</v>
      </c>
      <c r="AA40" s="99">
        <f t="shared" si="25"/>
        <v>53.962009999999999</v>
      </c>
      <c r="AB40" s="306"/>
      <c r="AC40" s="192" t="s">
        <v>35</v>
      </c>
      <c r="AD40" s="98">
        <f>NAM!AP32</f>
        <v>0</v>
      </c>
      <c r="AE40" s="98"/>
      <c r="AF40" s="98">
        <f>APAC!AP32</f>
        <v>0</v>
      </c>
      <c r="AG40" s="98"/>
      <c r="AH40" s="98"/>
      <c r="AI40" s="98">
        <f>BNL!AP32</f>
        <v>0</v>
      </c>
      <c r="AJ40" s="98">
        <f>DACH!AP32</f>
        <v>0</v>
      </c>
      <c r="AK40" s="98"/>
      <c r="AL40" s="98">
        <v>-0.62995000000000001</v>
      </c>
      <c r="AM40" s="98"/>
      <c r="AN40" s="98"/>
      <c r="AO40" s="98">
        <f>UKI!AP32</f>
        <v>0</v>
      </c>
      <c r="AP40" s="98"/>
      <c r="AQ40" s="98"/>
      <c r="AR40" s="98">
        <f>LAT!AP32</f>
        <v>0</v>
      </c>
      <c r="AS40" s="98">
        <f>MET!AP32</f>
        <v>0</v>
      </c>
      <c r="AT40" s="211"/>
      <c r="AU40" s="99">
        <f t="shared" si="29"/>
        <v>-0.62995000000000001</v>
      </c>
      <c r="AV40" s="203"/>
      <c r="AW40" s="203"/>
    </row>
    <row r="41" spans="2:49">
      <c r="B41" s="283"/>
      <c r="C41" s="318"/>
      <c r="D41" s="314" t="s">
        <v>68</v>
      </c>
      <c r="E41" s="300" t="s">
        <v>62</v>
      </c>
      <c r="F41" s="276" t="s">
        <v>51</v>
      </c>
      <c r="G41" s="276" t="s">
        <v>43</v>
      </c>
      <c r="H41" s="278">
        <f>SUM(H29:H40)</f>
        <v>814</v>
      </c>
      <c r="I41" s="280">
        <f>SUM(I29:I40)</f>
        <v>1019</v>
      </c>
      <c r="J41" s="193" t="s">
        <v>54</v>
      </c>
      <c r="K41" s="98">
        <f t="shared" ref="K41:Z41" si="38">SUM(K38,K35,K32,K29)</f>
        <v>726</v>
      </c>
      <c r="L41" s="98">
        <f t="shared" si="38"/>
        <v>0</v>
      </c>
      <c r="M41" s="98">
        <f t="shared" si="38"/>
        <v>40</v>
      </c>
      <c r="N41" s="98">
        <f t="shared" si="38"/>
        <v>6</v>
      </c>
      <c r="O41" s="98">
        <f t="shared" si="38"/>
        <v>0</v>
      </c>
      <c r="P41" s="98">
        <f t="shared" si="38"/>
        <v>82</v>
      </c>
      <c r="Q41" s="98">
        <f t="shared" si="38"/>
        <v>35</v>
      </c>
      <c r="R41" s="98">
        <f t="shared" si="38"/>
        <v>128</v>
      </c>
      <c r="S41" s="98">
        <f t="shared" si="38"/>
        <v>0</v>
      </c>
      <c r="T41" s="98">
        <f t="shared" si="38"/>
        <v>0</v>
      </c>
      <c r="U41" s="98">
        <f t="shared" si="38"/>
        <v>0</v>
      </c>
      <c r="V41" s="98">
        <f t="shared" si="38"/>
        <v>0</v>
      </c>
      <c r="W41" s="98">
        <f t="shared" si="38"/>
        <v>0</v>
      </c>
      <c r="X41" s="98">
        <f t="shared" si="38"/>
        <v>2</v>
      </c>
      <c r="Y41" s="98">
        <f t="shared" si="38"/>
        <v>0</v>
      </c>
      <c r="Z41" s="98">
        <f t="shared" si="38"/>
        <v>0</v>
      </c>
      <c r="AA41" s="99">
        <f t="shared" si="25"/>
        <v>1019</v>
      </c>
      <c r="AB41" s="280">
        <f>SUM(AB29:AB40)</f>
        <v>1666.0000000000005</v>
      </c>
      <c r="AC41" s="193" t="s">
        <v>54</v>
      </c>
      <c r="AD41" s="98">
        <f t="shared" ref="AD41:AT41" si="39">SUM(AD38,AD35,AD32,AD29)</f>
        <v>1286.4973006096247</v>
      </c>
      <c r="AE41" s="98">
        <f t="shared" si="39"/>
        <v>0</v>
      </c>
      <c r="AF41" s="98">
        <f t="shared" si="39"/>
        <v>95.185166330311418</v>
      </c>
      <c r="AG41" s="98">
        <f t="shared" si="39"/>
        <v>0</v>
      </c>
      <c r="AH41" s="98">
        <f t="shared" si="39"/>
        <v>0</v>
      </c>
      <c r="AI41" s="98">
        <f t="shared" si="39"/>
        <v>84.950983169812616</v>
      </c>
      <c r="AJ41" s="98">
        <f t="shared" si="39"/>
        <v>0</v>
      </c>
      <c r="AK41" s="98">
        <f t="shared" si="39"/>
        <v>42.727512793339628</v>
      </c>
      <c r="AL41" s="98">
        <f t="shared" si="39"/>
        <v>-3.7123172394801456</v>
      </c>
      <c r="AM41" s="98">
        <f t="shared" si="39"/>
        <v>0</v>
      </c>
      <c r="AN41" s="98">
        <f t="shared" si="39"/>
        <v>0</v>
      </c>
      <c r="AO41" s="98">
        <f t="shared" si="39"/>
        <v>0</v>
      </c>
      <c r="AP41" s="98">
        <f t="shared" si="39"/>
        <v>0</v>
      </c>
      <c r="AQ41" s="98">
        <f t="shared" si="39"/>
        <v>34.298892314942918</v>
      </c>
      <c r="AR41" s="98">
        <f t="shared" si="39"/>
        <v>-10.10094657902421</v>
      </c>
      <c r="AS41" s="98">
        <f t="shared" si="39"/>
        <v>108.92272688037849</v>
      </c>
      <c r="AT41" s="98">
        <f t="shared" si="39"/>
        <v>27.230681720094623</v>
      </c>
      <c r="AU41" s="99">
        <f>SUM(AD41:AS41)</f>
        <v>1638.7693182799057</v>
      </c>
      <c r="AV41" s="203"/>
      <c r="AW41" s="203"/>
    </row>
    <row r="42" spans="2:49">
      <c r="B42" s="283"/>
      <c r="C42" s="318"/>
      <c r="D42" s="315"/>
      <c r="E42" s="300"/>
      <c r="F42" s="276"/>
      <c r="G42" s="276"/>
      <c r="H42" s="278"/>
      <c r="I42" s="280"/>
      <c r="J42" s="193" t="s">
        <v>34</v>
      </c>
      <c r="K42" s="98">
        <f t="shared" ref="K42:Z42" si="40">SUM(K39,K36,K33,K30)</f>
        <v>346.31319056063296</v>
      </c>
      <c r="L42" s="98">
        <f t="shared" si="40"/>
        <v>0</v>
      </c>
      <c r="M42" s="98">
        <f t="shared" si="40"/>
        <v>19.080616559814487</v>
      </c>
      <c r="N42" s="98">
        <f t="shared" si="40"/>
        <v>2.8620924839721731</v>
      </c>
      <c r="O42" s="98">
        <f t="shared" si="40"/>
        <v>0</v>
      </c>
      <c r="P42" s="98">
        <f t="shared" si="40"/>
        <v>39.115263947619695</v>
      </c>
      <c r="Q42" s="98">
        <f t="shared" si="40"/>
        <v>16.695539489837678</v>
      </c>
      <c r="R42" s="98">
        <f t="shared" si="40"/>
        <v>61.057972991406359</v>
      </c>
      <c r="S42" s="98">
        <f t="shared" si="40"/>
        <v>0</v>
      </c>
      <c r="T42" s="98">
        <f t="shared" si="40"/>
        <v>0</v>
      </c>
      <c r="U42" s="98">
        <f t="shared" si="40"/>
        <v>0</v>
      </c>
      <c r="V42" s="98">
        <f t="shared" si="40"/>
        <v>0</v>
      </c>
      <c r="W42" s="98">
        <f t="shared" si="40"/>
        <v>0</v>
      </c>
      <c r="X42" s="98">
        <f t="shared" si="40"/>
        <v>0.95403082799072436</v>
      </c>
      <c r="Y42" s="98">
        <f t="shared" si="40"/>
        <v>0</v>
      </c>
      <c r="Z42" s="98">
        <f t="shared" si="40"/>
        <v>0</v>
      </c>
      <c r="AA42" s="99">
        <f t="shared" si="25"/>
        <v>486.0787068612741</v>
      </c>
      <c r="AB42" s="280"/>
      <c r="AC42" s="193" t="s">
        <v>34</v>
      </c>
      <c r="AD42" s="98">
        <f t="shared" ref="AD42:AT42" si="41">SUM(AD39,AD36,AD33,AD30)</f>
        <v>613.67904245421596</v>
      </c>
      <c r="AE42" s="98">
        <f t="shared" si="41"/>
        <v>0</v>
      </c>
      <c r="AF42" s="98">
        <f t="shared" si="41"/>
        <v>45.404791523270909</v>
      </c>
      <c r="AG42" s="98">
        <f t="shared" si="41"/>
        <v>0</v>
      </c>
      <c r="AH42" s="98">
        <f t="shared" si="41"/>
        <v>0</v>
      </c>
      <c r="AI42" s="98">
        <f t="shared" si="41"/>
        <v>40.522928406061212</v>
      </c>
      <c r="AJ42" s="98">
        <f t="shared" si="41"/>
        <v>0</v>
      </c>
      <c r="AK42" s="98">
        <f t="shared" si="41"/>
        <v>20.381682204107037</v>
      </c>
      <c r="AL42" s="98">
        <f t="shared" si="41"/>
        <v>-1.7708325448727418</v>
      </c>
      <c r="AM42" s="98">
        <f t="shared" si="41"/>
        <v>0</v>
      </c>
      <c r="AN42" s="98">
        <f t="shared" si="41"/>
        <v>0</v>
      </c>
      <c r="AO42" s="98">
        <f t="shared" si="41"/>
        <v>0</v>
      </c>
      <c r="AP42" s="98">
        <f t="shared" si="41"/>
        <v>0</v>
      </c>
      <c r="AQ42" s="98">
        <f t="shared" si="41"/>
        <v>16.361100317194843</v>
      </c>
      <c r="AR42" s="98">
        <f t="shared" si="41"/>
        <v>-4.8183072141382715</v>
      </c>
      <c r="AS42" s="98">
        <f t="shared" si="41"/>
        <v>51.95781965634751</v>
      </c>
      <c r="AT42" s="98">
        <f t="shared" si="41"/>
        <v>12.989454914086878</v>
      </c>
      <c r="AU42" s="99">
        <f t="shared" ref="AU42:AU43" si="42">SUM(AD42:AS42)</f>
        <v>781.71822480218646</v>
      </c>
      <c r="AV42" s="203"/>
      <c r="AW42" s="203"/>
    </row>
    <row r="43" spans="2:49" ht="16" thickBot="1">
      <c r="B43" s="283"/>
      <c r="C43" s="319"/>
      <c r="D43" s="316"/>
      <c r="E43" s="301"/>
      <c r="F43" s="277"/>
      <c r="G43" s="277"/>
      <c r="H43" s="279"/>
      <c r="I43" s="281"/>
      <c r="J43" s="195" t="s">
        <v>35</v>
      </c>
      <c r="K43" s="125">
        <f t="shared" ref="K43:Z43" si="43">SUM(K40,K37,K34,K31)</f>
        <v>832.88605000000007</v>
      </c>
      <c r="L43" s="125">
        <f t="shared" si="43"/>
        <v>3.0754999999999999</v>
      </c>
      <c r="M43" s="125">
        <f t="shared" si="43"/>
        <v>70.283609999999996</v>
      </c>
      <c r="N43" s="125">
        <f t="shared" si="43"/>
        <v>0</v>
      </c>
      <c r="O43" s="125">
        <f t="shared" si="43"/>
        <v>0</v>
      </c>
      <c r="P43" s="125">
        <f t="shared" si="43"/>
        <v>68.009</v>
      </c>
      <c r="Q43" s="125">
        <f t="shared" si="43"/>
        <v>0</v>
      </c>
      <c r="R43" s="125">
        <f t="shared" si="43"/>
        <v>34.20626</v>
      </c>
      <c r="S43" s="125">
        <f t="shared" si="43"/>
        <v>-0.62995000000000001</v>
      </c>
      <c r="T43" s="125">
        <f t="shared" si="43"/>
        <v>0</v>
      </c>
      <c r="U43" s="125">
        <f t="shared" si="43"/>
        <v>0</v>
      </c>
      <c r="V43" s="125">
        <f t="shared" si="43"/>
        <v>0</v>
      </c>
      <c r="W43" s="125">
        <f t="shared" si="43"/>
        <v>0</v>
      </c>
      <c r="X43" s="125">
        <f t="shared" si="43"/>
        <v>27.458579999999998</v>
      </c>
      <c r="Y43" s="125">
        <f t="shared" si="43"/>
        <v>44.019770000000008</v>
      </c>
      <c r="Z43" s="125">
        <f t="shared" si="43"/>
        <v>108.81961999999999</v>
      </c>
      <c r="AA43" s="126">
        <f t="shared" si="25"/>
        <v>1188.1284400000002</v>
      </c>
      <c r="AB43" s="281"/>
      <c r="AC43" s="195" t="s">
        <v>35</v>
      </c>
      <c r="AD43" s="125">
        <f t="shared" ref="AD43:AT43" si="44">SUM(AD40,AD37,AD34,AD31)</f>
        <v>0</v>
      </c>
      <c r="AE43" s="125">
        <f t="shared" si="44"/>
        <v>3.0754999999999999</v>
      </c>
      <c r="AF43" s="125">
        <f t="shared" si="44"/>
        <v>0</v>
      </c>
      <c r="AG43" s="125">
        <f t="shared" si="44"/>
        <v>0</v>
      </c>
      <c r="AH43" s="125">
        <f t="shared" si="44"/>
        <v>0</v>
      </c>
      <c r="AI43" s="125">
        <f t="shared" si="44"/>
        <v>0</v>
      </c>
      <c r="AJ43" s="125">
        <f t="shared" si="44"/>
        <v>0</v>
      </c>
      <c r="AK43" s="125">
        <f t="shared" si="44"/>
        <v>34.20626</v>
      </c>
      <c r="AL43" s="125">
        <f t="shared" si="44"/>
        <v>-0.62995000000000001</v>
      </c>
      <c r="AM43" s="125">
        <f t="shared" si="44"/>
        <v>0</v>
      </c>
      <c r="AN43" s="125">
        <f t="shared" si="44"/>
        <v>0</v>
      </c>
      <c r="AO43" s="125">
        <f t="shared" si="44"/>
        <v>0</v>
      </c>
      <c r="AP43" s="125">
        <f t="shared" si="44"/>
        <v>0</v>
      </c>
      <c r="AQ43" s="125">
        <f t="shared" si="44"/>
        <v>27.458579999999998</v>
      </c>
      <c r="AR43" s="125">
        <f t="shared" si="44"/>
        <v>0</v>
      </c>
      <c r="AS43" s="125">
        <f t="shared" si="44"/>
        <v>0</v>
      </c>
      <c r="AT43" s="125">
        <f t="shared" si="44"/>
        <v>0</v>
      </c>
      <c r="AU43" s="126">
        <f t="shared" si="42"/>
        <v>64.110389999999995</v>
      </c>
      <c r="AV43" s="203"/>
      <c r="AW43" s="203"/>
    </row>
    <row r="44" spans="2:49">
      <c r="B44" s="284" t="s">
        <v>69</v>
      </c>
      <c r="C44" s="287" t="s">
        <v>70</v>
      </c>
      <c r="D44" s="290" t="s">
        <v>71</v>
      </c>
      <c r="E44" s="292" t="s">
        <v>37</v>
      </c>
      <c r="F44" s="294" t="s">
        <v>51</v>
      </c>
      <c r="G44" s="294" t="s">
        <v>43</v>
      </c>
      <c r="H44" s="296">
        <f>H14</f>
        <v>2462</v>
      </c>
      <c r="I44" s="298">
        <f>AA44</f>
        <v>4374.7504199999994</v>
      </c>
      <c r="J44" s="199" t="s">
        <v>54</v>
      </c>
      <c r="K44" s="141">
        <f t="shared" ref="K44:AA44" si="45">SUM(K14,K20)</f>
        <v>629.39415999999994</v>
      </c>
      <c r="L44" s="141">
        <f t="shared" si="45"/>
        <v>0</v>
      </c>
      <c r="M44" s="141">
        <f t="shared" si="45"/>
        <v>59.999999999999993</v>
      </c>
      <c r="N44" s="141">
        <f t="shared" si="45"/>
        <v>38.454000000000001</v>
      </c>
      <c r="O44" s="141">
        <f t="shared" si="45"/>
        <v>33.266950000000001</v>
      </c>
      <c r="P44" s="141">
        <f t="shared" si="45"/>
        <v>650.41375999999991</v>
      </c>
      <c r="Q44" s="141">
        <f t="shared" si="45"/>
        <v>1705.39897</v>
      </c>
      <c r="R44" s="141">
        <f t="shared" si="45"/>
        <v>0</v>
      </c>
      <c r="S44" s="141">
        <f t="shared" si="45"/>
        <v>0</v>
      </c>
      <c r="T44" s="141">
        <f t="shared" si="45"/>
        <v>0</v>
      </c>
      <c r="U44" s="141">
        <f t="shared" si="45"/>
        <v>400</v>
      </c>
      <c r="V44" s="141">
        <f t="shared" si="45"/>
        <v>619.99998000000005</v>
      </c>
      <c r="W44" s="141">
        <f t="shared" si="45"/>
        <v>0</v>
      </c>
      <c r="X44" s="141">
        <f t="shared" si="45"/>
        <v>0</v>
      </c>
      <c r="Y44" s="141">
        <f t="shared" si="45"/>
        <v>37.822599999999994</v>
      </c>
      <c r="Z44" s="141">
        <f t="shared" si="45"/>
        <v>200</v>
      </c>
      <c r="AA44" s="142">
        <f t="shared" si="45"/>
        <v>4374.7504199999994</v>
      </c>
      <c r="AB44" s="298">
        <f>AU44</f>
        <v>3617</v>
      </c>
      <c r="AC44" s="199" t="s">
        <v>54</v>
      </c>
      <c r="AD44" s="141">
        <f t="shared" ref="AD44:AU44" si="46">SUM(AD14,AD20)</f>
        <v>1297.8796142108095</v>
      </c>
      <c r="AE44" s="141">
        <f t="shared" si="46"/>
        <v>27.267209515624884</v>
      </c>
      <c r="AF44" s="141">
        <f t="shared" si="46"/>
        <v>189.06291472841713</v>
      </c>
      <c r="AG44" s="141">
        <f t="shared" si="46"/>
        <v>49.002574677009335</v>
      </c>
      <c r="AH44" s="141">
        <f t="shared" si="46"/>
        <v>0</v>
      </c>
      <c r="AI44" s="141">
        <f t="shared" si="46"/>
        <v>345.00236472630121</v>
      </c>
      <c r="AJ44" s="141">
        <f t="shared" si="46"/>
        <v>756.40018697844562</v>
      </c>
      <c r="AK44" s="141">
        <f t="shared" si="46"/>
        <v>108.24975345290329</v>
      </c>
      <c r="AL44" s="141">
        <f t="shared" si="46"/>
        <v>36.046168788575805</v>
      </c>
      <c r="AM44" s="141">
        <f t="shared" si="46"/>
        <v>35.700442904753501</v>
      </c>
      <c r="AN44" s="141">
        <f t="shared" si="46"/>
        <v>357.21147186139166</v>
      </c>
      <c r="AO44" s="141">
        <f t="shared" si="46"/>
        <v>361.13034855812361</v>
      </c>
      <c r="AP44" s="141">
        <f t="shared" si="46"/>
        <v>0</v>
      </c>
      <c r="AQ44" s="141">
        <f t="shared" si="46"/>
        <v>1.2333598245547845</v>
      </c>
      <c r="AR44" s="141">
        <f t="shared" si="46"/>
        <v>0</v>
      </c>
      <c r="AS44" s="141">
        <f t="shared" si="46"/>
        <v>42.250871818471495</v>
      </c>
      <c r="AT44" s="141">
        <f t="shared" ref="AT44" si="47">SUM(AT14,AT20)</f>
        <v>10.562717954617874</v>
      </c>
      <c r="AU44" s="142">
        <f t="shared" si="46"/>
        <v>3617</v>
      </c>
      <c r="AV44" s="203"/>
      <c r="AW44" s="203"/>
    </row>
    <row r="45" spans="2:49">
      <c r="B45" s="285"/>
      <c r="C45" s="288"/>
      <c r="D45" s="291"/>
      <c r="E45" s="293"/>
      <c r="F45" s="295"/>
      <c r="G45" s="295"/>
      <c r="H45" s="297"/>
      <c r="I45" s="299"/>
      <c r="J45" s="193" t="s">
        <v>34</v>
      </c>
      <c r="K45" s="98">
        <f t="shared" ref="K45:Z45" si="48">SUM(K15,K21)</f>
        <v>348.64193357303373</v>
      </c>
      <c r="L45" s="98">
        <f t="shared" si="48"/>
        <v>0</v>
      </c>
      <c r="M45" s="98">
        <f t="shared" si="48"/>
        <v>33.235955056179776</v>
      </c>
      <c r="N45" s="98">
        <f t="shared" si="48"/>
        <v>21.300923595505619</v>
      </c>
      <c r="O45" s="98">
        <f t="shared" si="48"/>
        <v>18.427647584269664</v>
      </c>
      <c r="P45" s="98">
        <f t="shared" si="48"/>
        <v>360.28537492134831</v>
      </c>
      <c r="Q45" s="98">
        <f t="shared" si="48"/>
        <v>944.67605866292138</v>
      </c>
      <c r="R45" s="98">
        <f t="shared" si="48"/>
        <v>0</v>
      </c>
      <c r="S45" s="98">
        <f t="shared" si="48"/>
        <v>0</v>
      </c>
      <c r="T45" s="98">
        <f t="shared" si="48"/>
        <v>0</v>
      </c>
      <c r="U45" s="98">
        <f t="shared" si="48"/>
        <v>221.57303370786519</v>
      </c>
      <c r="V45" s="98">
        <f t="shared" si="48"/>
        <v>343.43819116853939</v>
      </c>
      <c r="W45" s="98">
        <f t="shared" si="48"/>
        <v>0</v>
      </c>
      <c r="X45" s="98">
        <f t="shared" si="48"/>
        <v>0</v>
      </c>
      <c r="Y45" s="98">
        <f t="shared" si="48"/>
        <v>20.951170561797753</v>
      </c>
      <c r="Z45" s="98">
        <f t="shared" si="48"/>
        <v>110.7865168539326</v>
      </c>
      <c r="AA45" s="99">
        <f>SUM(AA15,AA21)</f>
        <v>2423.3168056853933</v>
      </c>
      <c r="AB45" s="299"/>
      <c r="AC45" s="193" t="s">
        <v>34</v>
      </c>
      <c r="AD45" s="98">
        <f t="shared" ref="AD45:AS45" si="49">SUM(AD15,AD21)</f>
        <v>718.93780877070685</v>
      </c>
      <c r="AE45" s="98">
        <f t="shared" si="49"/>
        <v>15.104195832812437</v>
      </c>
      <c r="AF45" s="98">
        <f t="shared" si="49"/>
        <v>104.72810894506702</v>
      </c>
      <c r="AG45" s="98">
        <f t="shared" si="49"/>
        <v>27.144122826702926</v>
      </c>
      <c r="AH45" s="98">
        <f t="shared" si="49"/>
        <v>0</v>
      </c>
      <c r="AI45" s="98">
        <f t="shared" si="49"/>
        <v>191.10805147198485</v>
      </c>
      <c r="AJ45" s="98">
        <f t="shared" si="49"/>
        <v>418.99471031502662</v>
      </c>
      <c r="AK45" s="98">
        <f t="shared" si="49"/>
        <v>59.963065676720589</v>
      </c>
      <c r="AL45" s="98">
        <f t="shared" si="49"/>
        <v>19.967147430076263</v>
      </c>
      <c r="AM45" s="98">
        <f t="shared" si="49"/>
        <v>19.77563859780166</v>
      </c>
      <c r="AN45" s="98">
        <f t="shared" si="49"/>
        <v>197.87107373895068</v>
      </c>
      <c r="AO45" s="98">
        <f t="shared" si="49"/>
        <v>200.04186723500555</v>
      </c>
      <c r="AP45" s="98">
        <f t="shared" si="49"/>
        <v>0</v>
      </c>
      <c r="AQ45" s="98">
        <f t="shared" si="49"/>
        <v>0.68319819495000988</v>
      </c>
      <c r="AR45" s="98">
        <f t="shared" si="49"/>
        <v>0</v>
      </c>
      <c r="AS45" s="98">
        <f t="shared" si="49"/>
        <v>23.40413461405219</v>
      </c>
      <c r="AT45" s="98">
        <f t="shared" ref="AT45" si="50">SUM(AT15,AT21)</f>
        <v>5.8510336535130474</v>
      </c>
      <c r="AU45" s="99">
        <f>SUM(AU15,AU21)</f>
        <v>2003.5741573033706</v>
      </c>
      <c r="AV45" s="203"/>
      <c r="AW45" s="203"/>
    </row>
    <row r="46" spans="2:49">
      <c r="B46" s="286"/>
      <c r="C46" s="288"/>
      <c r="D46" s="291"/>
      <c r="E46" s="293"/>
      <c r="F46" s="295"/>
      <c r="G46" s="295"/>
      <c r="H46" s="297"/>
      <c r="I46" s="299"/>
      <c r="J46" s="192" t="s">
        <v>35</v>
      </c>
      <c r="K46" s="98">
        <f t="shared" ref="K46:AA46" si="51">SUM(K16,K22)</f>
        <v>958.41439999999989</v>
      </c>
      <c r="L46" s="98">
        <f t="shared" si="51"/>
        <v>20.135370000000002</v>
      </c>
      <c r="M46" s="98">
        <f t="shared" si="51"/>
        <v>139.61281</v>
      </c>
      <c r="N46" s="98">
        <f t="shared" si="51"/>
        <v>36.185770000000005</v>
      </c>
      <c r="O46" s="98">
        <f t="shared" si="51"/>
        <v>0</v>
      </c>
      <c r="P46" s="98">
        <f t="shared" si="51"/>
        <v>254.76571999999999</v>
      </c>
      <c r="Q46" s="98">
        <f t="shared" si="51"/>
        <v>558.5609199999999</v>
      </c>
      <c r="R46" s="98">
        <f t="shared" si="51"/>
        <v>79.936630000000008</v>
      </c>
      <c r="S46" s="98">
        <f t="shared" si="51"/>
        <v>26.61816</v>
      </c>
      <c r="T46" s="98">
        <f t="shared" si="51"/>
        <v>26.362860000000001</v>
      </c>
      <c r="U46" s="98">
        <f t="shared" si="51"/>
        <v>263.78149000000002</v>
      </c>
      <c r="V46" s="98">
        <f t="shared" si="51"/>
        <v>266.67536999999999</v>
      </c>
      <c r="W46" s="98">
        <f t="shared" si="51"/>
        <v>0</v>
      </c>
      <c r="X46" s="98">
        <f t="shared" si="51"/>
        <v>0.91076999999999997</v>
      </c>
      <c r="Y46" s="98">
        <f t="shared" si="51"/>
        <v>0</v>
      </c>
      <c r="Z46" s="98">
        <f t="shared" si="51"/>
        <v>38.543890000000005</v>
      </c>
      <c r="AA46" s="99">
        <f t="shared" si="51"/>
        <v>2670.50416</v>
      </c>
      <c r="AB46" s="299"/>
      <c r="AC46" s="192" t="s">
        <v>35</v>
      </c>
      <c r="AD46" s="98">
        <f t="shared" ref="AD46:AU46" si="52">SUM(AD16,AD22)</f>
        <v>0</v>
      </c>
      <c r="AE46" s="98">
        <f t="shared" si="52"/>
        <v>20.135370000000002</v>
      </c>
      <c r="AF46" s="98">
        <f t="shared" si="52"/>
        <v>0</v>
      </c>
      <c r="AG46" s="98">
        <f t="shared" si="52"/>
        <v>36.185770000000005</v>
      </c>
      <c r="AH46" s="98">
        <f t="shared" si="52"/>
        <v>0</v>
      </c>
      <c r="AI46" s="98">
        <f t="shared" si="52"/>
        <v>0</v>
      </c>
      <c r="AJ46" s="98">
        <f t="shared" si="52"/>
        <v>0</v>
      </c>
      <c r="AK46" s="98">
        <f t="shared" si="52"/>
        <v>79.936630000000008</v>
      </c>
      <c r="AL46" s="98">
        <f t="shared" si="52"/>
        <v>26.61816</v>
      </c>
      <c r="AM46" s="98">
        <f t="shared" si="52"/>
        <v>26.362860000000001</v>
      </c>
      <c r="AN46" s="98">
        <f t="shared" si="52"/>
        <v>0</v>
      </c>
      <c r="AO46" s="98">
        <f t="shared" si="52"/>
        <v>0</v>
      </c>
      <c r="AP46" s="98">
        <f t="shared" si="52"/>
        <v>0</v>
      </c>
      <c r="AQ46" s="98">
        <f t="shared" si="52"/>
        <v>0.91076999999999997</v>
      </c>
      <c r="AR46" s="98">
        <f t="shared" si="52"/>
        <v>0</v>
      </c>
      <c r="AS46" s="98">
        <f t="shared" si="52"/>
        <v>0</v>
      </c>
      <c r="AT46" s="98">
        <f t="shared" ref="AT46" si="53">SUM(AT16,AT22)</f>
        <v>0</v>
      </c>
      <c r="AU46" s="99">
        <f t="shared" si="52"/>
        <v>190.14956000000004</v>
      </c>
      <c r="AV46" s="203"/>
      <c r="AW46" s="203"/>
    </row>
    <row r="47" spans="2:49">
      <c r="B47" s="286"/>
      <c r="C47" s="288"/>
      <c r="D47" s="307" t="s">
        <v>72</v>
      </c>
      <c r="E47" s="293" t="s">
        <v>39</v>
      </c>
      <c r="F47" s="295" t="s">
        <v>51</v>
      </c>
      <c r="G47" s="295" t="s">
        <v>43</v>
      </c>
      <c r="H47" s="297">
        <f>H17+H29+H32+H35+H38</f>
        <v>4886</v>
      </c>
      <c r="I47" s="299">
        <f>AA47</f>
        <v>4254.2589686659558</v>
      </c>
      <c r="J47" s="200" t="s">
        <v>54</v>
      </c>
      <c r="K47" s="98">
        <f t="shared" ref="K47:AA47" si="54">SUM(K17,K23,K29,K32,K35,K38)</f>
        <v>2300.2295589650648</v>
      </c>
      <c r="L47" s="98">
        <f t="shared" si="54"/>
        <v>314.21963461494761</v>
      </c>
      <c r="M47" s="98">
        <f t="shared" si="54"/>
        <v>700.39911131336271</v>
      </c>
      <c r="N47" s="98">
        <f t="shared" si="54"/>
        <v>101.43430940022517</v>
      </c>
      <c r="O47" s="98">
        <f t="shared" si="54"/>
        <v>45.736139928718806</v>
      </c>
      <c r="P47" s="98">
        <f t="shared" si="54"/>
        <v>11.943564262796684</v>
      </c>
      <c r="Q47" s="98">
        <f t="shared" si="54"/>
        <v>45.816430218029268</v>
      </c>
      <c r="R47" s="98">
        <f t="shared" si="54"/>
        <v>12.731495843681913</v>
      </c>
      <c r="S47" s="98">
        <f t="shared" si="54"/>
        <v>13.322744512886098</v>
      </c>
      <c r="T47" s="98">
        <f t="shared" si="54"/>
        <v>10.274223333059826</v>
      </c>
      <c r="U47" s="98">
        <f t="shared" si="54"/>
        <v>6.1687486964631413</v>
      </c>
      <c r="V47" s="98">
        <f t="shared" si="54"/>
        <v>17.990338011922354</v>
      </c>
      <c r="W47" s="98">
        <f t="shared" si="54"/>
        <v>30.248770075852612</v>
      </c>
      <c r="X47" s="98">
        <f t="shared" si="54"/>
        <v>3.8083383749936175</v>
      </c>
      <c r="Y47" s="98">
        <f t="shared" si="54"/>
        <v>339.99999999999994</v>
      </c>
      <c r="Z47" s="98">
        <f t="shared" si="54"/>
        <v>299.93556111395111</v>
      </c>
      <c r="AA47" s="99">
        <f t="shared" si="54"/>
        <v>4254.2589686659558</v>
      </c>
      <c r="AB47" s="299">
        <f>AU47</f>
        <v>8597.9999999999982</v>
      </c>
      <c r="AC47" s="200" t="s">
        <v>54</v>
      </c>
      <c r="AD47" s="98">
        <f t="shared" ref="AD47:AU47" si="55">SUM(AD17,AD23,AD29,AD32,AD35,AD38)</f>
        <v>5830.4272641432972</v>
      </c>
      <c r="AE47" s="98">
        <f t="shared" si="55"/>
        <v>979.02007810883003</v>
      </c>
      <c r="AF47" s="98">
        <f t="shared" si="55"/>
        <v>176.58799836294486</v>
      </c>
      <c r="AG47" s="98">
        <f t="shared" si="55"/>
        <v>16.94416384481999</v>
      </c>
      <c r="AH47" s="98">
        <f t="shared" si="55"/>
        <v>0</v>
      </c>
      <c r="AI47" s="98">
        <f t="shared" si="55"/>
        <v>422.35415155366024</v>
      </c>
      <c r="AJ47" s="98">
        <f t="shared" si="55"/>
        <v>574.95638806328975</v>
      </c>
      <c r="AK47" s="98">
        <f t="shared" si="55"/>
        <v>144.09028532474673</v>
      </c>
      <c r="AL47" s="98">
        <f t="shared" si="55"/>
        <v>-0.63655874865478035</v>
      </c>
      <c r="AM47" s="98">
        <f t="shared" si="55"/>
        <v>78.931787926549447</v>
      </c>
      <c r="AN47" s="98">
        <f t="shared" si="55"/>
        <v>0</v>
      </c>
      <c r="AO47" s="98">
        <f t="shared" si="55"/>
        <v>44.118338831135617</v>
      </c>
      <c r="AP47" s="98">
        <f t="shared" si="55"/>
        <v>0</v>
      </c>
      <c r="AQ47" s="98">
        <f t="shared" si="55"/>
        <v>131.0053167030411</v>
      </c>
      <c r="AR47" s="98">
        <f t="shared" si="55"/>
        <v>-9.2800516526292167</v>
      </c>
      <c r="AS47" s="98">
        <f t="shared" si="55"/>
        <v>167.5846700311744</v>
      </c>
      <c r="AT47" s="98">
        <f t="shared" ref="AT47" si="56">SUM(AT17,AT23,AT29,AT32,AT35,AT38)</f>
        <v>41.896167507793599</v>
      </c>
      <c r="AU47" s="99">
        <f t="shared" si="55"/>
        <v>8597.9999999999982</v>
      </c>
      <c r="AV47" s="203"/>
      <c r="AW47" s="203"/>
    </row>
    <row r="48" spans="2:49">
      <c r="B48" s="286"/>
      <c r="C48" s="288"/>
      <c r="D48" s="291"/>
      <c r="E48" s="293"/>
      <c r="F48" s="295"/>
      <c r="G48" s="295"/>
      <c r="H48" s="297"/>
      <c r="I48" s="299"/>
      <c r="J48" s="193" t="s">
        <v>34</v>
      </c>
      <c r="K48" s="98">
        <f t="shared" ref="K48:Z48" si="57">SUM(K18,K24,K30,K33,K36,K39)</f>
        <v>1097.2449553540896</v>
      </c>
      <c r="L48" s="98">
        <f t="shared" si="57"/>
        <v>149.88760909132068</v>
      </c>
      <c r="M48" s="98">
        <f t="shared" si="57"/>
        <v>334.10117204512744</v>
      </c>
      <c r="N48" s="98">
        <f t="shared" si="57"/>
        <v>48.385729091882069</v>
      </c>
      <c r="O48" s="98">
        <f t="shared" si="57"/>
        <v>21.816843722647615</v>
      </c>
      <c r="P48" s="98">
        <f t="shared" si="57"/>
        <v>5.6972642513981739</v>
      </c>
      <c r="Q48" s="98">
        <f t="shared" si="57"/>
        <v>21.855143428242854</v>
      </c>
      <c r="R48" s="98">
        <f t="shared" si="57"/>
        <v>6.0731197606541585</v>
      </c>
      <c r="S48" s="98">
        <f t="shared" si="57"/>
        <v>6.3551544893688021</v>
      </c>
      <c r="T48" s="98">
        <f t="shared" si="57"/>
        <v>4.9009628967003431</v>
      </c>
      <c r="U48" s="98">
        <f t="shared" si="57"/>
        <v>2.942588213276716</v>
      </c>
      <c r="V48" s="98">
        <f t="shared" si="57"/>
        <v>8.5816685346736428</v>
      </c>
      <c r="W48" s="98">
        <f t="shared" si="57"/>
        <v>14.429129580583357</v>
      </c>
      <c r="X48" s="98">
        <f t="shared" si="57"/>
        <v>1.8166361065820054</v>
      </c>
      <c r="Y48" s="98">
        <f t="shared" si="57"/>
        <v>162.18524075842311</v>
      </c>
      <c r="Z48" s="98">
        <f t="shared" si="57"/>
        <v>143.07388585670262</v>
      </c>
      <c r="AA48" s="99">
        <f>SUM(AA18,AA24,AA30,AA33,AA36,AA39)</f>
        <v>2029.3471031816725</v>
      </c>
      <c r="AB48" s="299"/>
      <c r="AC48" s="193" t="s">
        <v>34</v>
      </c>
      <c r="AD48" s="98">
        <f t="shared" ref="AD48:AS48" si="58">SUM(AD18,AD24,AD30,AD33,AD36,AD39)</f>
        <v>2781.2036751751621</v>
      </c>
      <c r="AE48" s="98">
        <f t="shared" si="58"/>
        <v>467.00766786885538</v>
      </c>
      <c r="AF48" s="98">
        <f t="shared" si="58"/>
        <v>84.235197145712476</v>
      </c>
      <c r="AG48" s="98">
        <f t="shared" si="58"/>
        <v>8.0826273312420547</v>
      </c>
      <c r="AH48" s="98">
        <f t="shared" si="58"/>
        <v>0</v>
      </c>
      <c r="AI48" s="98">
        <f t="shared" si="58"/>
        <v>201.46944045602919</v>
      </c>
      <c r="AJ48" s="98">
        <f t="shared" si="58"/>
        <v>274.26305948128828</v>
      </c>
      <c r="AK48" s="98">
        <f t="shared" si="58"/>
        <v>68.733287106893926</v>
      </c>
      <c r="AL48" s="98">
        <f t="shared" si="58"/>
        <v>-0.30364833502192989</v>
      </c>
      <c r="AM48" s="98">
        <f t="shared" si="58"/>
        <v>37.651679495177113</v>
      </c>
      <c r="AN48" s="98">
        <f t="shared" si="58"/>
        <v>0</v>
      </c>
      <c r="AO48" s="98">
        <f t="shared" si="58"/>
        <v>21.045127662321818</v>
      </c>
      <c r="AP48" s="98">
        <f t="shared" si="58"/>
        <v>0</v>
      </c>
      <c r="AQ48" s="98">
        <f t="shared" si="58"/>
        <v>62.491555382694685</v>
      </c>
      <c r="AR48" s="98">
        <f t="shared" si="58"/>
        <v>-4.4267276809772707</v>
      </c>
      <c r="AS48" s="98">
        <f t="shared" si="58"/>
        <v>79.940470754196809</v>
      </c>
      <c r="AT48" s="98">
        <f t="shared" ref="AT48" si="59">SUM(AT18,AT24,AT30,AT33,AT36,AT39)</f>
        <v>19.985117688549202</v>
      </c>
      <c r="AU48" s="99">
        <f>SUM(AU18,AU24,AU30,AU33,AU36,AU39)</f>
        <v>4101.3785295321231</v>
      </c>
      <c r="AV48" s="203"/>
      <c r="AW48" s="203"/>
    </row>
    <row r="49" spans="2:49">
      <c r="B49" s="286"/>
      <c r="C49" s="288"/>
      <c r="D49" s="291"/>
      <c r="E49" s="293"/>
      <c r="F49" s="295"/>
      <c r="G49" s="295"/>
      <c r="H49" s="313"/>
      <c r="I49" s="299"/>
      <c r="J49" s="192" t="s">
        <v>35</v>
      </c>
      <c r="K49" s="98">
        <f t="shared" ref="K49:AA49" si="60">SUM(K19,K25,K31,K34,K37,K40)</f>
        <v>4860.7846399999999</v>
      </c>
      <c r="L49" s="98">
        <f t="shared" si="60"/>
        <v>870.91316999999992</v>
      </c>
      <c r="M49" s="98">
        <f t="shared" si="60"/>
        <v>142.44192999999999</v>
      </c>
      <c r="N49" s="98">
        <f t="shared" si="60"/>
        <v>15.0199</v>
      </c>
      <c r="O49" s="98">
        <f t="shared" si="60"/>
        <v>0</v>
      </c>
      <c r="P49" s="98">
        <f t="shared" si="60"/>
        <v>367.09497999999996</v>
      </c>
      <c r="Q49" s="98">
        <f t="shared" si="60"/>
        <v>509.66146999999995</v>
      </c>
      <c r="R49" s="98">
        <f t="shared" si="60"/>
        <v>124.05776999999999</v>
      </c>
      <c r="S49" s="98">
        <f t="shared" si="60"/>
        <v>2.0965099999999999</v>
      </c>
      <c r="T49" s="98">
        <f t="shared" si="60"/>
        <v>69.967899999999986</v>
      </c>
      <c r="U49" s="98">
        <f t="shared" si="60"/>
        <v>0</v>
      </c>
      <c r="V49" s="98">
        <f t="shared" si="60"/>
        <v>39.108040000000003</v>
      </c>
      <c r="W49" s="98">
        <f t="shared" si="60"/>
        <v>0</v>
      </c>
      <c r="X49" s="98">
        <f t="shared" si="60"/>
        <v>113.18254000000005</v>
      </c>
      <c r="Y49" s="98">
        <f t="shared" si="60"/>
        <v>44.747440000000012</v>
      </c>
      <c r="Z49" s="98">
        <f t="shared" si="60"/>
        <v>174.13211999999999</v>
      </c>
      <c r="AA49" s="99">
        <f t="shared" si="60"/>
        <v>7333.2084100000002</v>
      </c>
      <c r="AB49" s="299"/>
      <c r="AC49" s="192" t="s">
        <v>35</v>
      </c>
      <c r="AD49" s="98">
        <f t="shared" ref="AD49:AU49" si="61">SUM(AD19,AD25,AD31,AD34,AD37,AD40)</f>
        <v>0</v>
      </c>
      <c r="AE49" s="98">
        <f t="shared" si="61"/>
        <v>870.91316999999992</v>
      </c>
      <c r="AF49" s="98">
        <f t="shared" si="61"/>
        <v>0</v>
      </c>
      <c r="AG49" s="98">
        <f t="shared" si="61"/>
        <v>15.0199</v>
      </c>
      <c r="AH49" s="98">
        <f t="shared" si="61"/>
        <v>0</v>
      </c>
      <c r="AI49" s="98">
        <f t="shared" si="61"/>
        <v>0</v>
      </c>
      <c r="AJ49" s="98">
        <f t="shared" si="61"/>
        <v>0</v>
      </c>
      <c r="AK49" s="98">
        <f t="shared" si="61"/>
        <v>124.05776999999999</v>
      </c>
      <c r="AL49" s="98">
        <f t="shared" si="61"/>
        <v>2.0965099999999999</v>
      </c>
      <c r="AM49" s="98">
        <f t="shared" si="61"/>
        <v>69.967899999999986</v>
      </c>
      <c r="AN49" s="98">
        <f t="shared" si="61"/>
        <v>0</v>
      </c>
      <c r="AO49" s="98">
        <f t="shared" si="61"/>
        <v>0</v>
      </c>
      <c r="AP49" s="98">
        <f t="shared" si="61"/>
        <v>0</v>
      </c>
      <c r="AQ49" s="98">
        <f t="shared" si="61"/>
        <v>113.18254000000005</v>
      </c>
      <c r="AR49" s="98">
        <f t="shared" si="61"/>
        <v>0</v>
      </c>
      <c r="AS49" s="98">
        <f t="shared" si="61"/>
        <v>0</v>
      </c>
      <c r="AT49" s="98">
        <f t="shared" ref="AT49" si="62">SUM(AT19,AT25,AT31,AT34,AT37,AT40)</f>
        <v>0</v>
      </c>
      <c r="AU49" s="99">
        <f t="shared" si="61"/>
        <v>1195.2377899999997</v>
      </c>
      <c r="AV49" s="203"/>
      <c r="AW49" s="203"/>
    </row>
    <row r="50" spans="2:49">
      <c r="B50" s="286"/>
      <c r="C50" s="288"/>
      <c r="D50" s="307" t="s">
        <v>73</v>
      </c>
      <c r="E50" s="293" t="s">
        <v>62</v>
      </c>
      <c r="F50" s="295" t="s">
        <v>51</v>
      </c>
      <c r="G50" s="295" t="s">
        <v>43</v>
      </c>
      <c r="H50" s="297">
        <f>H47+H44</f>
        <v>7348</v>
      </c>
      <c r="I50" s="299">
        <f>I44+I47</f>
        <v>8629.0093886659561</v>
      </c>
      <c r="J50" s="200" t="s">
        <v>54</v>
      </c>
      <c r="K50" s="98">
        <f t="shared" ref="K50:Z50" si="63">SUM(K41,K26)</f>
        <v>2929.6237189650647</v>
      </c>
      <c r="L50" s="98">
        <f t="shared" si="63"/>
        <v>314.21963461494761</v>
      </c>
      <c r="M50" s="98">
        <f t="shared" si="63"/>
        <v>760.39911131336271</v>
      </c>
      <c r="N50" s="98">
        <f t="shared" si="63"/>
        <v>139.88830940022518</v>
      </c>
      <c r="O50" s="98">
        <f t="shared" si="63"/>
        <v>79.003089928718808</v>
      </c>
      <c r="P50" s="98">
        <f t="shared" si="63"/>
        <v>662.35732426279662</v>
      </c>
      <c r="Q50" s="98">
        <f t="shared" si="63"/>
        <v>1751.2154002180291</v>
      </c>
      <c r="R50" s="98">
        <f t="shared" si="63"/>
        <v>12.731495843681913</v>
      </c>
      <c r="S50" s="98">
        <f t="shared" si="63"/>
        <v>13.322744512886098</v>
      </c>
      <c r="T50" s="98">
        <f t="shared" si="63"/>
        <v>10.274223333059826</v>
      </c>
      <c r="U50" s="98">
        <f t="shared" si="63"/>
        <v>406.16874869646313</v>
      </c>
      <c r="V50" s="98">
        <f t="shared" si="63"/>
        <v>637.99031801192245</v>
      </c>
      <c r="W50" s="98">
        <f t="shared" si="63"/>
        <v>30.248770075852612</v>
      </c>
      <c r="X50" s="98">
        <f t="shared" si="63"/>
        <v>3.8083383749936175</v>
      </c>
      <c r="Y50" s="98">
        <f t="shared" si="63"/>
        <v>377.82259999999997</v>
      </c>
      <c r="Z50" s="98">
        <f t="shared" si="63"/>
        <v>499.93556111395111</v>
      </c>
      <c r="AA50" s="99">
        <f>SUM(K50:Z50)</f>
        <v>8629.0093886659542</v>
      </c>
      <c r="AB50" s="299">
        <f>AB44+AB47</f>
        <v>12214.999999999998</v>
      </c>
      <c r="AC50" s="200" t="s">
        <v>54</v>
      </c>
      <c r="AD50" s="98">
        <f t="shared" ref="AD50:AS50" si="64">SUM(AD41,AD26)</f>
        <v>7128.3068783541075</v>
      </c>
      <c r="AE50" s="98">
        <f t="shared" si="64"/>
        <v>1006.287287624455</v>
      </c>
      <c r="AF50" s="98">
        <f t="shared" si="64"/>
        <v>365.65091309136199</v>
      </c>
      <c r="AG50" s="98">
        <f t="shared" si="64"/>
        <v>65.946738521829332</v>
      </c>
      <c r="AH50" s="98">
        <f t="shared" si="64"/>
        <v>0</v>
      </c>
      <c r="AI50" s="98">
        <f t="shared" si="64"/>
        <v>767.3565162799614</v>
      </c>
      <c r="AJ50" s="98">
        <f t="shared" si="64"/>
        <v>1331.3565750417354</v>
      </c>
      <c r="AK50" s="98">
        <f t="shared" si="64"/>
        <v>252.34003877764999</v>
      </c>
      <c r="AL50" s="98">
        <f t="shared" si="64"/>
        <v>35.409610039921027</v>
      </c>
      <c r="AM50" s="98">
        <f t="shared" si="64"/>
        <v>114.63223083130295</v>
      </c>
      <c r="AN50" s="98">
        <f t="shared" si="64"/>
        <v>357.21147186139166</v>
      </c>
      <c r="AO50" s="98">
        <f t="shared" si="64"/>
        <v>405.2486873892592</v>
      </c>
      <c r="AP50" s="98">
        <f t="shared" si="64"/>
        <v>0</v>
      </c>
      <c r="AQ50" s="98">
        <f t="shared" si="64"/>
        <v>132.23867652759589</v>
      </c>
      <c r="AR50" s="98">
        <f t="shared" si="64"/>
        <v>-9.2800516526292167</v>
      </c>
      <c r="AS50" s="98">
        <f t="shared" si="64"/>
        <v>209.83554184964589</v>
      </c>
      <c r="AT50" s="98">
        <f t="shared" ref="AT50" si="65">SUM(AT41,AT26)</f>
        <v>52.458885462411473</v>
      </c>
      <c r="AU50" s="99">
        <f>SUM(AD50:AT50)</f>
        <v>12214.999999999995</v>
      </c>
      <c r="AV50" s="203"/>
      <c r="AW50" s="203"/>
    </row>
    <row r="51" spans="2:49">
      <c r="B51" s="286"/>
      <c r="C51" s="288"/>
      <c r="D51" s="291"/>
      <c r="E51" s="293"/>
      <c r="F51" s="295"/>
      <c r="G51" s="295"/>
      <c r="H51" s="297"/>
      <c r="I51" s="299"/>
      <c r="J51" s="193" t="s">
        <v>34</v>
      </c>
      <c r="K51" s="98">
        <f t="shared" ref="K51:Z51" si="66">SUM(K42,K27)</f>
        <v>1445.8868889271234</v>
      </c>
      <c r="L51" s="98">
        <f t="shared" si="66"/>
        <v>149.88760909132068</v>
      </c>
      <c r="M51" s="98">
        <f t="shared" si="66"/>
        <v>367.3371271013072</v>
      </c>
      <c r="N51" s="98">
        <f t="shared" si="66"/>
        <v>69.686652687387692</v>
      </c>
      <c r="O51" s="98">
        <f t="shared" si="66"/>
        <v>40.244491306917283</v>
      </c>
      <c r="P51" s="98">
        <f t="shared" si="66"/>
        <v>365.98263917274653</v>
      </c>
      <c r="Q51" s="98">
        <f t="shared" si="66"/>
        <v>966.53120209116423</v>
      </c>
      <c r="R51" s="98">
        <f t="shared" si="66"/>
        <v>6.0731197606541585</v>
      </c>
      <c r="S51" s="98">
        <f t="shared" si="66"/>
        <v>6.3551544893688021</v>
      </c>
      <c r="T51" s="98">
        <f t="shared" si="66"/>
        <v>4.9009628967003431</v>
      </c>
      <c r="U51" s="98">
        <f t="shared" si="66"/>
        <v>224.5156219211419</v>
      </c>
      <c r="V51" s="98">
        <f t="shared" si="66"/>
        <v>352.01985970321306</v>
      </c>
      <c r="W51" s="98">
        <f t="shared" si="66"/>
        <v>14.429129580583357</v>
      </c>
      <c r="X51" s="98">
        <f t="shared" si="66"/>
        <v>1.8166361065820054</v>
      </c>
      <c r="Y51" s="98">
        <f t="shared" si="66"/>
        <v>183.13641132022087</v>
      </c>
      <c r="Z51" s="98">
        <f t="shared" si="66"/>
        <v>253.86040271063521</v>
      </c>
      <c r="AA51" s="99">
        <f>SUM(K51:Z51)</f>
        <v>4452.6639088670663</v>
      </c>
      <c r="AB51" s="299"/>
      <c r="AC51" s="193" t="s">
        <v>34</v>
      </c>
      <c r="AD51" s="98">
        <f t="shared" ref="AD51:AS51" si="67">SUM(AD42,AD27)</f>
        <v>3500.1414839458689</v>
      </c>
      <c r="AE51" s="98">
        <f t="shared" si="67"/>
        <v>482.1118637016678</v>
      </c>
      <c r="AF51" s="98">
        <f t="shared" si="67"/>
        <v>188.9633060907795</v>
      </c>
      <c r="AG51" s="98">
        <f t="shared" si="67"/>
        <v>35.226750157944977</v>
      </c>
      <c r="AH51" s="98">
        <f t="shared" si="67"/>
        <v>0</v>
      </c>
      <c r="AI51" s="98">
        <f t="shared" si="67"/>
        <v>392.57749192801401</v>
      </c>
      <c r="AJ51" s="98">
        <f t="shared" si="67"/>
        <v>693.25776979631496</v>
      </c>
      <c r="AK51" s="98">
        <f t="shared" si="67"/>
        <v>128.69635278361449</v>
      </c>
      <c r="AL51" s="98">
        <f t="shared" si="67"/>
        <v>19.66349909505433</v>
      </c>
      <c r="AM51" s="98">
        <f t="shared" si="67"/>
        <v>57.427318092978773</v>
      </c>
      <c r="AN51" s="98">
        <f t="shared" si="67"/>
        <v>197.87107373895068</v>
      </c>
      <c r="AO51" s="98">
        <f t="shared" si="67"/>
        <v>221.08699489732737</v>
      </c>
      <c r="AP51" s="98">
        <f t="shared" si="67"/>
        <v>0</v>
      </c>
      <c r="AQ51" s="98">
        <f t="shared" si="67"/>
        <v>63.174753577644694</v>
      </c>
      <c r="AR51" s="98">
        <f t="shared" si="67"/>
        <v>-4.4267276809772707</v>
      </c>
      <c r="AS51" s="98">
        <f t="shared" si="67"/>
        <v>103.34460536824901</v>
      </c>
      <c r="AT51" s="98">
        <f t="shared" ref="AT51" si="68">SUM(AT42,AT27)</f>
        <v>25.836151342062252</v>
      </c>
      <c r="AU51" s="99">
        <f>SUM(AD51:AT51)</f>
        <v>6104.952686835496</v>
      </c>
      <c r="AV51" s="203"/>
      <c r="AW51" s="203"/>
    </row>
    <row r="52" spans="2:49" ht="16" thickBot="1">
      <c r="B52" s="286"/>
      <c r="C52" s="289"/>
      <c r="D52" s="308"/>
      <c r="E52" s="309"/>
      <c r="F52" s="310"/>
      <c r="G52" s="310"/>
      <c r="H52" s="311"/>
      <c r="I52" s="312"/>
      <c r="J52" s="195" t="s">
        <v>35</v>
      </c>
      <c r="K52" s="125">
        <f t="shared" ref="K52:Z52" si="69">SUM(K43,K28)</f>
        <v>5819.1990400000004</v>
      </c>
      <c r="L52" s="125">
        <f t="shared" si="69"/>
        <v>891.04853999999989</v>
      </c>
      <c r="M52" s="125">
        <f t="shared" si="69"/>
        <v>282.05473999999998</v>
      </c>
      <c r="N52" s="125">
        <f t="shared" si="69"/>
        <v>51.205670000000005</v>
      </c>
      <c r="O52" s="125">
        <f t="shared" si="69"/>
        <v>0</v>
      </c>
      <c r="P52" s="125">
        <f t="shared" si="69"/>
        <v>621.86069999999995</v>
      </c>
      <c r="Q52" s="125">
        <f t="shared" si="69"/>
        <v>1068.2223899999999</v>
      </c>
      <c r="R52" s="125">
        <f t="shared" si="69"/>
        <v>203.99439999999998</v>
      </c>
      <c r="S52" s="125">
        <f t="shared" si="69"/>
        <v>28.714669999999998</v>
      </c>
      <c r="T52" s="125">
        <f t="shared" si="69"/>
        <v>96.330759999999984</v>
      </c>
      <c r="U52" s="125">
        <f t="shared" si="69"/>
        <v>263.78149000000002</v>
      </c>
      <c r="V52" s="125">
        <f t="shared" si="69"/>
        <v>305.78341</v>
      </c>
      <c r="W52" s="125">
        <f t="shared" si="69"/>
        <v>0</v>
      </c>
      <c r="X52" s="125">
        <f t="shared" si="69"/>
        <v>114.09331000000005</v>
      </c>
      <c r="Y52" s="125">
        <f t="shared" si="69"/>
        <v>44.747440000000012</v>
      </c>
      <c r="Z52" s="125">
        <f t="shared" si="69"/>
        <v>212.67600999999999</v>
      </c>
      <c r="AA52" s="126">
        <f>SUM(K52:Z52)</f>
        <v>10003.712569999998</v>
      </c>
      <c r="AB52" s="312"/>
      <c r="AC52" s="195" t="s">
        <v>35</v>
      </c>
      <c r="AD52" s="125">
        <f t="shared" ref="AD52:AS52" si="70">SUM(AD43,AD28)</f>
        <v>0</v>
      </c>
      <c r="AE52" s="125">
        <f t="shared" si="70"/>
        <v>891.04853999999989</v>
      </c>
      <c r="AF52" s="125">
        <f t="shared" si="70"/>
        <v>0</v>
      </c>
      <c r="AG52" s="125">
        <f t="shared" si="70"/>
        <v>51.205670000000005</v>
      </c>
      <c r="AH52" s="125">
        <f t="shared" si="70"/>
        <v>0</v>
      </c>
      <c r="AI52" s="125">
        <f t="shared" si="70"/>
        <v>0</v>
      </c>
      <c r="AJ52" s="125">
        <f t="shared" si="70"/>
        <v>0</v>
      </c>
      <c r="AK52" s="125">
        <f t="shared" si="70"/>
        <v>203.99439999999998</v>
      </c>
      <c r="AL52" s="125">
        <f t="shared" si="70"/>
        <v>28.714669999999998</v>
      </c>
      <c r="AM52" s="125">
        <f t="shared" si="70"/>
        <v>96.330759999999984</v>
      </c>
      <c r="AN52" s="125">
        <f t="shared" si="70"/>
        <v>0</v>
      </c>
      <c r="AO52" s="125">
        <f t="shared" si="70"/>
        <v>0</v>
      </c>
      <c r="AP52" s="125">
        <f t="shared" si="70"/>
        <v>0</v>
      </c>
      <c r="AQ52" s="125">
        <f t="shared" si="70"/>
        <v>114.09331000000005</v>
      </c>
      <c r="AR52" s="125">
        <f t="shared" si="70"/>
        <v>0</v>
      </c>
      <c r="AS52" s="125">
        <f t="shared" si="70"/>
        <v>0</v>
      </c>
      <c r="AT52" s="125">
        <f t="shared" ref="AT52" si="71">SUM(AT43,AT28)</f>
        <v>0</v>
      </c>
      <c r="AU52" s="126">
        <f>SUM(AD52:AT52)</f>
        <v>1385.38735</v>
      </c>
      <c r="AV52" s="203"/>
      <c r="AW52" s="203"/>
    </row>
    <row r="53" spans="2:49" s="1" customFormat="1" ht="18.5">
      <c r="D53" s="7"/>
      <c r="E53" s="7"/>
      <c r="F53" s="7"/>
      <c r="G53" s="7"/>
      <c r="I53" s="104"/>
      <c r="J53" s="96"/>
      <c r="K53" s="178">
        <f>K52/$AA$52</f>
        <v>0.58170394233947909</v>
      </c>
      <c r="L53" s="178">
        <f t="shared" ref="L53:Z53" si="72">L52/$AA$52</f>
        <v>8.9071785476139489E-2</v>
      </c>
      <c r="M53" s="178">
        <f t="shared" si="72"/>
        <v>2.8195006406506545E-2</v>
      </c>
      <c r="N53" s="178">
        <f t="shared" si="72"/>
        <v>5.1186666591721171E-3</v>
      </c>
      <c r="O53" s="178">
        <f t="shared" si="72"/>
        <v>0</v>
      </c>
      <c r="P53" s="178">
        <f t="shared" si="72"/>
        <v>6.2162991554244554E-2</v>
      </c>
      <c r="Q53" s="178">
        <f t="shared" si="72"/>
        <v>0.10678259521404863</v>
      </c>
      <c r="R53" s="178">
        <f t="shared" si="72"/>
        <v>2.039186937575117E-2</v>
      </c>
      <c r="S53" s="178">
        <f t="shared" si="72"/>
        <v>2.8704013434084508E-3</v>
      </c>
      <c r="T53" s="178">
        <f t="shared" si="72"/>
        <v>9.6295009803545363E-3</v>
      </c>
      <c r="U53" s="178">
        <f t="shared" si="72"/>
        <v>2.6368359561934122E-2</v>
      </c>
      <c r="V53" s="178">
        <f t="shared" si="72"/>
        <v>3.0566992789957784E-2</v>
      </c>
      <c r="W53" s="178">
        <f t="shared" si="72"/>
        <v>0</v>
      </c>
      <c r="X53" s="178">
        <f t="shared" si="72"/>
        <v>1.1405096777985502E-2</v>
      </c>
      <c r="Y53" s="178">
        <f t="shared" si="72"/>
        <v>4.4730833364997431E-3</v>
      </c>
      <c r="Z53" s="178">
        <f t="shared" si="72"/>
        <v>2.1259708184518545E-2</v>
      </c>
      <c r="AA53" s="179"/>
      <c r="AB53" s="104"/>
      <c r="AC53" s="96"/>
      <c r="AD53" s="178">
        <f>AD52/$AA$52</f>
        <v>0</v>
      </c>
      <c r="AE53" s="178">
        <f t="shared" ref="AE53:AT53" si="73">AE52/$AA$52</f>
        <v>8.9071785476139489E-2</v>
      </c>
      <c r="AF53" s="178">
        <f t="shared" si="73"/>
        <v>0</v>
      </c>
      <c r="AG53" s="178">
        <f t="shared" si="73"/>
        <v>5.1186666591721171E-3</v>
      </c>
      <c r="AH53" s="178">
        <f t="shared" si="73"/>
        <v>0</v>
      </c>
      <c r="AI53" s="178">
        <f t="shared" si="73"/>
        <v>0</v>
      </c>
      <c r="AJ53" s="178">
        <f t="shared" si="73"/>
        <v>0</v>
      </c>
      <c r="AK53" s="178">
        <f t="shared" si="73"/>
        <v>2.039186937575117E-2</v>
      </c>
      <c r="AL53" s="178">
        <f t="shared" si="73"/>
        <v>2.8704013434084508E-3</v>
      </c>
      <c r="AM53" s="178">
        <f t="shared" si="73"/>
        <v>9.6295009803545363E-3</v>
      </c>
      <c r="AN53" s="178">
        <f t="shared" si="73"/>
        <v>0</v>
      </c>
      <c r="AO53" s="178">
        <f t="shared" si="73"/>
        <v>0</v>
      </c>
      <c r="AP53" s="178">
        <f t="shared" si="73"/>
        <v>0</v>
      </c>
      <c r="AQ53" s="178">
        <f t="shared" si="73"/>
        <v>1.1405096777985502E-2</v>
      </c>
      <c r="AR53" s="178">
        <f t="shared" si="73"/>
        <v>0</v>
      </c>
      <c r="AS53" s="178">
        <f t="shared" si="73"/>
        <v>0</v>
      </c>
      <c r="AT53" s="178">
        <f t="shared" si="73"/>
        <v>0</v>
      </c>
      <c r="AU53" s="179"/>
      <c r="AV53" s="206"/>
      <c r="AW53" s="206"/>
    </row>
    <row r="54" spans="2:49" s="1" customFormat="1" ht="23.5">
      <c r="D54" s="7"/>
      <c r="E54" s="7"/>
      <c r="F54" s="7"/>
      <c r="G54" s="7"/>
      <c r="I54" s="104"/>
      <c r="K54" s="180"/>
      <c r="L54" s="181"/>
      <c r="M54" s="181"/>
      <c r="N54" s="181"/>
      <c r="O54" s="181"/>
      <c r="P54" s="182">
        <f t="shared" ref="P54:AA54" si="74">P52/10001</f>
        <v>6.2179852014798517E-2</v>
      </c>
      <c r="Q54" s="182">
        <f t="shared" si="74"/>
        <v>0.10681155784421557</v>
      </c>
      <c r="R54" s="182">
        <f t="shared" si="74"/>
        <v>2.0397400259974E-2</v>
      </c>
      <c r="S54" s="182">
        <f t="shared" si="74"/>
        <v>2.8711798820117988E-3</v>
      </c>
      <c r="T54" s="182">
        <f t="shared" si="74"/>
        <v>9.6321127887211266E-3</v>
      </c>
      <c r="U54" s="182">
        <f t="shared" si="74"/>
        <v>2.6375511448855117E-2</v>
      </c>
      <c r="V54" s="182">
        <f t="shared" si="74"/>
        <v>3.0575283471652837E-2</v>
      </c>
      <c r="W54" s="182">
        <f t="shared" si="74"/>
        <v>0</v>
      </c>
      <c r="X54" s="182">
        <f t="shared" si="74"/>
        <v>1.1408190180981907E-2</v>
      </c>
      <c r="Y54" s="182">
        <f t="shared" si="74"/>
        <v>4.4742965703429673E-3</v>
      </c>
      <c r="Z54" s="182">
        <f t="shared" si="74"/>
        <v>2.1265474452554743E-2</v>
      </c>
      <c r="AA54" s="182">
        <f t="shared" si="74"/>
        <v>1.000271229877012</v>
      </c>
      <c r="AB54" s="104"/>
      <c r="AD54" s="180"/>
      <c r="AE54" s="181"/>
      <c r="AF54" s="181"/>
      <c r="AG54" s="181"/>
      <c r="AH54" s="181"/>
      <c r="AI54" s="182"/>
      <c r="AJ54" s="182"/>
      <c r="AK54" s="182"/>
      <c r="AL54" s="182"/>
      <c r="AM54" s="182"/>
      <c r="AN54" s="182"/>
      <c r="AO54" s="182"/>
      <c r="AP54" s="182"/>
      <c r="AQ54" s="182"/>
      <c r="AR54" s="182"/>
      <c r="AS54" s="182"/>
      <c r="AT54" s="182"/>
      <c r="AU54" s="182"/>
      <c r="AV54" s="207"/>
      <c r="AW54" s="207"/>
    </row>
    <row r="55" spans="2:49" s="1" customFormat="1">
      <c r="D55" s="7"/>
      <c r="E55" s="7"/>
      <c r="F55" s="7"/>
      <c r="G55" s="7"/>
      <c r="I55" s="104"/>
      <c r="J55" s="1" t="s">
        <v>56</v>
      </c>
      <c r="K55" s="169">
        <f>K46/2671</f>
        <v>0.35882231374017221</v>
      </c>
      <c r="L55" s="169">
        <f t="shared" ref="L55:AA55" si="75">L46/2671</f>
        <v>7.5385136652938983E-3</v>
      </c>
      <c r="M55" s="169">
        <f t="shared" si="75"/>
        <v>5.2269865219019093E-2</v>
      </c>
      <c r="N55" s="169">
        <f t="shared" si="75"/>
        <v>1.3547648820666419E-2</v>
      </c>
      <c r="O55" s="169">
        <f t="shared" si="75"/>
        <v>0</v>
      </c>
      <c r="P55" s="169">
        <f t="shared" si="75"/>
        <v>9.5382149007862224E-2</v>
      </c>
      <c r="Q55" s="169">
        <f t="shared" si="75"/>
        <v>0.20912052414825905</v>
      </c>
      <c r="R55" s="169">
        <f t="shared" si="75"/>
        <v>2.9927603893672786E-2</v>
      </c>
      <c r="S55" s="169">
        <f t="shared" si="75"/>
        <v>9.9656158742044178E-3</v>
      </c>
      <c r="T55" s="169">
        <f t="shared" si="75"/>
        <v>9.8700336952452263E-3</v>
      </c>
      <c r="U55" s="169">
        <f t="shared" si="75"/>
        <v>9.875757768625984E-2</v>
      </c>
      <c r="V55" s="169">
        <f t="shared" si="75"/>
        <v>9.9841022089105197E-2</v>
      </c>
      <c r="W55" s="169">
        <f t="shared" si="75"/>
        <v>0</v>
      </c>
      <c r="X55" s="169">
        <f t="shared" si="75"/>
        <v>3.4098464994384127E-4</v>
      </c>
      <c r="Y55" s="169">
        <f t="shared" si="75"/>
        <v>0</v>
      </c>
      <c r="Z55" s="169">
        <f t="shared" si="75"/>
        <v>1.4430509172594535E-2</v>
      </c>
      <c r="AA55" s="169">
        <f t="shared" si="75"/>
        <v>0.99981436166229876</v>
      </c>
      <c r="AB55" s="104"/>
      <c r="AC55" s="1" t="s">
        <v>56</v>
      </c>
      <c r="AD55" s="169">
        <f>AD46/2671</f>
        <v>0</v>
      </c>
      <c r="AE55" s="169">
        <f t="shared" ref="AE55:AU55" si="76">AE46/2671</f>
        <v>7.5385136652938983E-3</v>
      </c>
      <c r="AF55" s="169">
        <f t="shared" si="76"/>
        <v>0</v>
      </c>
      <c r="AG55" s="169">
        <f t="shared" si="76"/>
        <v>1.3547648820666419E-2</v>
      </c>
      <c r="AH55" s="169">
        <f t="shared" si="76"/>
        <v>0</v>
      </c>
      <c r="AI55" s="169">
        <f t="shared" si="76"/>
        <v>0</v>
      </c>
      <c r="AJ55" s="169">
        <f t="shared" si="76"/>
        <v>0</v>
      </c>
      <c r="AK55" s="169">
        <f t="shared" si="76"/>
        <v>2.9927603893672786E-2</v>
      </c>
      <c r="AL55" s="169">
        <f t="shared" si="76"/>
        <v>9.9656158742044178E-3</v>
      </c>
      <c r="AM55" s="169">
        <f t="shared" si="76"/>
        <v>9.8700336952452263E-3</v>
      </c>
      <c r="AN55" s="169">
        <f t="shared" si="76"/>
        <v>0</v>
      </c>
      <c r="AO55" s="169">
        <f t="shared" si="76"/>
        <v>0</v>
      </c>
      <c r="AP55" s="169">
        <f t="shared" si="76"/>
        <v>0</v>
      </c>
      <c r="AQ55" s="169">
        <f t="shared" si="76"/>
        <v>3.4098464994384127E-4</v>
      </c>
      <c r="AR55" s="169">
        <f t="shared" si="76"/>
        <v>0</v>
      </c>
      <c r="AS55" s="169">
        <f t="shared" si="76"/>
        <v>0</v>
      </c>
      <c r="AT55" s="169">
        <f t="shared" ref="AT55" si="77">AT46/2671</f>
        <v>0</v>
      </c>
      <c r="AU55" s="169">
        <f t="shared" si="76"/>
        <v>7.1190400599026593E-2</v>
      </c>
      <c r="AV55" s="208"/>
      <c r="AW55" s="208"/>
    </row>
    <row r="56" spans="2:49" s="1" customFormat="1">
      <c r="D56" s="7"/>
      <c r="E56" s="7"/>
      <c r="F56" s="7"/>
      <c r="G56" s="7"/>
      <c r="I56" s="104"/>
      <c r="J56" s="1" t="s">
        <v>74</v>
      </c>
      <c r="K56" s="169">
        <f>K49/7333</f>
        <v>0.66286439929087682</v>
      </c>
      <c r="L56" s="169">
        <f t="shared" ref="L56:AA56" si="78">L49/7333</f>
        <v>0.1187662852856948</v>
      </c>
      <c r="M56" s="169">
        <f t="shared" si="78"/>
        <v>1.9424782490113184E-2</v>
      </c>
      <c r="N56" s="169">
        <f t="shared" si="78"/>
        <v>2.0482612846038457E-3</v>
      </c>
      <c r="O56" s="169">
        <f t="shared" si="78"/>
        <v>0</v>
      </c>
      <c r="P56" s="169">
        <f t="shared" si="78"/>
        <v>5.0060681849174955E-2</v>
      </c>
      <c r="Q56" s="169">
        <f t="shared" si="78"/>
        <v>6.9502450565934806E-2</v>
      </c>
      <c r="R56" s="169">
        <f t="shared" si="78"/>
        <v>1.6917737624437473E-2</v>
      </c>
      <c r="S56" s="169">
        <f t="shared" si="78"/>
        <v>2.8590072276012547E-4</v>
      </c>
      <c r="T56" s="169">
        <f t="shared" si="78"/>
        <v>9.5415109777717156E-3</v>
      </c>
      <c r="U56" s="169">
        <f t="shared" si="78"/>
        <v>0</v>
      </c>
      <c r="V56" s="169">
        <f t="shared" si="78"/>
        <v>5.3331569616800771E-3</v>
      </c>
      <c r="W56" s="169">
        <f t="shared" si="78"/>
        <v>0</v>
      </c>
      <c r="X56" s="169">
        <f t="shared" si="78"/>
        <v>1.5434684303831998E-2</v>
      </c>
      <c r="Y56" s="169">
        <f t="shared" si="78"/>
        <v>6.1022010091367805E-3</v>
      </c>
      <c r="Z56" s="169">
        <f t="shared" si="78"/>
        <v>2.3746368471294146E-2</v>
      </c>
      <c r="AA56" s="169">
        <f t="shared" si="78"/>
        <v>1.0000284208373109</v>
      </c>
      <c r="AB56" s="104"/>
      <c r="AC56" s="1" t="s">
        <v>74</v>
      </c>
      <c r="AD56" s="169">
        <f>AD49/7333</f>
        <v>0</v>
      </c>
      <c r="AE56" s="169">
        <f t="shared" ref="AE56:AU56" si="79">AE49/7333</f>
        <v>0.1187662852856948</v>
      </c>
      <c r="AF56" s="169">
        <f t="shared" si="79"/>
        <v>0</v>
      </c>
      <c r="AG56" s="169">
        <f t="shared" si="79"/>
        <v>2.0482612846038457E-3</v>
      </c>
      <c r="AH56" s="169">
        <f t="shared" si="79"/>
        <v>0</v>
      </c>
      <c r="AI56" s="169">
        <f t="shared" si="79"/>
        <v>0</v>
      </c>
      <c r="AJ56" s="169">
        <f t="shared" si="79"/>
        <v>0</v>
      </c>
      <c r="AK56" s="169">
        <f t="shared" si="79"/>
        <v>1.6917737624437473E-2</v>
      </c>
      <c r="AL56" s="169">
        <f t="shared" si="79"/>
        <v>2.8590072276012547E-4</v>
      </c>
      <c r="AM56" s="169">
        <f t="shared" si="79"/>
        <v>9.5415109777717156E-3</v>
      </c>
      <c r="AN56" s="169">
        <f t="shared" si="79"/>
        <v>0</v>
      </c>
      <c r="AO56" s="169">
        <f t="shared" si="79"/>
        <v>0</v>
      </c>
      <c r="AP56" s="169">
        <f t="shared" si="79"/>
        <v>0</v>
      </c>
      <c r="AQ56" s="169">
        <f t="shared" si="79"/>
        <v>1.5434684303831998E-2</v>
      </c>
      <c r="AR56" s="169">
        <f t="shared" si="79"/>
        <v>0</v>
      </c>
      <c r="AS56" s="169">
        <f t="shared" si="79"/>
        <v>0</v>
      </c>
      <c r="AT56" s="169">
        <f t="shared" ref="AT56" si="80">AT49/7333</f>
        <v>0</v>
      </c>
      <c r="AU56" s="169">
        <f t="shared" si="79"/>
        <v>0.16299438019909993</v>
      </c>
      <c r="AV56" s="208"/>
      <c r="AW56" s="208"/>
    </row>
    <row r="57" spans="2:49" s="1" customFormat="1">
      <c r="D57" s="7"/>
      <c r="E57" s="7"/>
      <c r="F57" s="7"/>
      <c r="G57" s="7"/>
      <c r="I57" s="104"/>
      <c r="J57" s="1" t="s">
        <v>75</v>
      </c>
      <c r="K57" s="169">
        <f>K19/6145</f>
        <v>0.65547576729048007</v>
      </c>
      <c r="L57" s="169">
        <f t="shared" ref="L57:AA57" si="81">L19/6145</f>
        <v>0.14122663466232707</v>
      </c>
      <c r="M57" s="169">
        <f t="shared" si="81"/>
        <v>1.1742606997558991E-2</v>
      </c>
      <c r="N57" s="169">
        <f t="shared" si="81"/>
        <v>2.444247355573637E-3</v>
      </c>
      <c r="O57" s="169">
        <f t="shared" si="81"/>
        <v>0</v>
      </c>
      <c r="P57" s="169">
        <f t="shared" si="81"/>
        <v>4.8671436940602109E-2</v>
      </c>
      <c r="Q57" s="169">
        <f t="shared" si="81"/>
        <v>8.2939213995117972E-2</v>
      </c>
      <c r="R57" s="169">
        <f t="shared" si="81"/>
        <v>1.4621889340927582E-2</v>
      </c>
      <c r="S57" s="169">
        <f t="shared" si="81"/>
        <v>4.4368755085435314E-4</v>
      </c>
      <c r="T57" s="169">
        <f t="shared" si="81"/>
        <v>1.1386151342554921E-2</v>
      </c>
      <c r="U57" s="169">
        <f t="shared" si="81"/>
        <v>0</v>
      </c>
      <c r="V57" s="169">
        <f t="shared" si="81"/>
        <v>6.3642050447518311E-3</v>
      </c>
      <c r="W57" s="169">
        <f t="shared" si="81"/>
        <v>0</v>
      </c>
      <c r="X57" s="169">
        <f t="shared" si="81"/>
        <v>1.3950196908055337E-2</v>
      </c>
      <c r="Y57" s="169">
        <f t="shared" si="81"/>
        <v>1.1841659886086261E-4</v>
      </c>
      <c r="Z57" s="169">
        <f t="shared" si="81"/>
        <v>1.0628559804719283E-2</v>
      </c>
      <c r="AA57" s="169">
        <f t="shared" si="81"/>
        <v>1.0000130138323842</v>
      </c>
      <c r="AB57" s="104"/>
      <c r="AC57" s="1" t="s">
        <v>75</v>
      </c>
      <c r="AD57" s="169">
        <f>AD19/6145</f>
        <v>0</v>
      </c>
      <c r="AE57" s="169">
        <f t="shared" ref="AE57:AU57" si="82">AE19/6145</f>
        <v>0.14122663466232707</v>
      </c>
      <c r="AF57" s="169">
        <f t="shared" si="82"/>
        <v>0</v>
      </c>
      <c r="AG57" s="169">
        <f t="shared" si="82"/>
        <v>2.444247355573637E-3</v>
      </c>
      <c r="AH57" s="169">
        <f t="shared" si="82"/>
        <v>0</v>
      </c>
      <c r="AI57" s="169">
        <f t="shared" si="82"/>
        <v>0</v>
      </c>
      <c r="AJ57" s="169">
        <f t="shared" si="82"/>
        <v>0</v>
      </c>
      <c r="AK57" s="169">
        <f t="shared" si="82"/>
        <v>1.4621889340927582E-2</v>
      </c>
      <c r="AL57" s="169">
        <f t="shared" si="82"/>
        <v>4.4368755085435314E-4</v>
      </c>
      <c r="AM57" s="169">
        <f t="shared" si="82"/>
        <v>1.1386151342554921E-2</v>
      </c>
      <c r="AN57" s="169">
        <f t="shared" si="82"/>
        <v>0</v>
      </c>
      <c r="AO57" s="169">
        <f t="shared" si="82"/>
        <v>0</v>
      </c>
      <c r="AP57" s="169">
        <f t="shared" si="82"/>
        <v>0</v>
      </c>
      <c r="AQ57" s="169">
        <f t="shared" si="82"/>
        <v>1.3950196908055337E-2</v>
      </c>
      <c r="AR57" s="169">
        <f t="shared" si="82"/>
        <v>0</v>
      </c>
      <c r="AS57" s="169">
        <f t="shared" si="82"/>
        <v>0</v>
      </c>
      <c r="AT57" s="169">
        <f t="shared" ref="AT57" si="83">AT19/6145</f>
        <v>0</v>
      </c>
      <c r="AU57" s="169">
        <f t="shared" si="82"/>
        <v>0.1840728071602929</v>
      </c>
      <c r="AV57" s="208"/>
      <c r="AW57" s="208"/>
    </row>
    <row r="58" spans="2:49" s="1" customFormat="1">
      <c r="D58" s="7"/>
      <c r="E58" s="7"/>
      <c r="F58" s="7"/>
      <c r="G58" s="7"/>
      <c r="I58" s="104"/>
      <c r="J58" s="10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9"/>
      <c r="AW58" s="9"/>
    </row>
    <row r="59" spans="2:49" s="1" customFormat="1">
      <c r="D59" s="7"/>
      <c r="E59" s="7"/>
      <c r="F59" s="7"/>
      <c r="G59" s="7"/>
      <c r="I59" s="104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9"/>
      <c r="AW59" s="9"/>
    </row>
    <row r="60" spans="2:49" s="1" customFormat="1">
      <c r="D60" s="7"/>
      <c r="E60" s="7"/>
      <c r="F60" s="7"/>
      <c r="G60" s="7"/>
      <c r="I60" s="104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9"/>
      <c r="AW60" s="9"/>
    </row>
    <row r="61" spans="2:49" s="1" customFormat="1">
      <c r="D61" s="7"/>
      <c r="E61" s="7"/>
      <c r="F61" s="7"/>
      <c r="G61" s="7"/>
      <c r="I61" s="104"/>
      <c r="J61" s="117" t="s">
        <v>9</v>
      </c>
      <c r="K61" s="174">
        <v>0.58170394233947909</v>
      </c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9"/>
      <c r="AW61" s="9"/>
    </row>
    <row r="62" spans="2:49" s="1" customFormat="1">
      <c r="D62" s="7"/>
      <c r="E62" s="7"/>
      <c r="F62" s="7"/>
      <c r="G62" s="7"/>
      <c r="I62" s="104"/>
      <c r="J62" s="105" t="s">
        <v>10</v>
      </c>
      <c r="K62" s="174">
        <v>8.9071785476139489E-2</v>
      </c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9"/>
      <c r="AW62" s="9"/>
    </row>
    <row r="63" spans="2:49" s="1" customFormat="1">
      <c r="D63" s="7"/>
      <c r="E63" s="7"/>
      <c r="F63" s="7"/>
      <c r="G63" s="7"/>
      <c r="I63" s="104"/>
      <c r="J63" s="117" t="s">
        <v>11</v>
      </c>
      <c r="K63" s="174">
        <v>2.8195006406506545E-2</v>
      </c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9"/>
      <c r="AW63" s="9"/>
    </row>
    <row r="64" spans="2:49" s="1" customFormat="1">
      <c r="D64" s="7"/>
      <c r="E64" s="7"/>
      <c r="F64" s="7"/>
      <c r="G64" s="7"/>
      <c r="I64" s="104"/>
      <c r="J64" s="105" t="s">
        <v>12</v>
      </c>
      <c r="K64" s="174">
        <v>5.1186666591721171E-3</v>
      </c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9"/>
      <c r="AW64" s="9"/>
    </row>
    <row r="65" spans="4:49" s="1" customFormat="1">
      <c r="D65" s="7"/>
      <c r="E65" s="7"/>
      <c r="F65" s="7"/>
      <c r="G65" s="7"/>
      <c r="I65" s="104"/>
      <c r="J65" s="105" t="s">
        <v>13</v>
      </c>
      <c r="K65" s="174">
        <v>0</v>
      </c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9"/>
      <c r="AW65" s="9"/>
    </row>
    <row r="66" spans="4:49" s="1" customFormat="1">
      <c r="D66" s="7"/>
      <c r="E66" s="7"/>
      <c r="F66" s="7"/>
      <c r="G66" s="7"/>
      <c r="I66" s="104"/>
      <c r="J66" s="117" t="s">
        <v>14</v>
      </c>
      <c r="K66" s="174">
        <v>6.2162991554244554E-2</v>
      </c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9"/>
      <c r="AW66" s="9"/>
    </row>
    <row r="67" spans="4:49" s="1" customFormat="1">
      <c r="D67" s="7"/>
      <c r="E67" s="7"/>
      <c r="F67" s="7"/>
      <c r="G67" s="7"/>
      <c r="I67" s="104"/>
      <c r="J67" s="117" t="s">
        <v>15</v>
      </c>
      <c r="K67" s="174">
        <v>0.10678259521404863</v>
      </c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9"/>
      <c r="AW67" s="9"/>
    </row>
    <row r="68" spans="4:49" s="1" customFormat="1">
      <c r="D68" s="7"/>
      <c r="E68" s="7"/>
      <c r="F68" s="7"/>
      <c r="G68" s="7"/>
      <c r="I68" s="104"/>
      <c r="J68" s="105" t="s">
        <v>16</v>
      </c>
      <c r="K68" s="174">
        <v>2.039186937575117E-2</v>
      </c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9"/>
      <c r="AW68" s="9"/>
    </row>
    <row r="69" spans="4:49" s="1" customFormat="1">
      <c r="D69" s="7"/>
      <c r="E69" s="7"/>
      <c r="F69" s="7"/>
      <c r="G69" s="7"/>
      <c r="I69" s="104"/>
      <c r="J69" s="105" t="s">
        <v>17</v>
      </c>
      <c r="K69" s="174">
        <v>2.8704013434084508E-3</v>
      </c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9"/>
      <c r="AW69" s="9"/>
    </row>
    <row r="70" spans="4:49" s="1" customFormat="1">
      <c r="D70" s="7"/>
      <c r="E70" s="7"/>
      <c r="F70" s="7"/>
      <c r="G70" s="7"/>
      <c r="I70" s="104"/>
      <c r="J70" s="105" t="s">
        <v>18</v>
      </c>
      <c r="K70" s="174">
        <v>9.6295009803545363E-3</v>
      </c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9"/>
      <c r="AW70" s="9"/>
    </row>
    <row r="71" spans="4:49" s="1" customFormat="1">
      <c r="D71" s="7"/>
      <c r="E71" s="7"/>
      <c r="F71" s="7"/>
      <c r="G71" s="7"/>
      <c r="I71" s="104"/>
      <c r="J71" s="117" t="s">
        <v>19</v>
      </c>
      <c r="K71" s="174">
        <v>2.6368359561934122E-2</v>
      </c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9"/>
      <c r="AW71" s="9"/>
    </row>
    <row r="72" spans="4:49" s="1" customFormat="1">
      <c r="D72" s="7"/>
      <c r="E72" s="7"/>
      <c r="F72" s="7"/>
      <c r="G72" s="7"/>
      <c r="I72" s="104"/>
      <c r="J72" s="117" t="s">
        <v>20</v>
      </c>
      <c r="K72" s="175">
        <v>3.0566992789957784E-2</v>
      </c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9"/>
      <c r="AW72" s="9"/>
    </row>
    <row r="73" spans="4:49" s="1" customFormat="1">
      <c r="D73" s="7"/>
      <c r="E73" s="7"/>
      <c r="F73" s="7"/>
      <c r="G73" s="7"/>
      <c r="I73" s="104"/>
      <c r="J73" s="105" t="s">
        <v>21</v>
      </c>
      <c r="K73" s="175">
        <v>0</v>
      </c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9"/>
      <c r="AW73" s="9"/>
    </row>
    <row r="74" spans="4:49" s="1" customFormat="1">
      <c r="D74" s="7"/>
      <c r="E74" s="7"/>
      <c r="F74" s="7"/>
      <c r="G74" s="7"/>
      <c r="I74" s="104"/>
      <c r="J74" s="105" t="s">
        <v>22</v>
      </c>
      <c r="K74" s="175">
        <v>1.1405096777985502E-2</v>
      </c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9"/>
      <c r="AW74" s="9"/>
    </row>
    <row r="75" spans="4:49" s="1" customFormat="1">
      <c r="D75" s="7"/>
      <c r="E75" s="7"/>
      <c r="F75" s="7"/>
      <c r="G75" s="7"/>
      <c r="I75" s="104"/>
      <c r="J75" s="117" t="s">
        <v>23</v>
      </c>
      <c r="K75" s="175">
        <v>4.4730833364997431E-3</v>
      </c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9"/>
      <c r="AW75" s="9"/>
    </row>
    <row r="76" spans="4:49" s="1" customFormat="1">
      <c r="D76" s="7"/>
      <c r="E76" s="7"/>
      <c r="F76" s="7"/>
      <c r="G76" s="7"/>
      <c r="I76" s="104"/>
      <c r="J76" s="117" t="s">
        <v>24</v>
      </c>
      <c r="K76" s="175">
        <v>2.1259708184518545E-2</v>
      </c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9"/>
      <c r="AW76" s="9"/>
    </row>
    <row r="77" spans="4:49" s="1" customFormat="1">
      <c r="D77" s="7"/>
      <c r="E77" s="7"/>
      <c r="F77" s="7"/>
      <c r="G77" s="7"/>
      <c r="I77" s="104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9"/>
      <c r="AW77" s="9"/>
    </row>
    <row r="78" spans="4:49" s="1" customFormat="1">
      <c r="D78" s="7"/>
      <c r="E78" s="7"/>
      <c r="F78" s="7"/>
      <c r="G78" s="7"/>
      <c r="I78" s="104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9"/>
      <c r="AW78" s="9"/>
    </row>
    <row r="79" spans="4:49" s="1" customFormat="1">
      <c r="D79" s="7"/>
      <c r="E79" s="7"/>
      <c r="F79" s="7"/>
      <c r="G79" s="7"/>
      <c r="I79" s="104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9"/>
      <c r="AW79" s="9"/>
    </row>
    <row r="80" spans="4:49" s="1" customFormat="1">
      <c r="D80" s="7"/>
      <c r="E80" s="7"/>
      <c r="F80" s="7"/>
      <c r="G80" s="7"/>
      <c r="I80" s="104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9"/>
      <c r="AW80" s="9"/>
    </row>
    <row r="81" spans="4:49" s="1" customFormat="1">
      <c r="D81" s="7"/>
      <c r="E81" s="7"/>
      <c r="F81" s="7"/>
      <c r="G81" s="7"/>
      <c r="I81" s="104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9"/>
      <c r="AW81" s="9"/>
    </row>
    <row r="82" spans="4:49" s="1" customFormat="1">
      <c r="D82" s="7"/>
      <c r="E82" s="7"/>
      <c r="F82" s="7"/>
      <c r="G82" s="7"/>
      <c r="I82" s="104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9"/>
      <c r="AW82" s="9"/>
    </row>
    <row r="83" spans="4:49" s="1" customFormat="1">
      <c r="D83" s="7"/>
      <c r="E83" s="7"/>
      <c r="F83" s="7"/>
      <c r="G83" s="7"/>
      <c r="I83" s="104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9"/>
      <c r="AW83" s="9"/>
    </row>
    <row r="84" spans="4:49" s="1" customFormat="1">
      <c r="D84" s="7"/>
      <c r="E84" s="7"/>
      <c r="F84" s="7"/>
      <c r="G84" s="7"/>
      <c r="I84" s="104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9"/>
      <c r="AW84" s="9"/>
    </row>
    <row r="85" spans="4:49" s="1" customFormat="1">
      <c r="D85" s="7"/>
      <c r="E85" s="7"/>
      <c r="F85" s="7"/>
      <c r="G85" s="7"/>
      <c r="I85" s="104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9"/>
      <c r="AW85" s="9"/>
    </row>
    <row r="86" spans="4:49" s="1" customFormat="1">
      <c r="D86" s="7"/>
      <c r="E86" s="7"/>
      <c r="F86" s="7"/>
      <c r="G86" s="7"/>
      <c r="I86" s="104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9"/>
      <c r="AW86" s="9"/>
    </row>
    <row r="87" spans="4:49" s="1" customFormat="1">
      <c r="D87" s="7"/>
      <c r="E87" s="7"/>
      <c r="F87" s="7"/>
      <c r="G87" s="7"/>
      <c r="I87" s="104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9"/>
      <c r="AW87" s="9"/>
    </row>
    <row r="88" spans="4:49" s="1" customFormat="1">
      <c r="D88" s="7"/>
      <c r="E88" s="7"/>
      <c r="F88" s="7"/>
      <c r="G88" s="7"/>
      <c r="I88" s="104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9"/>
      <c r="AW88" s="9"/>
    </row>
    <row r="89" spans="4:49" s="1" customFormat="1">
      <c r="D89" s="7"/>
      <c r="E89" s="7"/>
      <c r="F89" s="7"/>
      <c r="G89" s="7"/>
      <c r="I89" s="104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9"/>
      <c r="AW89" s="9"/>
    </row>
    <row r="90" spans="4:49" s="1" customFormat="1">
      <c r="D90" s="7"/>
      <c r="E90" s="7"/>
      <c r="F90" s="7"/>
      <c r="G90" s="7"/>
      <c r="I90" s="104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9"/>
      <c r="AW90" s="9"/>
    </row>
    <row r="91" spans="4:49" s="1" customFormat="1">
      <c r="D91" s="7"/>
      <c r="E91" s="7"/>
      <c r="F91" s="7"/>
      <c r="G91" s="7"/>
      <c r="I91" s="104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9"/>
      <c r="AW91" s="9"/>
    </row>
    <row r="92" spans="4:49" s="1" customFormat="1">
      <c r="D92" s="7"/>
      <c r="E92" s="7"/>
      <c r="F92" s="7"/>
      <c r="G92" s="7"/>
      <c r="I92" s="104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9"/>
      <c r="AW92" s="9"/>
    </row>
    <row r="93" spans="4:49" s="1" customFormat="1">
      <c r="D93" s="7"/>
      <c r="E93" s="7"/>
      <c r="F93" s="7"/>
      <c r="G93" s="7"/>
      <c r="I93" s="104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9"/>
      <c r="AW93" s="9"/>
    </row>
    <row r="94" spans="4:49" s="1" customFormat="1">
      <c r="D94" s="7"/>
      <c r="E94" s="7"/>
      <c r="F94" s="7"/>
      <c r="G94" s="7"/>
      <c r="I94" s="104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9"/>
      <c r="AW94" s="9"/>
    </row>
    <row r="95" spans="4:49" s="1" customFormat="1">
      <c r="D95" s="7"/>
      <c r="E95" s="7"/>
      <c r="F95" s="7"/>
      <c r="G95" s="7"/>
      <c r="I95" s="104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9"/>
      <c r="AW95" s="9"/>
    </row>
    <row r="96" spans="4:49" s="1" customFormat="1">
      <c r="D96" s="7"/>
      <c r="E96" s="7"/>
      <c r="F96" s="7"/>
      <c r="G96" s="7"/>
      <c r="I96" s="104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9"/>
      <c r="AW96" s="9"/>
    </row>
    <row r="97" spans="4:49" s="1" customFormat="1">
      <c r="D97" s="7"/>
      <c r="E97" s="7"/>
      <c r="F97" s="7"/>
      <c r="G97" s="7"/>
      <c r="I97" s="104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9"/>
      <c r="AW97" s="9"/>
    </row>
    <row r="98" spans="4:49" s="1" customFormat="1">
      <c r="D98" s="7"/>
      <c r="E98" s="7"/>
      <c r="F98" s="7"/>
      <c r="G98" s="7"/>
      <c r="I98" s="104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9"/>
      <c r="AW98" s="9"/>
    </row>
    <row r="99" spans="4:49" s="1" customFormat="1">
      <c r="D99" s="7"/>
      <c r="E99" s="7"/>
      <c r="F99" s="7"/>
      <c r="G99" s="7"/>
      <c r="I99" s="104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9"/>
      <c r="AW99" s="9"/>
    </row>
    <row r="100" spans="4:49" s="1" customFormat="1">
      <c r="D100" s="7"/>
      <c r="E100" s="7"/>
      <c r="F100" s="7"/>
      <c r="G100" s="7"/>
      <c r="I100" s="104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9"/>
      <c r="AW100" s="9"/>
    </row>
    <row r="101" spans="4:49" s="1" customFormat="1">
      <c r="D101" s="7"/>
      <c r="E101" s="7"/>
      <c r="F101" s="7"/>
      <c r="G101" s="7"/>
      <c r="I101" s="104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9"/>
      <c r="AW101" s="9"/>
    </row>
    <row r="102" spans="4:49" s="1" customFormat="1">
      <c r="D102" s="7"/>
      <c r="E102" s="7"/>
      <c r="F102" s="7"/>
      <c r="G102" s="7"/>
      <c r="I102" s="104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9"/>
      <c r="AW102" s="9"/>
    </row>
    <row r="103" spans="4:49" s="1" customFormat="1">
      <c r="D103" s="7"/>
      <c r="E103" s="7"/>
      <c r="F103" s="7"/>
      <c r="G103" s="7"/>
      <c r="I103" s="104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9"/>
      <c r="AW103" s="9"/>
    </row>
    <row r="104" spans="4:49" s="1" customFormat="1">
      <c r="D104" s="7"/>
      <c r="E104" s="7"/>
      <c r="F104" s="7"/>
      <c r="G104" s="7"/>
      <c r="I104" s="104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  <c r="AS104" s="11"/>
      <c r="AT104" s="11"/>
      <c r="AU104" s="11"/>
      <c r="AV104" s="9"/>
      <c r="AW104" s="9"/>
    </row>
    <row r="105" spans="4:49" s="1" customFormat="1">
      <c r="D105" s="7"/>
      <c r="E105" s="7"/>
      <c r="F105" s="7"/>
      <c r="G105" s="7"/>
      <c r="I105" s="104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  <c r="AR105" s="11"/>
      <c r="AS105" s="11"/>
      <c r="AT105" s="11"/>
      <c r="AU105" s="11"/>
      <c r="AV105" s="9"/>
      <c r="AW105" s="9"/>
    </row>
    <row r="106" spans="4:49" s="1" customFormat="1">
      <c r="D106" s="7"/>
      <c r="E106" s="7"/>
      <c r="F106" s="7"/>
      <c r="G106" s="7"/>
      <c r="I106" s="104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  <c r="AP106" s="11"/>
      <c r="AQ106" s="11"/>
      <c r="AR106" s="11"/>
      <c r="AS106" s="11"/>
      <c r="AT106" s="11"/>
      <c r="AU106" s="11"/>
      <c r="AV106" s="9"/>
      <c r="AW106" s="9"/>
    </row>
    <row r="107" spans="4:49" s="1" customFormat="1">
      <c r="D107" s="7"/>
      <c r="E107" s="7"/>
      <c r="F107" s="7"/>
      <c r="G107" s="7"/>
      <c r="I107" s="104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  <c r="AP107" s="11"/>
      <c r="AQ107" s="11"/>
      <c r="AR107" s="11"/>
      <c r="AS107" s="11"/>
      <c r="AT107" s="11"/>
      <c r="AU107" s="11"/>
      <c r="AV107" s="9"/>
      <c r="AW107" s="9"/>
    </row>
    <row r="108" spans="4:49" s="1" customFormat="1">
      <c r="D108" s="7"/>
      <c r="E108" s="7"/>
      <c r="F108" s="7"/>
      <c r="G108" s="7"/>
      <c r="I108" s="104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  <c r="AQ108" s="11"/>
      <c r="AR108" s="11"/>
      <c r="AS108" s="11"/>
      <c r="AT108" s="11"/>
      <c r="AU108" s="11"/>
      <c r="AV108" s="9"/>
      <c r="AW108" s="9"/>
    </row>
    <row r="109" spans="4:49" s="1" customFormat="1">
      <c r="D109" s="7"/>
      <c r="E109" s="7"/>
      <c r="F109" s="7"/>
      <c r="G109" s="7"/>
      <c r="I109" s="104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  <c r="AP109" s="11"/>
      <c r="AQ109" s="11"/>
      <c r="AR109" s="11"/>
      <c r="AS109" s="11"/>
      <c r="AT109" s="11"/>
      <c r="AU109" s="11"/>
      <c r="AV109" s="9"/>
      <c r="AW109" s="9"/>
    </row>
    <row r="110" spans="4:49" s="1" customFormat="1">
      <c r="D110" s="7"/>
      <c r="E110" s="7"/>
      <c r="F110" s="7"/>
      <c r="G110" s="7"/>
      <c r="I110" s="104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  <c r="AP110" s="11"/>
      <c r="AQ110" s="11"/>
      <c r="AR110" s="11"/>
      <c r="AS110" s="11"/>
      <c r="AT110" s="11"/>
      <c r="AU110" s="11"/>
      <c r="AV110" s="9"/>
      <c r="AW110" s="9"/>
    </row>
    <row r="111" spans="4:49" s="1" customFormat="1">
      <c r="D111" s="7"/>
      <c r="E111" s="7"/>
      <c r="F111" s="7"/>
      <c r="G111" s="7"/>
      <c r="I111" s="104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  <c r="AP111" s="11"/>
      <c r="AQ111" s="11"/>
      <c r="AR111" s="11"/>
      <c r="AS111" s="11"/>
      <c r="AT111" s="11"/>
      <c r="AU111" s="11"/>
      <c r="AV111" s="9"/>
      <c r="AW111" s="9"/>
    </row>
    <row r="112" spans="4:49" s="1" customFormat="1">
      <c r="D112" s="7"/>
      <c r="E112" s="7"/>
      <c r="F112" s="7"/>
      <c r="G112" s="7"/>
      <c r="I112" s="104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  <c r="AP112" s="11"/>
      <c r="AQ112" s="11"/>
      <c r="AR112" s="11"/>
      <c r="AS112" s="11"/>
      <c r="AT112" s="11"/>
      <c r="AU112" s="11"/>
      <c r="AV112" s="9"/>
      <c r="AW112" s="9"/>
    </row>
    <row r="113" spans="4:49" s="1" customFormat="1">
      <c r="D113" s="7"/>
      <c r="E113" s="7"/>
      <c r="F113" s="7"/>
      <c r="G113" s="7"/>
      <c r="I113" s="104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  <c r="AP113" s="11"/>
      <c r="AQ113" s="11"/>
      <c r="AR113" s="11"/>
      <c r="AS113" s="11"/>
      <c r="AT113" s="11"/>
      <c r="AU113" s="11"/>
      <c r="AV113" s="9"/>
      <c r="AW113" s="9"/>
    </row>
    <row r="114" spans="4:49" s="1" customFormat="1">
      <c r="D114" s="7"/>
      <c r="E114" s="7"/>
      <c r="F114" s="7"/>
      <c r="G114" s="7"/>
      <c r="I114" s="104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  <c r="AP114" s="11"/>
      <c r="AQ114" s="11"/>
      <c r="AR114" s="11"/>
      <c r="AS114" s="11"/>
      <c r="AT114" s="11"/>
      <c r="AU114" s="11"/>
      <c r="AV114" s="9"/>
      <c r="AW114" s="9"/>
    </row>
    <row r="115" spans="4:49" s="1" customFormat="1">
      <c r="D115" s="7"/>
      <c r="E115" s="7"/>
      <c r="F115" s="7"/>
      <c r="G115" s="7"/>
      <c r="I115" s="104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  <c r="AQ115" s="11"/>
      <c r="AR115" s="11"/>
      <c r="AS115" s="11"/>
      <c r="AT115" s="11"/>
      <c r="AU115" s="11"/>
      <c r="AV115" s="9"/>
      <c r="AW115" s="9"/>
    </row>
    <row r="116" spans="4:49" s="1" customFormat="1">
      <c r="D116" s="7"/>
      <c r="E116" s="7"/>
      <c r="F116" s="7"/>
      <c r="G116" s="7"/>
      <c r="I116" s="104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  <c r="AQ116" s="11"/>
      <c r="AR116" s="11"/>
      <c r="AS116" s="11"/>
      <c r="AT116" s="11"/>
      <c r="AU116" s="11"/>
      <c r="AV116" s="9"/>
      <c r="AW116" s="9"/>
    </row>
    <row r="117" spans="4:49" s="1" customFormat="1">
      <c r="D117" s="7"/>
      <c r="E117" s="7"/>
      <c r="F117" s="7"/>
      <c r="G117" s="7"/>
      <c r="I117" s="104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  <c r="AQ117" s="11"/>
      <c r="AR117" s="11"/>
      <c r="AS117" s="11"/>
      <c r="AT117" s="11"/>
      <c r="AU117" s="11"/>
      <c r="AV117" s="9"/>
      <c r="AW117" s="9"/>
    </row>
    <row r="118" spans="4:49" s="1" customFormat="1">
      <c r="D118" s="7"/>
      <c r="E118" s="7"/>
      <c r="F118" s="7"/>
      <c r="G118" s="7"/>
      <c r="I118" s="104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  <c r="AQ118" s="11"/>
      <c r="AR118" s="11"/>
      <c r="AS118" s="11"/>
      <c r="AT118" s="11"/>
      <c r="AU118" s="11"/>
      <c r="AV118" s="9"/>
      <c r="AW118" s="9"/>
    </row>
    <row r="119" spans="4:49" s="1" customFormat="1">
      <c r="D119" s="7"/>
      <c r="E119" s="7"/>
      <c r="F119" s="7"/>
      <c r="G119" s="7"/>
      <c r="I119" s="104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  <c r="AQ119" s="11"/>
      <c r="AR119" s="11"/>
      <c r="AS119" s="11"/>
      <c r="AT119" s="11"/>
      <c r="AU119" s="11"/>
      <c r="AV119" s="9"/>
      <c r="AW119" s="9"/>
    </row>
    <row r="120" spans="4:49" s="1" customFormat="1">
      <c r="D120" s="7"/>
      <c r="E120" s="7"/>
      <c r="F120" s="7"/>
      <c r="G120" s="7"/>
      <c r="I120" s="104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  <c r="AP120" s="11"/>
      <c r="AQ120" s="11"/>
      <c r="AR120" s="11"/>
      <c r="AS120" s="11"/>
      <c r="AT120" s="11"/>
      <c r="AU120" s="11"/>
      <c r="AV120" s="9"/>
      <c r="AW120" s="9"/>
    </row>
    <row r="121" spans="4:49" s="1" customFormat="1">
      <c r="D121" s="7"/>
      <c r="E121" s="7"/>
      <c r="F121" s="7"/>
      <c r="G121" s="7"/>
      <c r="I121" s="104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  <c r="AO121" s="11"/>
      <c r="AP121" s="11"/>
      <c r="AQ121" s="11"/>
      <c r="AR121" s="11"/>
      <c r="AS121" s="11"/>
      <c r="AT121" s="11"/>
      <c r="AU121" s="11"/>
      <c r="AV121" s="9"/>
      <c r="AW121" s="9"/>
    </row>
    <row r="122" spans="4:49" s="1" customFormat="1">
      <c r="D122" s="7"/>
      <c r="E122" s="7"/>
      <c r="F122" s="7"/>
      <c r="G122" s="7"/>
      <c r="I122" s="104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11"/>
      <c r="AP122" s="11"/>
      <c r="AQ122" s="11"/>
      <c r="AR122" s="11"/>
      <c r="AS122" s="11"/>
      <c r="AT122" s="11"/>
      <c r="AU122" s="11"/>
      <c r="AV122" s="9"/>
      <c r="AW122" s="9"/>
    </row>
    <row r="123" spans="4:49" s="1" customFormat="1">
      <c r="D123" s="7"/>
      <c r="E123" s="7"/>
      <c r="F123" s="7"/>
      <c r="G123" s="7"/>
      <c r="I123" s="104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  <c r="AP123" s="11"/>
      <c r="AQ123" s="11"/>
      <c r="AR123" s="11"/>
      <c r="AS123" s="11"/>
      <c r="AT123" s="11"/>
      <c r="AU123" s="11"/>
      <c r="AV123" s="9"/>
      <c r="AW123" s="9"/>
    </row>
    <row r="124" spans="4:49" s="1" customFormat="1">
      <c r="D124" s="7"/>
      <c r="E124" s="7"/>
      <c r="F124" s="7"/>
      <c r="G124" s="7"/>
      <c r="I124" s="104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  <c r="AP124" s="11"/>
      <c r="AQ124" s="11"/>
      <c r="AR124" s="11"/>
      <c r="AS124" s="11"/>
      <c r="AT124" s="11"/>
      <c r="AU124" s="11"/>
      <c r="AV124" s="9"/>
      <c r="AW124" s="9"/>
    </row>
    <row r="125" spans="4:49" s="1" customFormat="1">
      <c r="D125" s="7"/>
      <c r="E125" s="7"/>
      <c r="F125" s="7"/>
      <c r="G125" s="7"/>
      <c r="I125" s="104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  <c r="AP125" s="11"/>
      <c r="AQ125" s="11"/>
      <c r="AR125" s="11"/>
      <c r="AS125" s="11"/>
      <c r="AT125" s="11"/>
      <c r="AU125" s="11"/>
      <c r="AV125" s="9"/>
      <c r="AW125" s="9"/>
    </row>
    <row r="126" spans="4:49" s="1" customFormat="1">
      <c r="D126" s="7"/>
      <c r="E126" s="7"/>
      <c r="F126" s="7"/>
      <c r="G126" s="7"/>
      <c r="I126" s="104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  <c r="AP126" s="11"/>
      <c r="AQ126" s="11"/>
      <c r="AR126" s="11"/>
      <c r="AS126" s="11"/>
      <c r="AT126" s="11"/>
      <c r="AU126" s="11"/>
      <c r="AV126" s="9"/>
      <c r="AW126" s="9"/>
    </row>
    <row r="127" spans="4:49" s="1" customFormat="1">
      <c r="D127" s="7"/>
      <c r="E127" s="7"/>
      <c r="F127" s="7"/>
      <c r="G127" s="7"/>
      <c r="I127" s="104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  <c r="AP127" s="11"/>
      <c r="AQ127" s="11"/>
      <c r="AR127" s="11"/>
      <c r="AS127" s="11"/>
      <c r="AT127" s="11"/>
      <c r="AU127" s="11"/>
      <c r="AV127" s="9"/>
      <c r="AW127" s="9"/>
    </row>
    <row r="128" spans="4:49" s="1" customFormat="1">
      <c r="D128" s="7"/>
      <c r="E128" s="7"/>
      <c r="F128" s="7"/>
      <c r="G128" s="7"/>
      <c r="I128" s="104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  <c r="AP128" s="11"/>
      <c r="AQ128" s="11"/>
      <c r="AR128" s="11"/>
      <c r="AS128" s="11"/>
      <c r="AT128" s="11"/>
      <c r="AU128" s="11"/>
      <c r="AV128" s="9"/>
      <c r="AW128" s="9"/>
    </row>
    <row r="129" spans="4:49" s="1" customFormat="1">
      <c r="D129" s="7"/>
      <c r="E129" s="7"/>
      <c r="F129" s="7"/>
      <c r="G129" s="7"/>
      <c r="I129" s="104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  <c r="AP129" s="11"/>
      <c r="AQ129" s="11"/>
      <c r="AR129" s="11"/>
      <c r="AS129" s="11"/>
      <c r="AT129" s="11"/>
      <c r="AU129" s="11"/>
      <c r="AV129" s="9"/>
      <c r="AW129" s="9"/>
    </row>
    <row r="130" spans="4:49" s="1" customFormat="1">
      <c r="D130" s="7"/>
      <c r="E130" s="7"/>
      <c r="F130" s="7"/>
      <c r="G130" s="7"/>
      <c r="I130" s="104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11"/>
      <c r="AQ130" s="11"/>
      <c r="AR130" s="11"/>
      <c r="AS130" s="11"/>
      <c r="AT130" s="11"/>
      <c r="AU130" s="11"/>
      <c r="AV130" s="9"/>
      <c r="AW130" s="9"/>
    </row>
    <row r="131" spans="4:49" s="1" customFormat="1">
      <c r="D131" s="7"/>
      <c r="E131" s="7"/>
      <c r="F131" s="7"/>
      <c r="G131" s="7"/>
      <c r="I131" s="104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  <c r="AP131" s="11"/>
      <c r="AQ131" s="11"/>
      <c r="AR131" s="11"/>
      <c r="AS131" s="11"/>
      <c r="AT131" s="11"/>
      <c r="AU131" s="11"/>
      <c r="AV131" s="9"/>
      <c r="AW131" s="9"/>
    </row>
    <row r="132" spans="4:49" s="1" customFormat="1">
      <c r="D132" s="7"/>
      <c r="E132" s="7"/>
      <c r="F132" s="7"/>
      <c r="G132" s="7"/>
      <c r="I132" s="104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  <c r="AP132" s="11"/>
      <c r="AQ132" s="11"/>
      <c r="AR132" s="11"/>
      <c r="AS132" s="11"/>
      <c r="AT132" s="11"/>
      <c r="AU132" s="11"/>
      <c r="AV132" s="9"/>
      <c r="AW132" s="9"/>
    </row>
    <row r="133" spans="4:49" s="1" customFormat="1">
      <c r="D133" s="7"/>
      <c r="E133" s="7"/>
      <c r="F133" s="7"/>
      <c r="G133" s="7"/>
      <c r="I133" s="104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  <c r="AP133" s="11"/>
      <c r="AQ133" s="11"/>
      <c r="AR133" s="11"/>
      <c r="AS133" s="11"/>
      <c r="AT133" s="11"/>
      <c r="AU133" s="11"/>
      <c r="AV133" s="9"/>
      <c r="AW133" s="9"/>
    </row>
    <row r="134" spans="4:49" s="1" customFormat="1">
      <c r="D134" s="7"/>
      <c r="E134" s="7"/>
      <c r="F134" s="7"/>
      <c r="G134" s="7"/>
      <c r="I134" s="104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  <c r="AP134" s="11"/>
      <c r="AQ134" s="11"/>
      <c r="AR134" s="11"/>
      <c r="AS134" s="11"/>
      <c r="AT134" s="11"/>
      <c r="AU134" s="11"/>
      <c r="AV134" s="9"/>
      <c r="AW134" s="9"/>
    </row>
    <row r="135" spans="4:49" s="1" customFormat="1">
      <c r="D135" s="7"/>
      <c r="E135" s="7"/>
      <c r="F135" s="7"/>
      <c r="G135" s="7"/>
      <c r="I135" s="104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  <c r="AP135" s="11"/>
      <c r="AQ135" s="11"/>
      <c r="AR135" s="11"/>
      <c r="AS135" s="11"/>
      <c r="AT135" s="11"/>
      <c r="AU135" s="11"/>
      <c r="AV135" s="9"/>
      <c r="AW135" s="9"/>
    </row>
    <row r="136" spans="4:49" s="1" customFormat="1">
      <c r="D136" s="7"/>
      <c r="E136" s="7"/>
      <c r="F136" s="7"/>
      <c r="G136" s="7"/>
      <c r="I136" s="104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  <c r="AP136" s="11"/>
      <c r="AQ136" s="11"/>
      <c r="AR136" s="11"/>
      <c r="AS136" s="11"/>
      <c r="AT136" s="11"/>
      <c r="AU136" s="11"/>
      <c r="AV136" s="9"/>
      <c r="AW136" s="9"/>
    </row>
    <row r="137" spans="4:49" s="1" customFormat="1">
      <c r="D137" s="7"/>
      <c r="E137" s="7"/>
      <c r="F137" s="7"/>
      <c r="G137" s="7"/>
      <c r="I137" s="104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  <c r="AP137" s="11"/>
      <c r="AQ137" s="11"/>
      <c r="AR137" s="11"/>
      <c r="AS137" s="11"/>
      <c r="AT137" s="11"/>
      <c r="AU137" s="11"/>
      <c r="AV137" s="9"/>
      <c r="AW137" s="9"/>
    </row>
    <row r="138" spans="4:49" s="1" customFormat="1">
      <c r="D138" s="7"/>
      <c r="E138" s="7"/>
      <c r="F138" s="7"/>
      <c r="G138" s="7"/>
      <c r="I138" s="104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  <c r="AQ138" s="11"/>
      <c r="AR138" s="11"/>
      <c r="AS138" s="11"/>
      <c r="AT138" s="11"/>
      <c r="AU138" s="11"/>
      <c r="AV138" s="9"/>
      <c r="AW138" s="9"/>
    </row>
    <row r="139" spans="4:49" s="1" customFormat="1">
      <c r="D139" s="7"/>
      <c r="E139" s="7"/>
      <c r="F139" s="7"/>
      <c r="G139" s="7"/>
      <c r="I139" s="104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  <c r="AQ139" s="11"/>
      <c r="AR139" s="11"/>
      <c r="AS139" s="11"/>
      <c r="AT139" s="11"/>
      <c r="AU139" s="11"/>
      <c r="AV139" s="9"/>
      <c r="AW139" s="9"/>
    </row>
    <row r="140" spans="4:49" s="1" customFormat="1">
      <c r="D140" s="7"/>
      <c r="E140" s="7"/>
      <c r="F140" s="7"/>
      <c r="G140" s="7"/>
      <c r="I140" s="104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  <c r="AP140" s="11"/>
      <c r="AQ140" s="11"/>
      <c r="AR140" s="11"/>
      <c r="AS140" s="11"/>
      <c r="AT140" s="11"/>
      <c r="AU140" s="11"/>
      <c r="AV140" s="9"/>
      <c r="AW140" s="9"/>
    </row>
    <row r="141" spans="4:49" s="1" customFormat="1">
      <c r="D141" s="7"/>
      <c r="E141" s="7"/>
      <c r="F141" s="7"/>
      <c r="G141" s="7"/>
      <c r="I141" s="104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  <c r="AP141" s="11"/>
      <c r="AQ141" s="11"/>
      <c r="AR141" s="11"/>
      <c r="AS141" s="11"/>
      <c r="AT141" s="11"/>
      <c r="AU141" s="11"/>
      <c r="AV141" s="9"/>
      <c r="AW141" s="9"/>
    </row>
    <row r="142" spans="4:49" s="1" customFormat="1">
      <c r="D142" s="7"/>
      <c r="E142" s="7"/>
      <c r="F142" s="7"/>
      <c r="G142" s="7"/>
      <c r="I142" s="104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  <c r="AP142" s="11"/>
      <c r="AQ142" s="11"/>
      <c r="AR142" s="11"/>
      <c r="AS142" s="11"/>
      <c r="AT142" s="11"/>
      <c r="AU142" s="11"/>
      <c r="AV142" s="9"/>
      <c r="AW142" s="9"/>
    </row>
    <row r="143" spans="4:49" s="1" customFormat="1">
      <c r="D143" s="7"/>
      <c r="E143" s="7"/>
      <c r="F143" s="7"/>
      <c r="G143" s="7"/>
      <c r="I143" s="104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  <c r="AO143" s="11"/>
      <c r="AP143" s="11"/>
      <c r="AQ143" s="11"/>
      <c r="AR143" s="11"/>
      <c r="AS143" s="11"/>
      <c r="AT143" s="11"/>
      <c r="AU143" s="11"/>
      <c r="AV143" s="9"/>
      <c r="AW143" s="9"/>
    </row>
    <row r="144" spans="4:49" s="1" customFormat="1">
      <c r="D144" s="7"/>
      <c r="E144" s="7"/>
      <c r="F144" s="7"/>
      <c r="G144" s="7"/>
      <c r="I144" s="104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11"/>
      <c r="AU144" s="11"/>
      <c r="AV144" s="9"/>
      <c r="AW144" s="9"/>
    </row>
    <row r="145" spans="4:49" s="1" customFormat="1">
      <c r="D145" s="7"/>
      <c r="E145" s="7"/>
      <c r="F145" s="7"/>
      <c r="G145" s="7"/>
      <c r="I145" s="104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  <c r="AP145" s="11"/>
      <c r="AQ145" s="11"/>
      <c r="AR145" s="11"/>
      <c r="AS145" s="11"/>
      <c r="AT145" s="11"/>
      <c r="AU145" s="11"/>
      <c r="AV145" s="9"/>
      <c r="AW145" s="9"/>
    </row>
    <row r="146" spans="4:49" s="1" customFormat="1">
      <c r="D146" s="7"/>
      <c r="E146" s="7"/>
      <c r="F146" s="7"/>
      <c r="G146" s="7"/>
      <c r="I146" s="104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  <c r="AQ146" s="11"/>
      <c r="AR146" s="11"/>
      <c r="AS146" s="11"/>
      <c r="AT146" s="11"/>
      <c r="AU146" s="11"/>
      <c r="AV146" s="9"/>
      <c r="AW146" s="9"/>
    </row>
    <row r="147" spans="4:49" s="1" customFormat="1">
      <c r="D147" s="7"/>
      <c r="E147" s="7"/>
      <c r="F147" s="7"/>
      <c r="G147" s="7"/>
      <c r="I147" s="104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  <c r="AP147" s="11"/>
      <c r="AQ147" s="11"/>
      <c r="AR147" s="11"/>
      <c r="AS147" s="11"/>
      <c r="AT147" s="11"/>
      <c r="AU147" s="11"/>
      <c r="AV147" s="9"/>
      <c r="AW147" s="9"/>
    </row>
    <row r="148" spans="4:49" s="1" customFormat="1">
      <c r="D148" s="7"/>
      <c r="E148" s="7"/>
      <c r="F148" s="7"/>
      <c r="G148" s="7"/>
      <c r="I148" s="104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  <c r="AP148" s="11"/>
      <c r="AQ148" s="11"/>
      <c r="AR148" s="11"/>
      <c r="AS148" s="11"/>
      <c r="AT148" s="11"/>
      <c r="AU148" s="11"/>
      <c r="AV148" s="9"/>
      <c r="AW148" s="9"/>
    </row>
    <row r="149" spans="4:49" s="1" customFormat="1">
      <c r="D149" s="7"/>
      <c r="E149" s="7"/>
      <c r="F149" s="7"/>
      <c r="G149" s="7"/>
      <c r="I149" s="104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  <c r="AP149" s="11"/>
      <c r="AQ149" s="11"/>
      <c r="AR149" s="11"/>
      <c r="AS149" s="11"/>
      <c r="AT149" s="11"/>
      <c r="AU149" s="11"/>
      <c r="AV149" s="9"/>
      <c r="AW149" s="9"/>
    </row>
    <row r="150" spans="4:49" s="1" customFormat="1">
      <c r="D150" s="7"/>
      <c r="E150" s="7"/>
      <c r="F150" s="7"/>
      <c r="G150" s="7"/>
      <c r="I150" s="104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11"/>
      <c r="AU150" s="11"/>
      <c r="AV150" s="9"/>
      <c r="AW150" s="9"/>
    </row>
    <row r="151" spans="4:49" s="1" customFormat="1">
      <c r="D151" s="7"/>
      <c r="E151" s="7"/>
      <c r="F151" s="7"/>
      <c r="G151" s="7"/>
      <c r="I151" s="104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  <c r="AO151" s="11"/>
      <c r="AP151" s="11"/>
      <c r="AQ151" s="11"/>
      <c r="AR151" s="11"/>
      <c r="AS151" s="11"/>
      <c r="AT151" s="11"/>
      <c r="AU151" s="11"/>
      <c r="AV151" s="9"/>
      <c r="AW151" s="9"/>
    </row>
    <row r="152" spans="4:49" s="1" customFormat="1">
      <c r="D152" s="7"/>
      <c r="E152" s="7"/>
      <c r="F152" s="7"/>
      <c r="G152" s="7"/>
      <c r="I152" s="104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  <c r="AO152" s="11"/>
      <c r="AP152" s="11"/>
      <c r="AQ152" s="11"/>
      <c r="AR152" s="11"/>
      <c r="AS152" s="11"/>
      <c r="AT152" s="11"/>
      <c r="AU152" s="11"/>
      <c r="AV152" s="9"/>
      <c r="AW152" s="9"/>
    </row>
    <row r="153" spans="4:49" s="1" customFormat="1">
      <c r="D153" s="7"/>
      <c r="E153" s="7"/>
      <c r="F153" s="7"/>
      <c r="G153" s="7"/>
      <c r="I153" s="104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  <c r="AN153" s="11"/>
      <c r="AO153" s="11"/>
      <c r="AP153" s="11"/>
      <c r="AQ153" s="11"/>
      <c r="AR153" s="11"/>
      <c r="AS153" s="11"/>
      <c r="AT153" s="11"/>
      <c r="AU153" s="11"/>
      <c r="AV153" s="9"/>
      <c r="AW153" s="9"/>
    </row>
    <row r="154" spans="4:49" s="1" customFormat="1">
      <c r="D154" s="7"/>
      <c r="E154" s="7"/>
      <c r="F154" s="7"/>
      <c r="G154" s="7"/>
      <c r="I154" s="104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  <c r="AP154" s="11"/>
      <c r="AQ154" s="11"/>
      <c r="AR154" s="11"/>
      <c r="AS154" s="11"/>
      <c r="AT154" s="11"/>
      <c r="AU154" s="11"/>
      <c r="AV154" s="9"/>
      <c r="AW154" s="9"/>
    </row>
    <row r="155" spans="4:49" s="1" customFormat="1">
      <c r="D155" s="7"/>
      <c r="E155" s="7"/>
      <c r="F155" s="7"/>
      <c r="G155" s="7"/>
      <c r="I155" s="104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  <c r="AO155" s="11"/>
      <c r="AP155" s="11"/>
      <c r="AQ155" s="11"/>
      <c r="AR155" s="11"/>
      <c r="AS155" s="11"/>
      <c r="AT155" s="11"/>
      <c r="AU155" s="11"/>
      <c r="AV155" s="9"/>
      <c r="AW155" s="9"/>
    </row>
    <row r="156" spans="4:49" s="1" customFormat="1">
      <c r="D156" s="7"/>
      <c r="E156" s="7"/>
      <c r="F156" s="7"/>
      <c r="G156" s="7"/>
      <c r="I156" s="104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  <c r="AP156" s="11"/>
      <c r="AQ156" s="11"/>
      <c r="AR156" s="11"/>
      <c r="AS156" s="11"/>
      <c r="AT156" s="11"/>
      <c r="AU156" s="11"/>
      <c r="AV156" s="9"/>
      <c r="AW156" s="9"/>
    </row>
    <row r="157" spans="4:49" s="1" customFormat="1">
      <c r="D157" s="7"/>
      <c r="E157" s="7"/>
      <c r="F157" s="7"/>
      <c r="G157" s="7"/>
      <c r="I157" s="104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  <c r="AN157" s="11"/>
      <c r="AO157" s="11"/>
      <c r="AP157" s="11"/>
      <c r="AQ157" s="11"/>
      <c r="AR157" s="11"/>
      <c r="AS157" s="11"/>
      <c r="AT157" s="11"/>
      <c r="AU157" s="11"/>
      <c r="AV157" s="9"/>
      <c r="AW157" s="9"/>
    </row>
    <row r="158" spans="4:49" s="1" customFormat="1">
      <c r="D158" s="7"/>
      <c r="E158" s="7"/>
      <c r="F158" s="7"/>
      <c r="G158" s="7"/>
      <c r="I158" s="104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  <c r="AP158" s="11"/>
      <c r="AQ158" s="11"/>
      <c r="AR158" s="11"/>
      <c r="AS158" s="11"/>
      <c r="AT158" s="11"/>
      <c r="AU158" s="11"/>
      <c r="AV158" s="9"/>
      <c r="AW158" s="9"/>
    </row>
    <row r="159" spans="4:49" s="1" customFormat="1">
      <c r="D159" s="7"/>
      <c r="E159" s="7"/>
      <c r="F159" s="7"/>
      <c r="G159" s="7"/>
      <c r="I159" s="104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  <c r="AN159" s="11"/>
      <c r="AO159" s="11"/>
      <c r="AP159" s="11"/>
      <c r="AQ159" s="11"/>
      <c r="AR159" s="11"/>
      <c r="AS159" s="11"/>
      <c r="AT159" s="11"/>
      <c r="AU159" s="11"/>
      <c r="AV159" s="9"/>
      <c r="AW159" s="9"/>
    </row>
    <row r="160" spans="4:49" s="1" customFormat="1">
      <c r="D160" s="7"/>
      <c r="E160" s="7"/>
      <c r="F160" s="7"/>
      <c r="G160" s="7"/>
      <c r="I160" s="104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  <c r="AN160" s="11"/>
      <c r="AO160" s="11"/>
      <c r="AP160" s="11"/>
      <c r="AQ160" s="11"/>
      <c r="AR160" s="11"/>
      <c r="AS160" s="11"/>
      <c r="AT160" s="11"/>
      <c r="AU160" s="11"/>
      <c r="AV160" s="9"/>
      <c r="AW160" s="9"/>
    </row>
    <row r="161" spans="4:49" s="1" customFormat="1">
      <c r="D161" s="7"/>
      <c r="E161" s="7"/>
      <c r="F161" s="7"/>
      <c r="G161" s="7"/>
      <c r="I161" s="104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  <c r="AN161" s="11"/>
      <c r="AO161" s="11"/>
      <c r="AP161" s="11"/>
      <c r="AQ161" s="11"/>
      <c r="AR161" s="11"/>
      <c r="AS161" s="11"/>
      <c r="AT161" s="11"/>
      <c r="AU161" s="11"/>
      <c r="AV161" s="9"/>
      <c r="AW161" s="9"/>
    </row>
    <row r="162" spans="4:49" s="1" customFormat="1">
      <c r="D162" s="7"/>
      <c r="E162" s="7"/>
      <c r="F162" s="7"/>
      <c r="G162" s="7"/>
      <c r="I162" s="104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11"/>
      <c r="AN162" s="11"/>
      <c r="AO162" s="11"/>
      <c r="AP162" s="11"/>
      <c r="AQ162" s="11"/>
      <c r="AR162" s="11"/>
      <c r="AS162" s="11"/>
      <c r="AT162" s="11"/>
      <c r="AU162" s="11"/>
      <c r="AV162" s="9"/>
      <c r="AW162" s="9"/>
    </row>
    <row r="163" spans="4:49" s="1" customFormat="1">
      <c r="D163" s="7"/>
      <c r="E163" s="7"/>
      <c r="F163" s="7"/>
      <c r="G163" s="7"/>
      <c r="I163" s="104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  <c r="AN163" s="11"/>
      <c r="AO163" s="11"/>
      <c r="AP163" s="11"/>
      <c r="AQ163" s="11"/>
      <c r="AR163" s="11"/>
      <c r="AS163" s="11"/>
      <c r="AT163" s="11"/>
      <c r="AU163" s="11"/>
      <c r="AV163" s="9"/>
      <c r="AW163" s="9"/>
    </row>
    <row r="164" spans="4:49" s="1" customFormat="1">
      <c r="D164" s="7"/>
      <c r="E164" s="7"/>
      <c r="F164" s="7"/>
      <c r="G164" s="7"/>
      <c r="I164" s="104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11"/>
      <c r="AN164" s="11"/>
      <c r="AO164" s="11"/>
      <c r="AP164" s="11"/>
      <c r="AQ164" s="11"/>
      <c r="AR164" s="11"/>
      <c r="AS164" s="11"/>
      <c r="AT164" s="11"/>
      <c r="AU164" s="11"/>
      <c r="AV164" s="9"/>
      <c r="AW164" s="9"/>
    </row>
    <row r="165" spans="4:49" s="1" customFormat="1">
      <c r="D165" s="7"/>
      <c r="E165" s="7"/>
      <c r="F165" s="7"/>
      <c r="G165" s="7"/>
      <c r="I165" s="104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  <c r="AN165" s="11"/>
      <c r="AO165" s="11"/>
      <c r="AP165" s="11"/>
      <c r="AQ165" s="11"/>
      <c r="AR165" s="11"/>
      <c r="AS165" s="11"/>
      <c r="AT165" s="11"/>
      <c r="AU165" s="11"/>
      <c r="AV165" s="9"/>
      <c r="AW165" s="9"/>
    </row>
    <row r="166" spans="4:49" s="1" customFormat="1">
      <c r="D166" s="7"/>
      <c r="E166" s="7"/>
      <c r="F166" s="7"/>
      <c r="G166" s="7"/>
      <c r="I166" s="104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  <c r="AM166" s="11"/>
      <c r="AN166" s="11"/>
      <c r="AO166" s="11"/>
      <c r="AP166" s="11"/>
      <c r="AQ166" s="11"/>
      <c r="AR166" s="11"/>
      <c r="AS166" s="11"/>
      <c r="AT166" s="11"/>
      <c r="AU166" s="11"/>
      <c r="AV166" s="9"/>
      <c r="AW166" s="9"/>
    </row>
    <row r="167" spans="4:49" s="1" customFormat="1">
      <c r="D167" s="7"/>
      <c r="E167" s="7"/>
      <c r="F167" s="7"/>
      <c r="G167" s="7"/>
      <c r="I167" s="104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  <c r="AN167" s="11"/>
      <c r="AO167" s="11"/>
      <c r="AP167" s="11"/>
      <c r="AQ167" s="11"/>
      <c r="AR167" s="11"/>
      <c r="AS167" s="11"/>
      <c r="AT167" s="11"/>
      <c r="AU167" s="11"/>
      <c r="AV167" s="9"/>
      <c r="AW167" s="9"/>
    </row>
    <row r="168" spans="4:49" s="1" customFormat="1">
      <c r="D168" s="7"/>
      <c r="E168" s="7"/>
      <c r="F168" s="7"/>
      <c r="G168" s="7"/>
      <c r="I168" s="104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  <c r="AN168" s="11"/>
      <c r="AO168" s="11"/>
      <c r="AP168" s="11"/>
      <c r="AQ168" s="11"/>
      <c r="AR168" s="11"/>
      <c r="AS168" s="11"/>
      <c r="AT168" s="11"/>
      <c r="AU168" s="11"/>
      <c r="AV168" s="9"/>
      <c r="AW168" s="9"/>
    </row>
    <row r="169" spans="4:49" s="1" customFormat="1">
      <c r="D169" s="7"/>
      <c r="E169" s="7"/>
      <c r="F169" s="7"/>
      <c r="G169" s="7"/>
      <c r="I169" s="104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  <c r="AN169" s="11"/>
      <c r="AO169" s="11"/>
      <c r="AP169" s="11"/>
      <c r="AQ169" s="11"/>
      <c r="AR169" s="11"/>
      <c r="AS169" s="11"/>
      <c r="AT169" s="11"/>
      <c r="AU169" s="11"/>
      <c r="AV169" s="9"/>
      <c r="AW169" s="9"/>
    </row>
    <row r="170" spans="4:49" s="1" customFormat="1">
      <c r="D170" s="7"/>
      <c r="E170" s="7"/>
      <c r="F170" s="7"/>
      <c r="G170" s="7"/>
      <c r="I170" s="104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11"/>
      <c r="AN170" s="11"/>
      <c r="AO170" s="11"/>
      <c r="AP170" s="11"/>
      <c r="AQ170" s="11"/>
      <c r="AR170" s="11"/>
      <c r="AS170" s="11"/>
      <c r="AT170" s="11"/>
      <c r="AU170" s="11"/>
      <c r="AV170" s="9"/>
      <c r="AW170" s="9"/>
    </row>
    <row r="171" spans="4:49" s="1" customFormat="1">
      <c r="D171" s="7"/>
      <c r="E171" s="7"/>
      <c r="F171" s="7"/>
      <c r="G171" s="7"/>
      <c r="I171" s="104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  <c r="AN171" s="11"/>
      <c r="AO171" s="11"/>
      <c r="AP171" s="11"/>
      <c r="AQ171" s="11"/>
      <c r="AR171" s="11"/>
      <c r="AS171" s="11"/>
      <c r="AT171" s="11"/>
      <c r="AU171" s="11"/>
      <c r="AV171" s="9"/>
      <c r="AW171" s="9"/>
    </row>
    <row r="172" spans="4:49" s="1" customFormat="1">
      <c r="D172" s="7"/>
      <c r="E172" s="7"/>
      <c r="F172" s="7"/>
      <c r="G172" s="7"/>
      <c r="I172" s="104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11"/>
      <c r="AN172" s="11"/>
      <c r="AO172" s="11"/>
      <c r="AP172" s="11"/>
      <c r="AQ172" s="11"/>
      <c r="AR172" s="11"/>
      <c r="AS172" s="11"/>
      <c r="AT172" s="11"/>
      <c r="AU172" s="11"/>
      <c r="AV172" s="9"/>
      <c r="AW172" s="9"/>
    </row>
    <row r="173" spans="4:49" s="1" customFormat="1">
      <c r="D173" s="7"/>
      <c r="E173" s="7"/>
      <c r="F173" s="7"/>
      <c r="G173" s="7"/>
      <c r="I173" s="104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  <c r="AM173" s="11"/>
      <c r="AN173" s="11"/>
      <c r="AO173" s="11"/>
      <c r="AP173" s="11"/>
      <c r="AQ173" s="11"/>
      <c r="AR173" s="11"/>
      <c r="AS173" s="11"/>
      <c r="AT173" s="11"/>
      <c r="AU173" s="11"/>
      <c r="AV173" s="9"/>
      <c r="AW173" s="9"/>
    </row>
    <row r="174" spans="4:49" s="1" customFormat="1">
      <c r="D174" s="7"/>
      <c r="E174" s="7"/>
      <c r="F174" s="7"/>
      <c r="G174" s="7"/>
      <c r="I174" s="104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  <c r="AM174" s="11"/>
      <c r="AN174" s="11"/>
      <c r="AO174" s="11"/>
      <c r="AP174" s="11"/>
      <c r="AQ174" s="11"/>
      <c r="AR174" s="11"/>
      <c r="AS174" s="11"/>
      <c r="AT174" s="11"/>
      <c r="AU174" s="11"/>
      <c r="AV174" s="9"/>
      <c r="AW174" s="9"/>
    </row>
    <row r="175" spans="4:49" s="1" customFormat="1">
      <c r="D175" s="7"/>
      <c r="E175" s="7"/>
      <c r="F175" s="7"/>
      <c r="G175" s="7"/>
      <c r="I175" s="104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  <c r="AM175" s="11"/>
      <c r="AN175" s="11"/>
      <c r="AO175" s="11"/>
      <c r="AP175" s="11"/>
      <c r="AQ175" s="11"/>
      <c r="AR175" s="11"/>
      <c r="AS175" s="11"/>
      <c r="AT175" s="11"/>
      <c r="AU175" s="11"/>
      <c r="AV175" s="9"/>
      <c r="AW175" s="9"/>
    </row>
    <row r="176" spans="4:49" s="1" customFormat="1">
      <c r="D176" s="7"/>
      <c r="E176" s="7"/>
      <c r="F176" s="7"/>
      <c r="G176" s="7"/>
      <c r="I176" s="104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  <c r="AL176" s="11"/>
      <c r="AM176" s="11"/>
      <c r="AN176" s="11"/>
      <c r="AO176" s="11"/>
      <c r="AP176" s="11"/>
      <c r="AQ176" s="11"/>
      <c r="AR176" s="11"/>
      <c r="AS176" s="11"/>
      <c r="AT176" s="11"/>
      <c r="AU176" s="11"/>
      <c r="AV176" s="9"/>
      <c r="AW176" s="9"/>
    </row>
    <row r="177" spans="4:49" s="1" customFormat="1">
      <c r="D177" s="7"/>
      <c r="E177" s="7"/>
      <c r="F177" s="7"/>
      <c r="G177" s="7"/>
      <c r="I177" s="104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  <c r="AM177" s="11"/>
      <c r="AN177" s="11"/>
      <c r="AO177" s="11"/>
      <c r="AP177" s="11"/>
      <c r="AQ177" s="11"/>
      <c r="AR177" s="11"/>
      <c r="AS177" s="11"/>
      <c r="AT177" s="11"/>
      <c r="AU177" s="11"/>
      <c r="AV177" s="9"/>
      <c r="AW177" s="9"/>
    </row>
    <row r="178" spans="4:49" s="1" customFormat="1">
      <c r="D178" s="7"/>
      <c r="E178" s="7"/>
      <c r="F178" s="7"/>
      <c r="G178" s="7"/>
      <c r="I178" s="104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  <c r="AJ178" s="11"/>
      <c r="AK178" s="11"/>
      <c r="AL178" s="11"/>
      <c r="AM178" s="11"/>
      <c r="AN178" s="11"/>
      <c r="AO178" s="11"/>
      <c r="AP178" s="11"/>
      <c r="AQ178" s="11"/>
      <c r="AR178" s="11"/>
      <c r="AS178" s="11"/>
      <c r="AT178" s="11"/>
      <c r="AU178" s="11"/>
      <c r="AV178" s="9"/>
      <c r="AW178" s="9"/>
    </row>
    <row r="179" spans="4:49" s="1" customFormat="1">
      <c r="D179" s="7"/>
      <c r="E179" s="7"/>
      <c r="F179" s="7"/>
      <c r="G179" s="7"/>
      <c r="I179" s="104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  <c r="AM179" s="11"/>
      <c r="AN179" s="11"/>
      <c r="AO179" s="11"/>
      <c r="AP179" s="11"/>
      <c r="AQ179" s="11"/>
      <c r="AR179" s="11"/>
      <c r="AS179" s="11"/>
      <c r="AT179" s="11"/>
      <c r="AU179" s="11"/>
      <c r="AV179" s="9"/>
      <c r="AW179" s="9"/>
    </row>
    <row r="180" spans="4:49" s="1" customFormat="1">
      <c r="D180" s="7"/>
      <c r="E180" s="7"/>
      <c r="F180" s="7"/>
      <c r="G180" s="7"/>
      <c r="I180" s="104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  <c r="AM180" s="11"/>
      <c r="AN180" s="11"/>
      <c r="AO180" s="11"/>
      <c r="AP180" s="11"/>
      <c r="AQ180" s="11"/>
      <c r="AR180" s="11"/>
      <c r="AS180" s="11"/>
      <c r="AT180" s="11"/>
      <c r="AU180" s="11"/>
      <c r="AV180" s="9"/>
      <c r="AW180" s="9"/>
    </row>
    <row r="181" spans="4:49" s="1" customFormat="1">
      <c r="D181" s="7"/>
      <c r="E181" s="7"/>
      <c r="F181" s="7"/>
      <c r="G181" s="7"/>
      <c r="I181" s="104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  <c r="AM181" s="11"/>
      <c r="AN181" s="11"/>
      <c r="AO181" s="11"/>
      <c r="AP181" s="11"/>
      <c r="AQ181" s="11"/>
      <c r="AR181" s="11"/>
      <c r="AS181" s="11"/>
      <c r="AT181" s="11"/>
      <c r="AU181" s="11"/>
      <c r="AV181" s="9"/>
      <c r="AW181" s="9"/>
    </row>
    <row r="182" spans="4:49" s="1" customFormat="1">
      <c r="D182" s="7"/>
      <c r="E182" s="7"/>
      <c r="F182" s="7"/>
      <c r="G182" s="7"/>
      <c r="I182" s="104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11"/>
      <c r="AN182" s="11"/>
      <c r="AO182" s="11"/>
      <c r="AP182" s="11"/>
      <c r="AQ182" s="11"/>
      <c r="AR182" s="11"/>
      <c r="AS182" s="11"/>
      <c r="AT182" s="11"/>
      <c r="AU182" s="11"/>
      <c r="AV182" s="9"/>
      <c r="AW182" s="9"/>
    </row>
    <row r="183" spans="4:49" s="1" customFormat="1">
      <c r="D183" s="7"/>
      <c r="E183" s="7"/>
      <c r="F183" s="7"/>
      <c r="G183" s="7"/>
      <c r="I183" s="104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  <c r="AM183" s="11"/>
      <c r="AN183" s="11"/>
      <c r="AO183" s="11"/>
      <c r="AP183" s="11"/>
      <c r="AQ183" s="11"/>
      <c r="AR183" s="11"/>
      <c r="AS183" s="11"/>
      <c r="AT183" s="11"/>
      <c r="AU183" s="11"/>
      <c r="AV183" s="9"/>
      <c r="AW183" s="9"/>
    </row>
    <row r="184" spans="4:49" s="1" customFormat="1">
      <c r="D184" s="7"/>
      <c r="E184" s="7"/>
      <c r="F184" s="7"/>
      <c r="G184" s="7"/>
      <c r="I184" s="104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11"/>
      <c r="AN184" s="11"/>
      <c r="AO184" s="11"/>
      <c r="AP184" s="11"/>
      <c r="AQ184" s="11"/>
      <c r="AR184" s="11"/>
      <c r="AS184" s="11"/>
      <c r="AT184" s="11"/>
      <c r="AU184" s="11"/>
      <c r="AV184" s="9"/>
      <c r="AW184" s="9"/>
    </row>
    <row r="185" spans="4:49" s="1" customFormat="1">
      <c r="D185" s="7"/>
      <c r="E185" s="7"/>
      <c r="F185" s="7"/>
      <c r="G185" s="7"/>
      <c r="I185" s="104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  <c r="AM185" s="11"/>
      <c r="AN185" s="11"/>
      <c r="AO185" s="11"/>
      <c r="AP185" s="11"/>
      <c r="AQ185" s="11"/>
      <c r="AR185" s="11"/>
      <c r="AS185" s="11"/>
      <c r="AT185" s="11"/>
      <c r="AU185" s="11"/>
      <c r="AV185" s="9"/>
      <c r="AW185" s="9"/>
    </row>
    <row r="186" spans="4:49" s="1" customFormat="1">
      <c r="D186" s="7"/>
      <c r="E186" s="7"/>
      <c r="F186" s="7"/>
      <c r="G186" s="7"/>
      <c r="I186" s="104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  <c r="AM186" s="11"/>
      <c r="AN186" s="11"/>
      <c r="AO186" s="11"/>
      <c r="AP186" s="11"/>
      <c r="AQ186" s="11"/>
      <c r="AR186" s="11"/>
      <c r="AS186" s="11"/>
      <c r="AT186" s="11"/>
      <c r="AU186" s="11"/>
      <c r="AV186" s="9"/>
      <c r="AW186" s="9"/>
    </row>
    <row r="187" spans="4:49" s="1" customFormat="1">
      <c r="D187" s="7"/>
      <c r="E187" s="7"/>
      <c r="F187" s="7"/>
      <c r="G187" s="7"/>
      <c r="I187" s="104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  <c r="AI187" s="11"/>
      <c r="AJ187" s="11"/>
      <c r="AK187" s="11"/>
      <c r="AL187" s="11"/>
      <c r="AM187" s="11"/>
      <c r="AN187" s="11"/>
      <c r="AO187" s="11"/>
      <c r="AP187" s="11"/>
      <c r="AQ187" s="11"/>
      <c r="AR187" s="11"/>
      <c r="AS187" s="11"/>
      <c r="AT187" s="11"/>
      <c r="AU187" s="11"/>
      <c r="AV187" s="9"/>
      <c r="AW187" s="9"/>
    </row>
    <row r="188" spans="4:49" s="1" customFormat="1">
      <c r="D188" s="7"/>
      <c r="E188" s="7"/>
      <c r="F188" s="7"/>
      <c r="G188" s="7"/>
      <c r="I188" s="104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  <c r="AM188" s="11"/>
      <c r="AN188" s="11"/>
      <c r="AO188" s="11"/>
      <c r="AP188" s="11"/>
      <c r="AQ188" s="11"/>
      <c r="AR188" s="11"/>
      <c r="AS188" s="11"/>
      <c r="AT188" s="11"/>
      <c r="AU188" s="11"/>
      <c r="AV188" s="9"/>
      <c r="AW188" s="9"/>
    </row>
    <row r="189" spans="4:49" s="1" customFormat="1">
      <c r="D189" s="7"/>
      <c r="E189" s="7"/>
      <c r="F189" s="7"/>
      <c r="G189" s="7"/>
      <c r="I189" s="104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  <c r="AN189" s="11"/>
      <c r="AO189" s="11"/>
      <c r="AP189" s="11"/>
      <c r="AQ189" s="11"/>
      <c r="AR189" s="11"/>
      <c r="AS189" s="11"/>
      <c r="AT189" s="11"/>
      <c r="AU189" s="11"/>
      <c r="AV189" s="9"/>
      <c r="AW189" s="9"/>
    </row>
    <row r="190" spans="4:49" s="1" customFormat="1">
      <c r="D190" s="7"/>
      <c r="E190" s="7"/>
      <c r="F190" s="7"/>
      <c r="G190" s="7"/>
      <c r="I190" s="104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  <c r="AM190" s="11"/>
      <c r="AN190" s="11"/>
      <c r="AO190" s="11"/>
      <c r="AP190" s="11"/>
      <c r="AQ190" s="11"/>
      <c r="AR190" s="11"/>
      <c r="AS190" s="11"/>
      <c r="AT190" s="11"/>
      <c r="AU190" s="11"/>
      <c r="AV190" s="9"/>
      <c r="AW190" s="9"/>
    </row>
    <row r="191" spans="4:49" s="1" customFormat="1">
      <c r="D191" s="7"/>
      <c r="E191" s="7"/>
      <c r="F191" s="7"/>
      <c r="G191" s="7"/>
      <c r="I191" s="104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  <c r="AN191" s="11"/>
      <c r="AO191" s="11"/>
      <c r="AP191" s="11"/>
      <c r="AQ191" s="11"/>
      <c r="AR191" s="11"/>
      <c r="AS191" s="11"/>
      <c r="AT191" s="11"/>
      <c r="AU191" s="11"/>
      <c r="AV191" s="9"/>
      <c r="AW191" s="9"/>
    </row>
    <row r="192" spans="4:49" s="1" customFormat="1">
      <c r="D192" s="7"/>
      <c r="E192" s="7"/>
      <c r="F192" s="7"/>
      <c r="G192" s="7"/>
      <c r="I192" s="104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  <c r="AI192" s="11"/>
      <c r="AJ192" s="11"/>
      <c r="AK192" s="11"/>
      <c r="AL192" s="11"/>
      <c r="AM192" s="11"/>
      <c r="AN192" s="11"/>
      <c r="AO192" s="11"/>
      <c r="AP192" s="11"/>
      <c r="AQ192" s="11"/>
      <c r="AR192" s="11"/>
      <c r="AS192" s="11"/>
      <c r="AT192" s="11"/>
      <c r="AU192" s="11"/>
      <c r="AV192" s="9"/>
      <c r="AW192" s="9"/>
    </row>
    <row r="193" spans="4:49" s="1" customFormat="1">
      <c r="D193" s="7"/>
      <c r="E193" s="7"/>
      <c r="F193" s="7"/>
      <c r="G193" s="7"/>
      <c r="I193" s="104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  <c r="AN193" s="11"/>
      <c r="AO193" s="11"/>
      <c r="AP193" s="11"/>
      <c r="AQ193" s="11"/>
      <c r="AR193" s="11"/>
      <c r="AS193" s="11"/>
      <c r="AT193" s="11"/>
      <c r="AU193" s="11"/>
      <c r="AV193" s="9"/>
      <c r="AW193" s="9"/>
    </row>
    <row r="194" spans="4:49" s="1" customFormat="1">
      <c r="D194" s="7"/>
      <c r="E194" s="7"/>
      <c r="F194" s="7"/>
      <c r="G194" s="7"/>
      <c r="I194" s="104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  <c r="AN194" s="11"/>
      <c r="AO194" s="11"/>
      <c r="AP194" s="11"/>
      <c r="AQ194" s="11"/>
      <c r="AR194" s="11"/>
      <c r="AS194" s="11"/>
      <c r="AT194" s="11"/>
      <c r="AU194" s="11"/>
      <c r="AV194" s="9"/>
      <c r="AW194" s="9"/>
    </row>
    <row r="195" spans="4:49" s="1" customFormat="1">
      <c r="D195" s="7"/>
      <c r="E195" s="7"/>
      <c r="F195" s="7"/>
      <c r="G195" s="7"/>
      <c r="I195" s="104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  <c r="AN195" s="11"/>
      <c r="AO195" s="11"/>
      <c r="AP195" s="11"/>
      <c r="AQ195" s="11"/>
      <c r="AR195" s="11"/>
      <c r="AS195" s="11"/>
      <c r="AT195" s="11"/>
      <c r="AU195" s="11"/>
      <c r="AV195" s="9"/>
      <c r="AW195" s="9"/>
    </row>
    <row r="196" spans="4:49" s="1" customFormat="1">
      <c r="D196" s="7"/>
      <c r="E196" s="7"/>
      <c r="F196" s="7"/>
      <c r="G196" s="7"/>
      <c r="I196" s="104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  <c r="AM196" s="11"/>
      <c r="AN196" s="11"/>
      <c r="AO196" s="11"/>
      <c r="AP196" s="11"/>
      <c r="AQ196" s="11"/>
      <c r="AR196" s="11"/>
      <c r="AS196" s="11"/>
      <c r="AT196" s="11"/>
      <c r="AU196" s="11"/>
      <c r="AV196" s="9"/>
      <c r="AW196" s="9"/>
    </row>
    <row r="197" spans="4:49" s="1" customFormat="1">
      <c r="D197" s="7"/>
      <c r="E197" s="7"/>
      <c r="F197" s="7"/>
      <c r="G197" s="7"/>
      <c r="I197" s="104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  <c r="AN197" s="11"/>
      <c r="AO197" s="11"/>
      <c r="AP197" s="11"/>
      <c r="AQ197" s="11"/>
      <c r="AR197" s="11"/>
      <c r="AS197" s="11"/>
      <c r="AT197" s="11"/>
      <c r="AU197" s="11"/>
      <c r="AV197" s="9"/>
      <c r="AW197" s="9"/>
    </row>
    <row r="198" spans="4:49" s="1" customFormat="1">
      <c r="D198" s="7"/>
      <c r="E198" s="7"/>
      <c r="F198" s="7"/>
      <c r="G198" s="7"/>
      <c r="I198" s="104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  <c r="AN198" s="11"/>
      <c r="AO198" s="11"/>
      <c r="AP198" s="11"/>
      <c r="AQ198" s="11"/>
      <c r="AR198" s="11"/>
      <c r="AS198" s="11"/>
      <c r="AT198" s="11"/>
      <c r="AU198" s="11"/>
      <c r="AV198" s="9"/>
      <c r="AW198" s="9"/>
    </row>
    <row r="199" spans="4:49" s="1" customFormat="1">
      <c r="D199" s="7"/>
      <c r="E199" s="7"/>
      <c r="F199" s="7"/>
      <c r="G199" s="7"/>
      <c r="I199" s="104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  <c r="AM199" s="11"/>
      <c r="AN199" s="11"/>
      <c r="AO199" s="11"/>
      <c r="AP199" s="11"/>
      <c r="AQ199" s="11"/>
      <c r="AR199" s="11"/>
      <c r="AS199" s="11"/>
      <c r="AT199" s="11"/>
      <c r="AU199" s="11"/>
      <c r="AV199" s="9"/>
      <c r="AW199" s="9"/>
    </row>
    <row r="200" spans="4:49" s="1" customFormat="1">
      <c r="D200" s="7"/>
      <c r="E200" s="7"/>
      <c r="F200" s="7"/>
      <c r="G200" s="7"/>
      <c r="H200" s="2"/>
      <c r="I200" s="101"/>
      <c r="J200" s="2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M200" s="9"/>
      <c r="AN200" s="9"/>
      <c r="AO200" s="9"/>
      <c r="AP200" s="9"/>
      <c r="AQ200" s="9"/>
      <c r="AR200" s="9"/>
      <c r="AS200" s="9"/>
      <c r="AT200" s="9"/>
      <c r="AU200" s="9"/>
      <c r="AV200" s="9"/>
      <c r="AW200" s="9"/>
    </row>
    <row r="201" spans="4:49" s="1" customFormat="1">
      <c r="D201" s="7"/>
      <c r="E201" s="7"/>
      <c r="F201" s="7"/>
      <c r="G201" s="7"/>
      <c r="H201" s="2"/>
      <c r="I201" s="101"/>
      <c r="J201" s="2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9"/>
      <c r="AI201" s="9"/>
      <c r="AJ201" s="9"/>
      <c r="AK201" s="9"/>
      <c r="AL201" s="9"/>
      <c r="AM201" s="9"/>
      <c r="AN201" s="9"/>
      <c r="AO201" s="9"/>
      <c r="AP201" s="9"/>
      <c r="AQ201" s="9"/>
      <c r="AR201" s="9"/>
      <c r="AS201" s="9"/>
      <c r="AT201" s="9"/>
      <c r="AU201" s="9"/>
      <c r="AV201" s="9"/>
      <c r="AW201" s="9"/>
    </row>
  </sheetData>
  <autoFilter ref="B3:AA54" xr:uid="{24CCCA7B-4AC0-487F-8E99-04EFEBED759E}"/>
  <mergeCells count="134">
    <mergeCell ref="H29:H31"/>
    <mergeCell ref="I29:I31"/>
    <mergeCell ref="D17:D19"/>
    <mergeCell ref="E17:E19"/>
    <mergeCell ref="F17:F19"/>
    <mergeCell ref="G17:G19"/>
    <mergeCell ref="H17:H19"/>
    <mergeCell ref="I17:I19"/>
    <mergeCell ref="D20:D22"/>
    <mergeCell ref="E20:E22"/>
    <mergeCell ref="F20:F22"/>
    <mergeCell ref="B4:B9"/>
    <mergeCell ref="C4:C9"/>
    <mergeCell ref="B10:B11"/>
    <mergeCell ref="D10:D11"/>
    <mergeCell ref="I10:I11"/>
    <mergeCell ref="E8:E9"/>
    <mergeCell ref="F8:F9"/>
    <mergeCell ref="H8:H9"/>
    <mergeCell ref="C10:C13"/>
    <mergeCell ref="H12:H13"/>
    <mergeCell ref="I12:I13"/>
    <mergeCell ref="I8:I9"/>
    <mergeCell ref="G4:G9"/>
    <mergeCell ref="H6:H7"/>
    <mergeCell ref="I6:I7"/>
    <mergeCell ref="D6:D7"/>
    <mergeCell ref="E6:E7"/>
    <mergeCell ref="F6:F7"/>
    <mergeCell ref="D4:D5"/>
    <mergeCell ref="E4:E5"/>
    <mergeCell ref="F4:F5"/>
    <mergeCell ref="H4:H5"/>
    <mergeCell ref="I4:I5"/>
    <mergeCell ref="D8:D9"/>
    <mergeCell ref="B12:B13"/>
    <mergeCell ref="D12:D13"/>
    <mergeCell ref="E12:E13"/>
    <mergeCell ref="F12:F13"/>
    <mergeCell ref="G12:G13"/>
    <mergeCell ref="D14:D16"/>
    <mergeCell ref="E14:E16"/>
    <mergeCell ref="F14:F16"/>
    <mergeCell ref="G14:G16"/>
    <mergeCell ref="B14:B43"/>
    <mergeCell ref="C14:C28"/>
    <mergeCell ref="D26:D28"/>
    <mergeCell ref="E26:E28"/>
    <mergeCell ref="F26:F28"/>
    <mergeCell ref="G26:G28"/>
    <mergeCell ref="D29:D31"/>
    <mergeCell ref="E29:E31"/>
    <mergeCell ref="F29:F31"/>
    <mergeCell ref="G29:G31"/>
    <mergeCell ref="C29:C43"/>
    <mergeCell ref="H14:H16"/>
    <mergeCell ref="I14:I16"/>
    <mergeCell ref="E10:E11"/>
    <mergeCell ref="F10:F11"/>
    <mergeCell ref="G10:G11"/>
    <mergeCell ref="H10:H11"/>
    <mergeCell ref="I35:I37"/>
    <mergeCell ref="D32:D34"/>
    <mergeCell ref="E32:E34"/>
    <mergeCell ref="F32:F34"/>
    <mergeCell ref="H32:H34"/>
    <mergeCell ref="G20:G22"/>
    <mergeCell ref="H20:H22"/>
    <mergeCell ref="I20:I22"/>
    <mergeCell ref="D23:D25"/>
    <mergeCell ref="E23:E25"/>
    <mergeCell ref="F23:F25"/>
    <mergeCell ref="G23:G25"/>
    <mergeCell ref="H23:H25"/>
    <mergeCell ref="I23:I25"/>
    <mergeCell ref="G32:G34"/>
    <mergeCell ref="I32:I34"/>
    <mergeCell ref="H26:H28"/>
    <mergeCell ref="I26:I28"/>
    <mergeCell ref="B44:B52"/>
    <mergeCell ref="C44:C52"/>
    <mergeCell ref="D44:D46"/>
    <mergeCell ref="E44:E46"/>
    <mergeCell ref="F44:F46"/>
    <mergeCell ref="H47:H49"/>
    <mergeCell ref="I44:I46"/>
    <mergeCell ref="H44:H46"/>
    <mergeCell ref="I47:I49"/>
    <mergeCell ref="D50:D52"/>
    <mergeCell ref="E50:E52"/>
    <mergeCell ref="F50:F52"/>
    <mergeCell ref="G50:G52"/>
    <mergeCell ref="H50:H52"/>
    <mergeCell ref="I50:I52"/>
    <mergeCell ref="D47:D49"/>
    <mergeCell ref="E47:E49"/>
    <mergeCell ref="F47:F49"/>
    <mergeCell ref="G47:G49"/>
    <mergeCell ref="G44:G46"/>
    <mergeCell ref="H38:H40"/>
    <mergeCell ref="I38:I40"/>
    <mergeCell ref="D41:D43"/>
    <mergeCell ref="E41:E43"/>
    <mergeCell ref="F41:F43"/>
    <mergeCell ref="G41:G43"/>
    <mergeCell ref="H41:H43"/>
    <mergeCell ref="D35:D37"/>
    <mergeCell ref="E35:E37"/>
    <mergeCell ref="F35:F37"/>
    <mergeCell ref="G35:G37"/>
    <mergeCell ref="F38:F40"/>
    <mergeCell ref="I41:I43"/>
    <mergeCell ref="G38:G40"/>
    <mergeCell ref="D38:D40"/>
    <mergeCell ref="E38:E40"/>
    <mergeCell ref="H35:H37"/>
    <mergeCell ref="AB4:AB5"/>
    <mergeCell ref="AB6:AB7"/>
    <mergeCell ref="AB8:AB9"/>
    <mergeCell ref="AB10:AB11"/>
    <mergeCell ref="AB12:AB13"/>
    <mergeCell ref="AB14:AB16"/>
    <mergeCell ref="AB17:AB19"/>
    <mergeCell ref="AB20:AB22"/>
    <mergeCell ref="AB23:AB25"/>
    <mergeCell ref="AB26:AB28"/>
    <mergeCell ref="AB29:AB31"/>
    <mergeCell ref="AB32:AB34"/>
    <mergeCell ref="AB35:AB37"/>
    <mergeCell ref="AB38:AB40"/>
    <mergeCell ref="AB41:AB43"/>
    <mergeCell ref="AB44:AB46"/>
    <mergeCell ref="AB47:AB49"/>
    <mergeCell ref="AB50:AB52"/>
  </mergeCells>
  <phoneticPr fontId="11" type="noConversion"/>
  <conditionalFormatting sqref="K5:AA5">
    <cfRule type="containsBlanks" dxfId="522" priority="104">
      <formula>LEN(TRIM(K5))=0</formula>
    </cfRule>
    <cfRule type="expression" dxfId="521" priority="105">
      <formula>K5&lt;K4</formula>
    </cfRule>
    <cfRule type="expression" dxfId="520" priority="106">
      <formula>K5&gt;K4</formula>
    </cfRule>
  </conditionalFormatting>
  <conditionalFormatting sqref="K7:AA7">
    <cfRule type="expression" dxfId="519" priority="99">
      <formula>K7&lt;K6</formula>
    </cfRule>
    <cfRule type="containsBlanks" dxfId="518" priority="98">
      <formula>LEN(TRIM(K7))=0</formula>
    </cfRule>
    <cfRule type="expression" dxfId="517" priority="100">
      <formula>K7&gt;K6</formula>
    </cfRule>
  </conditionalFormatting>
  <conditionalFormatting sqref="K9:AA9">
    <cfRule type="expression" dxfId="516" priority="102">
      <formula>K9&lt;K8</formula>
    </cfRule>
    <cfRule type="containsBlanks" dxfId="515" priority="101">
      <formula>LEN(TRIM(K9))=0</formula>
    </cfRule>
    <cfRule type="expression" dxfId="514" priority="103">
      <formula>K9&gt;K8</formula>
    </cfRule>
  </conditionalFormatting>
  <conditionalFormatting sqref="K11:AA11">
    <cfRule type="expression" dxfId="513" priority="129">
      <formula>K11&lt;K10</formula>
    </cfRule>
    <cfRule type="containsBlanks" dxfId="512" priority="128">
      <formula>LEN(TRIM(K11))=0</formula>
    </cfRule>
    <cfRule type="expression" dxfId="511" priority="130">
      <formula>K11&gt;K10</formula>
    </cfRule>
  </conditionalFormatting>
  <conditionalFormatting sqref="K16:AA16 K19:AA19 K22:AA22 AV22:AW22 K25:AA25 AV25:AW25 K28:AA28 K31:AA31 K34:AA34 K37:AA37 K40:AA40 K43:AA43 K46:AA46 K49:AA49 K52:AA52">
    <cfRule type="containsBlanks" dxfId="510" priority="134">
      <formula>LEN(TRIM(K16))=0</formula>
    </cfRule>
  </conditionalFormatting>
  <conditionalFormatting sqref="K16:AA16">
    <cfRule type="expression" dxfId="509" priority="135">
      <formula>K16&lt;K15</formula>
    </cfRule>
    <cfRule type="expression" dxfId="508" priority="136">
      <formula>K16&gt;K15</formula>
    </cfRule>
  </conditionalFormatting>
  <conditionalFormatting sqref="K19:AA19">
    <cfRule type="expression" dxfId="507" priority="142">
      <formula>K19&gt;K18</formula>
    </cfRule>
    <cfRule type="expression" dxfId="506" priority="141">
      <formula>K19&lt;K18</formula>
    </cfRule>
  </conditionalFormatting>
  <conditionalFormatting sqref="K22:AA22">
    <cfRule type="expression" dxfId="505" priority="148">
      <formula>K22&gt;K21</formula>
    </cfRule>
    <cfRule type="expression" dxfId="504" priority="147">
      <formula>K22&lt;K21</formula>
    </cfRule>
  </conditionalFormatting>
  <conditionalFormatting sqref="K25:AA25">
    <cfRule type="expression" dxfId="503" priority="154">
      <formula>K25&gt;K24</formula>
    </cfRule>
    <cfRule type="expression" dxfId="502" priority="153">
      <formula>K25&lt;K24</formula>
    </cfRule>
  </conditionalFormatting>
  <conditionalFormatting sqref="K28:AA28">
    <cfRule type="expression" dxfId="501" priority="160">
      <formula>K28&gt;K27</formula>
    </cfRule>
    <cfRule type="expression" dxfId="500" priority="159">
      <formula>K28&lt;K27</formula>
    </cfRule>
  </conditionalFormatting>
  <conditionalFormatting sqref="K31:AA31">
    <cfRule type="expression" dxfId="499" priority="165">
      <formula>K31&lt;K30</formula>
    </cfRule>
    <cfRule type="expression" dxfId="498" priority="166">
      <formula>K31&gt;K30</formula>
    </cfRule>
  </conditionalFormatting>
  <conditionalFormatting sqref="K34:AA34">
    <cfRule type="expression" dxfId="497" priority="171">
      <formula>K34&lt;K33</formula>
    </cfRule>
    <cfRule type="expression" dxfId="496" priority="172">
      <formula>K34&gt;K33</formula>
    </cfRule>
  </conditionalFormatting>
  <conditionalFormatting sqref="K37:AA37">
    <cfRule type="expression" dxfId="495" priority="177">
      <formula>K37&lt;K36</formula>
    </cfRule>
    <cfRule type="expression" dxfId="494" priority="178">
      <formula>K37&gt;K36</formula>
    </cfRule>
  </conditionalFormatting>
  <conditionalFormatting sqref="K40:AA40">
    <cfRule type="expression" dxfId="493" priority="183">
      <formula>K40&lt;K39</formula>
    </cfRule>
    <cfRule type="expression" dxfId="492" priority="184">
      <formula>K40&gt;K39</formula>
    </cfRule>
  </conditionalFormatting>
  <conditionalFormatting sqref="K43:AA43">
    <cfRule type="expression" dxfId="491" priority="190">
      <formula>K43&gt;K42</formula>
    </cfRule>
    <cfRule type="expression" dxfId="490" priority="189">
      <formula>K43&lt;K42</formula>
    </cfRule>
  </conditionalFormatting>
  <conditionalFormatting sqref="K46:AA46">
    <cfRule type="expression" dxfId="489" priority="195">
      <formula>K46&lt;K45</formula>
    </cfRule>
    <cfRule type="expression" dxfId="488" priority="196">
      <formula>K46&gt;K45</formula>
    </cfRule>
  </conditionalFormatting>
  <conditionalFormatting sqref="K49:AA49">
    <cfRule type="expression" dxfId="487" priority="201">
      <formula>K49&lt;K48</formula>
    </cfRule>
    <cfRule type="expression" dxfId="486" priority="202">
      <formula>K49&gt;K48</formula>
    </cfRule>
  </conditionalFormatting>
  <conditionalFormatting sqref="K52:AA52">
    <cfRule type="expression" dxfId="485" priority="207">
      <formula>K52&lt;K51</formula>
    </cfRule>
    <cfRule type="expression" dxfId="484" priority="208">
      <formula>K52&gt;K51</formula>
    </cfRule>
  </conditionalFormatting>
  <conditionalFormatting sqref="AD16:AO16">
    <cfRule type="expression" dxfId="483" priority="26">
      <formula>AD16&gt;AD15</formula>
    </cfRule>
    <cfRule type="expression" dxfId="482" priority="25">
      <formula>AD16&lt;AD15</formula>
    </cfRule>
  </conditionalFormatting>
  <conditionalFormatting sqref="AD22:AT22">
    <cfRule type="expression" dxfId="481" priority="34">
      <formula>AD22&lt;AD21</formula>
    </cfRule>
    <cfRule type="containsBlanks" dxfId="480" priority="33">
      <formula>LEN(TRIM(AD22))=0</formula>
    </cfRule>
    <cfRule type="expression" dxfId="479" priority="35">
      <formula>AD22&gt;AD21</formula>
    </cfRule>
  </conditionalFormatting>
  <conditionalFormatting sqref="AD25:AT25">
    <cfRule type="expression" dxfId="478" priority="40">
      <formula>AD25&lt;AD24</formula>
    </cfRule>
    <cfRule type="containsBlanks" dxfId="477" priority="39">
      <formula>LEN(TRIM(AD25))=0</formula>
    </cfRule>
    <cfRule type="expression" dxfId="476" priority="41">
      <formula>AD25&gt;AD24</formula>
    </cfRule>
  </conditionalFormatting>
  <conditionalFormatting sqref="AD5:AW5">
    <cfRule type="containsBlanks" dxfId="475" priority="7">
      <formula>LEN(TRIM(AD5))=0</formula>
    </cfRule>
    <cfRule type="expression" dxfId="474" priority="9">
      <formula>AD5&gt;AD4</formula>
    </cfRule>
    <cfRule type="expression" dxfId="473" priority="8">
      <formula>AD5&lt;AD4</formula>
    </cfRule>
  </conditionalFormatting>
  <conditionalFormatting sqref="AD7:AW7">
    <cfRule type="containsBlanks" dxfId="472" priority="1">
      <formula>LEN(TRIM(AD7))=0</formula>
    </cfRule>
    <cfRule type="expression" dxfId="471" priority="2">
      <formula>AD7&lt;AD6</formula>
    </cfRule>
    <cfRule type="expression" dxfId="470" priority="3">
      <formula>AD7&gt;AD6</formula>
    </cfRule>
  </conditionalFormatting>
  <conditionalFormatting sqref="AD9:AW9">
    <cfRule type="expression" dxfId="469" priority="6">
      <formula>AD9&gt;AD8</formula>
    </cfRule>
    <cfRule type="expression" dxfId="468" priority="5">
      <formula>AD9&lt;AD8</formula>
    </cfRule>
    <cfRule type="containsBlanks" dxfId="467" priority="4">
      <formula>LEN(TRIM(AD9))=0</formula>
    </cfRule>
  </conditionalFormatting>
  <conditionalFormatting sqref="AD11:AW11">
    <cfRule type="expression" dxfId="466" priority="18">
      <formula>AD11&gt;AD10</formula>
    </cfRule>
    <cfRule type="expression" dxfId="465" priority="17">
      <formula>AD11&lt;AD10</formula>
    </cfRule>
    <cfRule type="containsBlanks" dxfId="464" priority="16">
      <formula>LEN(TRIM(AD11))=0</formula>
    </cfRule>
  </conditionalFormatting>
  <conditionalFormatting sqref="AD16:AW16">
    <cfRule type="containsBlanks" dxfId="463" priority="24">
      <formula>LEN(TRIM(AD16))=0</formula>
    </cfRule>
  </conditionalFormatting>
  <conditionalFormatting sqref="AD19:AW19">
    <cfRule type="expression" dxfId="462" priority="29">
      <formula>AD19&gt;AD18</formula>
    </cfRule>
    <cfRule type="expression" dxfId="461" priority="28">
      <formula>AD19&lt;AD18</formula>
    </cfRule>
    <cfRule type="containsBlanks" dxfId="460" priority="27">
      <formula>LEN(TRIM(AD19))=0</formula>
    </cfRule>
  </conditionalFormatting>
  <conditionalFormatting sqref="AD28:AW28">
    <cfRule type="containsBlanks" dxfId="459" priority="45">
      <formula>LEN(TRIM(AD28))=0</formula>
    </cfRule>
    <cfRule type="expression" dxfId="458" priority="47">
      <formula>AD28&gt;AD27</formula>
    </cfRule>
    <cfRule type="expression" dxfId="457" priority="46">
      <formula>AD28&lt;AD27</formula>
    </cfRule>
  </conditionalFormatting>
  <conditionalFormatting sqref="AD31:AW31">
    <cfRule type="expression" dxfId="456" priority="53">
      <formula>AD31&gt;AD30</formula>
    </cfRule>
    <cfRule type="expression" dxfId="455" priority="52">
      <formula>AD31&lt;AD30</formula>
    </cfRule>
    <cfRule type="containsBlanks" dxfId="454" priority="51">
      <formula>LEN(TRIM(AD31))=0</formula>
    </cfRule>
  </conditionalFormatting>
  <conditionalFormatting sqref="AD34:AW34">
    <cfRule type="expression" dxfId="453" priority="59">
      <formula>AD34&gt;AD33</formula>
    </cfRule>
    <cfRule type="expression" dxfId="452" priority="58">
      <formula>AD34&lt;AD33</formula>
    </cfRule>
    <cfRule type="containsBlanks" dxfId="451" priority="57">
      <formula>LEN(TRIM(AD34))=0</formula>
    </cfRule>
  </conditionalFormatting>
  <conditionalFormatting sqref="AD37:AW37">
    <cfRule type="expression" dxfId="450" priority="65">
      <formula>AD37&gt;AD36</formula>
    </cfRule>
    <cfRule type="containsBlanks" dxfId="449" priority="63">
      <formula>LEN(TRIM(AD37))=0</formula>
    </cfRule>
    <cfRule type="expression" dxfId="448" priority="64">
      <formula>AD37&lt;AD36</formula>
    </cfRule>
  </conditionalFormatting>
  <conditionalFormatting sqref="AD40:AW40">
    <cfRule type="expression" dxfId="447" priority="71">
      <formula>AD40&gt;AD39</formula>
    </cfRule>
    <cfRule type="expression" dxfId="446" priority="70">
      <formula>AD40&lt;AD39</formula>
    </cfRule>
    <cfRule type="containsBlanks" dxfId="445" priority="69">
      <formula>LEN(TRIM(AD40))=0</formula>
    </cfRule>
  </conditionalFormatting>
  <conditionalFormatting sqref="AD43:AW43">
    <cfRule type="expression" dxfId="444" priority="77">
      <formula>AD43&gt;AD42</formula>
    </cfRule>
    <cfRule type="expression" dxfId="443" priority="76">
      <formula>AD43&lt;AD42</formula>
    </cfRule>
    <cfRule type="containsBlanks" dxfId="442" priority="75">
      <formula>LEN(TRIM(AD43))=0</formula>
    </cfRule>
  </conditionalFormatting>
  <conditionalFormatting sqref="AD46:AW46">
    <cfRule type="containsBlanks" dxfId="441" priority="81">
      <formula>LEN(TRIM(AD46))=0</formula>
    </cfRule>
    <cfRule type="expression" dxfId="440" priority="83">
      <formula>AD46&gt;AD45</formula>
    </cfRule>
    <cfRule type="expression" dxfId="439" priority="82">
      <formula>AD46&lt;AD45</formula>
    </cfRule>
  </conditionalFormatting>
  <conditionalFormatting sqref="AD49:AW49">
    <cfRule type="containsBlanks" dxfId="438" priority="87">
      <formula>LEN(TRIM(AD49))=0</formula>
    </cfRule>
    <cfRule type="expression" dxfId="437" priority="88">
      <formula>AD49&lt;AD48</formula>
    </cfRule>
    <cfRule type="expression" dxfId="436" priority="89">
      <formula>AD49&gt;AD48</formula>
    </cfRule>
  </conditionalFormatting>
  <conditionalFormatting sqref="AD52:AW52">
    <cfRule type="containsBlanks" dxfId="435" priority="93">
      <formula>LEN(TRIM(AD52))=0</formula>
    </cfRule>
    <cfRule type="expression" dxfId="434" priority="94">
      <formula>AD52&lt;AD51</formula>
    </cfRule>
    <cfRule type="expression" dxfId="433" priority="95">
      <formula>AD52&gt;AD51</formula>
    </cfRule>
  </conditionalFormatting>
  <conditionalFormatting sqref="AP16">
    <cfRule type="expression" dxfId="432" priority="23">
      <formula>AP16&gt;AP15</formula>
    </cfRule>
    <cfRule type="expression" dxfId="431" priority="22">
      <formula>AP16&lt;AP15</formula>
    </cfRule>
  </conditionalFormatting>
  <conditionalFormatting sqref="AQ16:AW16 AV22:AW22 AV25:AW25">
    <cfRule type="expression" dxfId="430" priority="211">
      <formula>AQ16&gt;AQ15</formula>
    </cfRule>
  </conditionalFormatting>
  <conditionalFormatting sqref="AV22:AW22 AV25:AW25 AQ16:AW16">
    <cfRule type="expression" dxfId="429" priority="210">
      <formula>AQ16&lt;AQ15</formula>
    </cfRule>
  </conditionalFormatting>
  <pageMargins left="0.23622047244094491" right="0.23622047244094491" top="0.74803149606299213" bottom="0.74803149606299213" header="0.31496062992125984" footer="0.31496062992125984"/>
  <pageSetup paperSize="9" scale="59" orientation="landscape" r:id="rId1"/>
  <headerFooter alignWithMargins="0">
    <oddFooter>&amp;L&amp;F&amp;C&amp;P of &amp;N&amp;R&amp;D</oddFooter>
  </headerFooter>
  <ignoredErrors>
    <ignoredError sqref="I41" formula="1"/>
    <ignoredError sqref="H26" formulaRange="1"/>
  </ignoredErrors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DDAD4-50CA-43C4-A7B3-E0597300DB02}">
  <dimension ref="A1:Z42"/>
  <sheetViews>
    <sheetView showGridLines="0" zoomScale="80" zoomScaleNormal="80" workbookViewId="0">
      <selection activeCell="C34" sqref="C34"/>
    </sheetView>
  </sheetViews>
  <sheetFormatPr defaultRowHeight="14.5"/>
  <cols>
    <col min="1" max="1" width="5.1796875" bestFit="1" customWidth="1"/>
    <col min="2" max="2" width="28.26953125" customWidth="1"/>
    <col min="3" max="3" width="9" customWidth="1"/>
    <col min="4" max="20" width="7.7265625" customWidth="1"/>
    <col min="21" max="21" width="50.7265625" style="33" bestFit="1" customWidth="1"/>
    <col min="22" max="22" width="3.26953125" customWidth="1"/>
  </cols>
  <sheetData>
    <row r="1" spans="1:25">
      <c r="C1" t="s">
        <v>9</v>
      </c>
      <c r="D1" t="s">
        <v>10</v>
      </c>
      <c r="E1" t="s">
        <v>96</v>
      </c>
      <c r="F1" t="s">
        <v>97</v>
      </c>
      <c r="G1" t="s">
        <v>97</v>
      </c>
      <c r="H1" t="s">
        <v>98</v>
      </c>
      <c r="I1" t="s">
        <v>98</v>
      </c>
      <c r="J1" t="s">
        <v>98</v>
      </c>
      <c r="K1" t="s">
        <v>98</v>
      </c>
      <c r="L1" t="s">
        <v>98</v>
      </c>
      <c r="M1" t="s">
        <v>98</v>
      </c>
      <c r="N1" t="s">
        <v>98</v>
      </c>
      <c r="O1" t="s">
        <v>21</v>
      </c>
      <c r="P1" t="s">
        <v>99</v>
      </c>
      <c r="Q1" t="s">
        <v>23</v>
      </c>
      <c r="R1" t="s">
        <v>100</v>
      </c>
      <c r="S1" t="s">
        <v>100</v>
      </c>
    </row>
    <row r="2" spans="1:25">
      <c r="B2" s="176">
        <v>2022</v>
      </c>
      <c r="C2" t="s">
        <v>9</v>
      </c>
      <c r="D2" t="s">
        <v>10</v>
      </c>
      <c r="E2" t="s">
        <v>11</v>
      </c>
      <c r="F2" t="s">
        <v>12</v>
      </c>
      <c r="G2" t="s">
        <v>13</v>
      </c>
      <c r="H2" t="s">
        <v>14</v>
      </c>
      <c r="I2" t="s">
        <v>15</v>
      </c>
      <c r="J2" t="s">
        <v>16</v>
      </c>
      <c r="K2" t="s">
        <v>17</v>
      </c>
      <c r="L2" t="s">
        <v>18</v>
      </c>
      <c r="M2" t="s">
        <v>19</v>
      </c>
      <c r="N2" t="s">
        <v>20</v>
      </c>
      <c r="O2" t="s">
        <v>21</v>
      </c>
      <c r="P2" t="s">
        <v>22</v>
      </c>
      <c r="Q2" t="s">
        <v>23</v>
      </c>
      <c r="R2" t="s">
        <v>24</v>
      </c>
      <c r="S2" t="s">
        <v>27</v>
      </c>
      <c r="U2" s="33" t="s">
        <v>101</v>
      </c>
      <c r="X2" t="s">
        <v>102</v>
      </c>
    </row>
    <row r="3" spans="1:25">
      <c r="A3" s="34" t="s">
        <v>49</v>
      </c>
      <c r="B3" s="35" t="s">
        <v>50</v>
      </c>
      <c r="C3" s="36">
        <v>958.41439999999989</v>
      </c>
      <c r="D3" s="36">
        <v>20.135370000000002</v>
      </c>
      <c r="E3" s="36">
        <v>139.61281</v>
      </c>
      <c r="F3" s="36">
        <v>36.185770000000005</v>
      </c>
      <c r="G3" s="36">
        <v>0</v>
      </c>
      <c r="H3" s="36">
        <v>254.76571999999999</v>
      </c>
      <c r="I3" s="36">
        <v>558.5609199999999</v>
      </c>
      <c r="J3" s="36">
        <v>79.936630000000008</v>
      </c>
      <c r="K3" s="36">
        <v>26.61816</v>
      </c>
      <c r="L3" s="36">
        <v>26.362860000000001</v>
      </c>
      <c r="M3" s="36">
        <v>263.78149000000002</v>
      </c>
      <c r="N3" s="36">
        <v>266.67536999999999</v>
      </c>
      <c r="O3" s="36">
        <v>0</v>
      </c>
      <c r="P3" s="36">
        <v>0.91076999999999997</v>
      </c>
      <c r="Q3" s="36">
        <v>0</v>
      </c>
      <c r="R3" s="36">
        <f>0.8*U17</f>
        <v>31.200000000000003</v>
      </c>
      <c r="S3" s="36">
        <f>0.2*U17</f>
        <v>7.8000000000000007</v>
      </c>
      <c r="T3" s="36">
        <f>SUM(C3:S3)</f>
        <v>2670.96027</v>
      </c>
      <c r="U3" s="37" t="s">
        <v>103</v>
      </c>
      <c r="W3" t="s">
        <v>10</v>
      </c>
      <c r="X3" s="38">
        <v>0.31421963461494762</v>
      </c>
    </row>
    <row r="4" spans="1:25">
      <c r="A4" s="39"/>
      <c r="B4" s="40" t="s">
        <v>53</v>
      </c>
      <c r="C4" s="41">
        <v>4027.8985900000002</v>
      </c>
      <c r="D4" s="41">
        <v>867.83766999999989</v>
      </c>
      <c r="E4" s="41">
        <v>72.158320000000003</v>
      </c>
      <c r="F4" s="41">
        <v>15.0199</v>
      </c>
      <c r="G4" s="41">
        <v>0</v>
      </c>
      <c r="H4" s="41">
        <v>299.08597999999995</v>
      </c>
      <c r="I4" s="41">
        <v>509.66146999999995</v>
      </c>
      <c r="J4" s="41">
        <v>89.85150999999999</v>
      </c>
      <c r="K4" s="41">
        <v>2.7264599999999999</v>
      </c>
      <c r="L4" s="41">
        <v>69.967899999999986</v>
      </c>
      <c r="M4" s="41">
        <v>0</v>
      </c>
      <c r="N4" s="41">
        <v>39.108040000000003</v>
      </c>
      <c r="O4" s="41">
        <v>0</v>
      </c>
      <c r="P4" s="41">
        <v>85.723960000000048</v>
      </c>
      <c r="Q4" s="41">
        <v>0.72767000000000071</v>
      </c>
      <c r="R4" s="41">
        <f>0.8*U18</f>
        <v>52</v>
      </c>
      <c r="S4" s="41">
        <f>0.2*U18</f>
        <v>13</v>
      </c>
      <c r="T4" s="41">
        <f>SUM(C4:S4)</f>
        <v>6144.7674700000007</v>
      </c>
      <c r="U4" s="42" t="s">
        <v>104</v>
      </c>
      <c r="W4" t="s">
        <v>21</v>
      </c>
      <c r="X4" s="38">
        <v>3.024877007585261E-2</v>
      </c>
    </row>
    <row r="5" spans="1:25">
      <c r="A5" s="39"/>
      <c r="B5" s="43" t="s">
        <v>59</v>
      </c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>
        <f>SUM(C5:S5)</f>
        <v>0</v>
      </c>
      <c r="U5" s="42" t="s">
        <v>105</v>
      </c>
      <c r="W5" t="s">
        <v>99</v>
      </c>
      <c r="X5" s="38">
        <v>3.6038227589020601E-3</v>
      </c>
    </row>
    <row r="6" spans="1:25">
      <c r="A6" s="39"/>
      <c r="B6" s="40" t="s">
        <v>60</v>
      </c>
      <c r="C6" s="41">
        <v>0</v>
      </c>
      <c r="D6" s="41">
        <v>0</v>
      </c>
      <c r="E6" s="41">
        <v>0</v>
      </c>
      <c r="F6" s="41">
        <v>0</v>
      </c>
      <c r="G6" s="41">
        <v>0</v>
      </c>
      <c r="H6" s="41">
        <v>0</v>
      </c>
      <c r="I6" s="41">
        <v>0</v>
      </c>
      <c r="J6" s="41">
        <v>0</v>
      </c>
      <c r="K6" s="41">
        <v>0</v>
      </c>
      <c r="L6" s="41">
        <v>0</v>
      </c>
      <c r="M6" s="41">
        <v>0</v>
      </c>
      <c r="N6" s="41">
        <v>0</v>
      </c>
      <c r="O6" s="41">
        <v>0</v>
      </c>
      <c r="P6" s="41">
        <v>0</v>
      </c>
      <c r="Q6" s="41">
        <v>0</v>
      </c>
      <c r="R6" s="41">
        <v>0</v>
      </c>
      <c r="S6" s="41">
        <v>0</v>
      </c>
      <c r="T6" s="41">
        <f>SUM(C6:S6)</f>
        <v>0</v>
      </c>
      <c r="U6" s="42" t="s">
        <v>106</v>
      </c>
      <c r="W6" t="s">
        <v>23</v>
      </c>
      <c r="X6" s="38">
        <v>0.33999999999999997</v>
      </c>
    </row>
    <row r="7" spans="1:25">
      <c r="A7" s="45"/>
      <c r="B7" s="46" t="s">
        <v>61</v>
      </c>
      <c r="C7" s="47">
        <f t="shared" ref="C7:T7" si="0">SUM(C3:C6)</f>
        <v>4986.3129900000004</v>
      </c>
      <c r="D7" s="47">
        <f t="shared" si="0"/>
        <v>887.97303999999986</v>
      </c>
      <c r="E7" s="47">
        <f t="shared" si="0"/>
        <v>211.77113</v>
      </c>
      <c r="F7" s="47">
        <f t="shared" si="0"/>
        <v>51.205670000000005</v>
      </c>
      <c r="G7" s="47">
        <f t="shared" si="0"/>
        <v>0</v>
      </c>
      <c r="H7" s="47">
        <f t="shared" si="0"/>
        <v>553.85169999999994</v>
      </c>
      <c r="I7" s="47">
        <f t="shared" si="0"/>
        <v>1068.2223899999999</v>
      </c>
      <c r="J7" s="47">
        <f t="shared" si="0"/>
        <v>169.78814</v>
      </c>
      <c r="K7" s="47">
        <f t="shared" si="0"/>
        <v>29.344619999999999</v>
      </c>
      <c r="L7" s="47">
        <f t="shared" si="0"/>
        <v>96.330759999999984</v>
      </c>
      <c r="M7" s="47">
        <f t="shared" si="0"/>
        <v>263.78149000000002</v>
      </c>
      <c r="N7" s="47">
        <f t="shared" si="0"/>
        <v>305.78341</v>
      </c>
      <c r="O7" s="47">
        <f t="shared" si="0"/>
        <v>0</v>
      </c>
      <c r="P7" s="47">
        <f t="shared" si="0"/>
        <v>86.634730000000047</v>
      </c>
      <c r="Q7" s="47">
        <f t="shared" si="0"/>
        <v>0.72767000000000071</v>
      </c>
      <c r="R7" s="47">
        <f t="shared" si="0"/>
        <v>83.2</v>
      </c>
      <c r="S7" s="47">
        <f t="shared" si="0"/>
        <v>20.8</v>
      </c>
      <c r="T7" s="47">
        <f t="shared" si="0"/>
        <v>8815.7277400000003</v>
      </c>
      <c r="U7" s="48"/>
      <c r="W7" t="s">
        <v>9</v>
      </c>
      <c r="X7" s="38">
        <v>2.2999999999999998</v>
      </c>
    </row>
    <row r="8" spans="1:25">
      <c r="C8" s="49"/>
      <c r="D8" s="49"/>
      <c r="E8" s="49"/>
      <c r="F8" s="49"/>
      <c r="G8" s="49"/>
      <c r="H8" s="49"/>
      <c r="I8" s="49"/>
      <c r="J8" s="49"/>
      <c r="K8" s="50"/>
      <c r="L8" s="49"/>
      <c r="M8" s="49"/>
      <c r="N8" s="49"/>
      <c r="O8" s="49"/>
      <c r="P8" s="49"/>
      <c r="Q8" s="49"/>
      <c r="R8" s="49"/>
      <c r="S8" s="49"/>
      <c r="T8" s="49"/>
      <c r="W8" t="s">
        <v>97</v>
      </c>
      <c r="X8" s="38">
        <v>0.1472</v>
      </c>
    </row>
    <row r="9" spans="1:25">
      <c r="A9" s="34" t="s">
        <v>63</v>
      </c>
      <c r="B9" s="51" t="s">
        <v>64</v>
      </c>
      <c r="C9" s="52">
        <v>0</v>
      </c>
      <c r="D9" s="52"/>
      <c r="E9" s="52">
        <v>0</v>
      </c>
      <c r="F9" s="52"/>
      <c r="G9" s="52"/>
      <c r="H9" s="52">
        <v>0</v>
      </c>
      <c r="I9" s="52">
        <v>0</v>
      </c>
      <c r="J9" s="52"/>
      <c r="K9" s="52"/>
      <c r="L9" s="52"/>
      <c r="M9" s="52"/>
      <c r="N9" s="52">
        <v>0</v>
      </c>
      <c r="O9" s="52"/>
      <c r="P9" s="52"/>
      <c r="Q9" s="52">
        <v>0.94179999999999997</v>
      </c>
      <c r="R9" s="52">
        <v>0</v>
      </c>
      <c r="S9" s="52"/>
      <c r="T9" s="52">
        <f>SUM(C9:S9)</f>
        <v>0.94179999999999997</v>
      </c>
      <c r="U9" s="37" t="s">
        <v>107</v>
      </c>
      <c r="W9" t="s">
        <v>98</v>
      </c>
      <c r="X9" s="38">
        <v>0.11905118010230209</v>
      </c>
    </row>
    <row r="10" spans="1:25">
      <c r="A10" s="39"/>
      <c r="B10" s="40" t="s">
        <v>65</v>
      </c>
      <c r="C10" s="41">
        <v>0</v>
      </c>
      <c r="D10" s="41">
        <v>3.0754999999999999</v>
      </c>
      <c r="E10" s="41">
        <v>0</v>
      </c>
      <c r="F10" s="41"/>
      <c r="G10" s="41"/>
      <c r="H10" s="41">
        <v>0</v>
      </c>
      <c r="I10" s="41">
        <v>0</v>
      </c>
      <c r="J10" s="41"/>
      <c r="K10" s="41"/>
      <c r="L10" s="41"/>
      <c r="M10" s="41"/>
      <c r="N10" s="41">
        <v>0</v>
      </c>
      <c r="O10" s="41"/>
      <c r="P10" s="41"/>
      <c r="Q10" s="41">
        <v>51.164459999999998</v>
      </c>
      <c r="R10" s="41">
        <v>0</v>
      </c>
      <c r="S10" s="41"/>
      <c r="T10" s="41">
        <f>SUM(C10:S10)</f>
        <v>54.239959999999996</v>
      </c>
      <c r="U10" s="42"/>
      <c r="W10" t="s">
        <v>100</v>
      </c>
      <c r="X10" s="38">
        <v>0.3</v>
      </c>
    </row>
    <row r="11" spans="1:25">
      <c r="A11" s="39"/>
      <c r="B11" s="40" t="s">
        <v>66</v>
      </c>
      <c r="C11" s="41">
        <v>779.88605000000007</v>
      </c>
      <c r="D11" s="41"/>
      <c r="E11" s="41">
        <v>68.691649999999996</v>
      </c>
      <c r="F11" s="41">
        <v>0</v>
      </c>
      <c r="G11" s="41"/>
      <c r="H11" s="41">
        <v>68.009</v>
      </c>
      <c r="I11" s="41">
        <v>0</v>
      </c>
      <c r="J11" s="41">
        <v>34.20626</v>
      </c>
      <c r="K11" s="41"/>
      <c r="L11" s="41"/>
      <c r="M11" s="41"/>
      <c r="N11" s="41">
        <v>0</v>
      </c>
      <c r="O11" s="41"/>
      <c r="P11" s="41">
        <v>27.458579999999998</v>
      </c>
      <c r="Q11" s="41">
        <v>-8.0864899999999942</v>
      </c>
      <c r="R11" s="41">
        <f>0.8*U19</f>
        <v>87.2</v>
      </c>
      <c r="S11" s="41">
        <f>0.2*U19</f>
        <v>21.8</v>
      </c>
      <c r="T11" s="41">
        <f>SUM(C11:S11)</f>
        <v>1079.1650500000001</v>
      </c>
      <c r="U11" s="42" t="s">
        <v>108</v>
      </c>
      <c r="W11" t="s">
        <v>96</v>
      </c>
      <c r="X11" s="53">
        <v>0.7</v>
      </c>
      <c r="Y11" t="s">
        <v>109</v>
      </c>
    </row>
    <row r="12" spans="1:25" ht="15" thickBot="1">
      <c r="A12" s="39"/>
      <c r="B12" s="40" t="s">
        <v>67</v>
      </c>
      <c r="C12" s="41">
        <v>53</v>
      </c>
      <c r="D12" s="41"/>
      <c r="E12" s="41">
        <v>1.59196</v>
      </c>
      <c r="F12" s="41"/>
      <c r="G12" s="41"/>
      <c r="H12" s="41">
        <v>0</v>
      </c>
      <c r="I12" s="41">
        <v>0</v>
      </c>
      <c r="J12" s="41"/>
      <c r="K12" s="41">
        <v>-0.62995000000000001</v>
      </c>
      <c r="L12" s="41"/>
      <c r="M12" s="41"/>
      <c r="N12" s="41">
        <v>0</v>
      </c>
      <c r="O12" s="41"/>
      <c r="P12" s="41"/>
      <c r="Q12" s="41">
        <v>0</v>
      </c>
      <c r="R12" s="41">
        <v>0</v>
      </c>
      <c r="S12" s="41"/>
      <c r="T12" s="41">
        <f>SUM(C12:S12)</f>
        <v>53.962009999999999</v>
      </c>
      <c r="U12" s="42" t="s">
        <v>110</v>
      </c>
      <c r="X12" s="54">
        <f>SUM(X3:X11)</f>
        <v>4.254323407552004</v>
      </c>
    </row>
    <row r="13" spans="1:25" ht="15" thickTop="1">
      <c r="A13" s="39"/>
      <c r="C13" s="55"/>
      <c r="D13" s="55"/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55"/>
      <c r="P13" s="55"/>
      <c r="Q13" s="55"/>
      <c r="R13" s="55"/>
      <c r="S13" s="55"/>
      <c r="T13" s="55"/>
      <c r="U13" s="42"/>
      <c r="X13" s="56"/>
    </row>
    <row r="14" spans="1:25">
      <c r="A14" s="45"/>
      <c r="B14" s="46" t="s">
        <v>68</v>
      </c>
      <c r="C14" s="47">
        <f>SUM(C9:C12)</f>
        <v>832.88605000000007</v>
      </c>
      <c r="D14" s="47">
        <f t="shared" ref="D14:S14" si="1">SUM(D9:D12)</f>
        <v>3.0754999999999999</v>
      </c>
      <c r="E14" s="47">
        <f t="shared" si="1"/>
        <v>70.283609999999996</v>
      </c>
      <c r="F14" s="47">
        <f t="shared" si="1"/>
        <v>0</v>
      </c>
      <c r="G14" s="47">
        <f t="shared" si="1"/>
        <v>0</v>
      </c>
      <c r="H14" s="47">
        <f t="shared" si="1"/>
        <v>68.009</v>
      </c>
      <c r="I14" s="47">
        <f t="shared" si="1"/>
        <v>0</v>
      </c>
      <c r="J14" s="47">
        <f t="shared" si="1"/>
        <v>34.20626</v>
      </c>
      <c r="K14" s="47">
        <f t="shared" si="1"/>
        <v>-0.62995000000000001</v>
      </c>
      <c r="L14" s="47">
        <f t="shared" si="1"/>
        <v>0</v>
      </c>
      <c r="M14" s="47">
        <f t="shared" si="1"/>
        <v>0</v>
      </c>
      <c r="N14" s="47">
        <f t="shared" si="1"/>
        <v>0</v>
      </c>
      <c r="O14" s="47">
        <f t="shared" si="1"/>
        <v>0</v>
      </c>
      <c r="P14" s="47">
        <f t="shared" si="1"/>
        <v>27.458579999999998</v>
      </c>
      <c r="Q14" s="47">
        <f t="shared" si="1"/>
        <v>44.019770000000008</v>
      </c>
      <c r="R14" s="47">
        <f t="shared" si="1"/>
        <v>87.2</v>
      </c>
      <c r="S14" s="47">
        <f t="shared" si="1"/>
        <v>21.8</v>
      </c>
      <c r="T14" s="47">
        <f>SUM(T9:T13)</f>
        <v>1188.30882</v>
      </c>
      <c r="U14" s="48"/>
      <c r="W14" s="57" t="s">
        <v>111</v>
      </c>
      <c r="X14" t="s">
        <v>112</v>
      </c>
    </row>
    <row r="15" spans="1:25">
      <c r="C15" s="49"/>
      <c r="D15" s="49"/>
      <c r="E15" s="49"/>
      <c r="F15" s="49"/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W15" s="58" t="s">
        <v>9</v>
      </c>
      <c r="X15" s="59">
        <v>451.64200999999997</v>
      </c>
      <c r="Y15" s="60">
        <f t="shared" ref="Y15:Y20" si="2">X15/$X$22</f>
        <v>0.73824348719276489</v>
      </c>
    </row>
    <row r="16" spans="1:25">
      <c r="A16" s="34"/>
      <c r="B16" s="35" t="s">
        <v>71</v>
      </c>
      <c r="C16" s="61">
        <f>C3+C5</f>
        <v>958.41439999999989</v>
      </c>
      <c r="D16" s="61">
        <f t="shared" ref="D16:S16" si="3">D3+D5</f>
        <v>20.135370000000002</v>
      </c>
      <c r="E16" s="61">
        <f t="shared" si="3"/>
        <v>139.61281</v>
      </c>
      <c r="F16" s="61">
        <f t="shared" si="3"/>
        <v>36.185770000000005</v>
      </c>
      <c r="G16" s="61">
        <f t="shared" si="3"/>
        <v>0</v>
      </c>
      <c r="H16" s="61">
        <f t="shared" si="3"/>
        <v>254.76571999999999</v>
      </c>
      <c r="I16" s="61">
        <f t="shared" si="3"/>
        <v>558.5609199999999</v>
      </c>
      <c r="J16" s="61">
        <f t="shared" si="3"/>
        <v>79.936630000000008</v>
      </c>
      <c r="K16" s="61">
        <f t="shared" si="3"/>
        <v>26.61816</v>
      </c>
      <c r="L16" s="61">
        <f t="shared" si="3"/>
        <v>26.362860000000001</v>
      </c>
      <c r="M16" s="61">
        <f t="shared" si="3"/>
        <v>263.78149000000002</v>
      </c>
      <c r="N16" s="61">
        <f t="shared" si="3"/>
        <v>266.67536999999999</v>
      </c>
      <c r="O16" s="61">
        <f t="shared" si="3"/>
        <v>0</v>
      </c>
      <c r="P16" s="61">
        <f t="shared" si="3"/>
        <v>0.91076999999999997</v>
      </c>
      <c r="Q16" s="61">
        <f t="shared" si="3"/>
        <v>0</v>
      </c>
      <c r="R16" s="61">
        <f t="shared" si="3"/>
        <v>31.200000000000003</v>
      </c>
      <c r="S16" s="61">
        <f t="shared" si="3"/>
        <v>7.8000000000000007</v>
      </c>
      <c r="T16" s="62">
        <f>SUM(C16:S16)</f>
        <v>2670.96027</v>
      </c>
      <c r="W16" s="58" t="s">
        <v>11</v>
      </c>
      <c r="X16" s="59">
        <v>34.61</v>
      </c>
      <c r="Y16" s="60">
        <f t="shared" si="2"/>
        <v>5.6572698123767522E-2</v>
      </c>
    </row>
    <row r="17" spans="1:26">
      <c r="A17" s="45"/>
      <c r="B17" s="63" t="s">
        <v>72</v>
      </c>
      <c r="C17" s="64">
        <f t="shared" ref="C17:S17" si="4">SUM(C9:C12,C6,C4)</f>
        <v>4860.7846399999999</v>
      </c>
      <c r="D17" s="64">
        <f t="shared" si="4"/>
        <v>870.91316999999992</v>
      </c>
      <c r="E17" s="64">
        <f t="shared" si="4"/>
        <v>142.44193000000001</v>
      </c>
      <c r="F17" s="64">
        <f t="shared" si="4"/>
        <v>15.0199</v>
      </c>
      <c r="G17" s="64">
        <f t="shared" si="4"/>
        <v>0</v>
      </c>
      <c r="H17" s="64">
        <f t="shared" si="4"/>
        <v>367.09497999999996</v>
      </c>
      <c r="I17" s="64">
        <f t="shared" si="4"/>
        <v>509.66146999999995</v>
      </c>
      <c r="J17" s="64">
        <f t="shared" si="4"/>
        <v>124.05776999999999</v>
      </c>
      <c r="K17" s="64">
        <f t="shared" si="4"/>
        <v>2.0965099999999999</v>
      </c>
      <c r="L17" s="64">
        <f t="shared" si="4"/>
        <v>69.967899999999986</v>
      </c>
      <c r="M17" s="64">
        <f t="shared" si="4"/>
        <v>0</v>
      </c>
      <c r="N17" s="64">
        <f t="shared" si="4"/>
        <v>39.108040000000003</v>
      </c>
      <c r="O17" s="64">
        <f t="shared" si="4"/>
        <v>0</v>
      </c>
      <c r="P17" s="64">
        <f t="shared" si="4"/>
        <v>113.18254000000005</v>
      </c>
      <c r="Q17" s="64">
        <f t="shared" si="4"/>
        <v>44.747440000000012</v>
      </c>
      <c r="R17" s="64">
        <f t="shared" si="4"/>
        <v>139.19999999999999</v>
      </c>
      <c r="S17" s="64">
        <f t="shared" si="4"/>
        <v>34.799999999999997</v>
      </c>
      <c r="T17" s="65">
        <f>SUM(C17:S17)</f>
        <v>7333.07629</v>
      </c>
      <c r="U17" s="33">
        <v>39</v>
      </c>
      <c r="W17" s="58" t="s">
        <v>22</v>
      </c>
      <c r="X17" s="59">
        <v>1.5691999999999999</v>
      </c>
      <c r="Y17" s="60">
        <f t="shared" si="2"/>
        <v>2.5649776912977751E-3</v>
      </c>
    </row>
    <row r="18" spans="1:26">
      <c r="U18" s="33">
        <v>65</v>
      </c>
      <c r="W18" s="58" t="s">
        <v>16</v>
      </c>
      <c r="X18" s="59">
        <v>73.391050000000007</v>
      </c>
      <c r="Y18" s="60">
        <f t="shared" si="2"/>
        <v>0.1199632972157275</v>
      </c>
      <c r="Z18" s="60">
        <f>X18/SUM($X$18:$X$20)</f>
        <v>0.59206389196856135</v>
      </c>
    </row>
    <row r="19" spans="1:26">
      <c r="A19" s="66"/>
      <c r="B19" s="67" t="s">
        <v>62</v>
      </c>
      <c r="C19" s="68">
        <f t="shared" ref="C19:T19" si="5">C14+C7</f>
        <v>5819.1990400000004</v>
      </c>
      <c r="D19" s="68">
        <f t="shared" si="5"/>
        <v>891.04853999999989</v>
      </c>
      <c r="E19" s="68">
        <f t="shared" si="5"/>
        <v>282.05473999999998</v>
      </c>
      <c r="F19" s="68">
        <f t="shared" si="5"/>
        <v>51.205670000000005</v>
      </c>
      <c r="G19" s="68">
        <f t="shared" si="5"/>
        <v>0</v>
      </c>
      <c r="H19" s="68">
        <f t="shared" si="5"/>
        <v>621.86069999999995</v>
      </c>
      <c r="I19" s="68">
        <f t="shared" si="5"/>
        <v>1068.2223899999999</v>
      </c>
      <c r="J19" s="68">
        <f t="shared" si="5"/>
        <v>203.99439999999998</v>
      </c>
      <c r="K19" s="68">
        <f t="shared" si="5"/>
        <v>28.714669999999998</v>
      </c>
      <c r="L19" s="68">
        <f t="shared" si="5"/>
        <v>96.330759999999984</v>
      </c>
      <c r="M19" s="68">
        <f t="shared" si="5"/>
        <v>263.78149000000002</v>
      </c>
      <c r="N19" s="68">
        <f t="shared" si="5"/>
        <v>305.78341</v>
      </c>
      <c r="O19" s="68">
        <f t="shared" si="5"/>
        <v>0</v>
      </c>
      <c r="P19" s="68">
        <f t="shared" si="5"/>
        <v>114.09331000000005</v>
      </c>
      <c r="Q19" s="68">
        <f t="shared" si="5"/>
        <v>44.747440000000012</v>
      </c>
      <c r="R19" s="68">
        <f t="shared" si="5"/>
        <v>170.4</v>
      </c>
      <c r="S19" s="68">
        <f t="shared" si="5"/>
        <v>42.6</v>
      </c>
      <c r="T19" s="69">
        <f t="shared" si="5"/>
        <v>10004.03656</v>
      </c>
      <c r="U19" s="97">
        <v>109</v>
      </c>
      <c r="W19" s="58" t="s">
        <v>14</v>
      </c>
      <c r="X19" s="59">
        <v>47.120000000000005</v>
      </c>
      <c r="Y19" s="60">
        <f t="shared" si="2"/>
        <v>7.7021252111873037E-2</v>
      </c>
      <c r="Z19" s="60">
        <f>X19/SUM($X$18:$X$20)</f>
        <v>0.38012878395333777</v>
      </c>
    </row>
    <row r="20" spans="1:26">
      <c r="W20" s="58" t="s">
        <v>12</v>
      </c>
      <c r="X20" s="59">
        <v>3.4469400000000001</v>
      </c>
      <c r="Y20" s="60">
        <f t="shared" si="2"/>
        <v>5.6342876645691774E-3</v>
      </c>
      <c r="Z20" s="60">
        <f>X20/SUM($X$18:$X$20)</f>
        <v>2.7807324078100975E-2</v>
      </c>
    </row>
    <row r="21" spans="1:26">
      <c r="A21" s="34"/>
      <c r="B21" s="70" t="s">
        <v>113</v>
      </c>
      <c r="C21" s="71">
        <f t="shared" ref="C21:S21" si="6">C22*VLOOKUP(C2,$W$25:$Z$41,4,FALSE)</f>
        <v>2300</v>
      </c>
      <c r="D21" s="71">
        <f t="shared" si="6"/>
        <v>314.21963461494761</v>
      </c>
      <c r="E21" s="71">
        <f t="shared" si="6"/>
        <v>700</v>
      </c>
      <c r="F21" s="71">
        <f t="shared" si="6"/>
        <v>101.46386007128118</v>
      </c>
      <c r="G21" s="71">
        <f t="shared" si="6"/>
        <v>45.736139928718806</v>
      </c>
      <c r="H21" s="71">
        <f t="shared" si="6"/>
        <v>12.368099537608142</v>
      </c>
      <c r="I21" s="71">
        <f t="shared" si="6"/>
        <v>45.816430218029268</v>
      </c>
      <c r="J21" s="71">
        <f t="shared" si="6"/>
        <v>13.11059579233326</v>
      </c>
      <c r="K21" s="71">
        <f t="shared" si="6"/>
        <v>13.322744512886098</v>
      </c>
      <c r="L21" s="71">
        <f t="shared" si="6"/>
        <v>10.274223333059826</v>
      </c>
      <c r="M21" s="71">
        <f t="shared" si="6"/>
        <v>6.1687486964631413</v>
      </c>
      <c r="N21" s="71">
        <f t="shared" si="6"/>
        <v>17.990338011922354</v>
      </c>
      <c r="O21" s="71">
        <f t="shared" si="6"/>
        <v>30.248770075852612</v>
      </c>
      <c r="P21" s="71">
        <f t="shared" si="6"/>
        <v>3.6038227589020599</v>
      </c>
      <c r="Q21" s="71">
        <f t="shared" si="6"/>
        <v>339.99999999999994</v>
      </c>
      <c r="R21" s="71">
        <f t="shared" si="6"/>
        <v>215.89854868598843</v>
      </c>
      <c r="S21" s="71">
        <f t="shared" si="6"/>
        <v>84.10145131401157</v>
      </c>
      <c r="T21" s="72">
        <f>SUM(C21:S21)</f>
        <v>4254.323407552004</v>
      </c>
    </row>
    <row r="22" spans="1:26">
      <c r="A22" s="45"/>
      <c r="B22" s="73" t="s">
        <v>114</v>
      </c>
      <c r="C22" s="74">
        <f t="shared" ref="C22:S22" si="7">(INDEX($X$3:$X$11,MATCH(C1,$W$3:$W$11,0)))*1000</f>
        <v>2300</v>
      </c>
      <c r="D22" s="74">
        <f t="shared" si="7"/>
        <v>314.21963461494761</v>
      </c>
      <c r="E22" s="74">
        <f t="shared" si="7"/>
        <v>700</v>
      </c>
      <c r="F22" s="74">
        <f t="shared" si="7"/>
        <v>147.19999999999999</v>
      </c>
      <c r="G22" s="74">
        <f t="shared" si="7"/>
        <v>147.19999999999999</v>
      </c>
      <c r="H22" s="74">
        <f t="shared" si="7"/>
        <v>119.05118010230208</v>
      </c>
      <c r="I22" s="74">
        <f t="shared" si="7"/>
        <v>119.05118010230208</v>
      </c>
      <c r="J22" s="74">
        <f t="shared" si="7"/>
        <v>119.05118010230208</v>
      </c>
      <c r="K22" s="74">
        <f t="shared" si="7"/>
        <v>119.05118010230208</v>
      </c>
      <c r="L22" s="74">
        <f t="shared" si="7"/>
        <v>119.05118010230208</v>
      </c>
      <c r="M22" s="74">
        <f t="shared" si="7"/>
        <v>119.05118010230208</v>
      </c>
      <c r="N22" s="74">
        <f t="shared" si="7"/>
        <v>119.05118010230208</v>
      </c>
      <c r="O22" s="74">
        <f t="shared" si="7"/>
        <v>30.248770075852612</v>
      </c>
      <c r="P22" s="74">
        <f t="shared" si="7"/>
        <v>3.6038227589020599</v>
      </c>
      <c r="Q22" s="74">
        <f t="shared" si="7"/>
        <v>339.99999999999994</v>
      </c>
      <c r="R22" s="74">
        <f t="shared" si="7"/>
        <v>300</v>
      </c>
      <c r="S22" s="74">
        <f t="shared" si="7"/>
        <v>300</v>
      </c>
      <c r="T22" s="75"/>
      <c r="W22" s="76"/>
      <c r="X22" s="77">
        <v>611.77920000000006</v>
      </c>
    </row>
    <row r="24" spans="1:26">
      <c r="B24" s="177">
        <v>2023</v>
      </c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X24" s="78"/>
      <c r="Y24" s="78" t="s">
        <v>115</v>
      </c>
      <c r="Z24" t="s">
        <v>116</v>
      </c>
    </row>
    <row r="25" spans="1:26">
      <c r="A25" s="34" t="s">
        <v>49</v>
      </c>
      <c r="B25" s="35" t="s">
        <v>50</v>
      </c>
      <c r="C25" s="36">
        <f>C3*$T$25/$T$3</f>
        <v>1332.0428720933796</v>
      </c>
      <c r="D25" s="36">
        <f t="shared" ref="D25:S25" si="8">D3*$T$25/$T$3</f>
        <v>27.984946892975398</v>
      </c>
      <c r="E25" s="36">
        <f t="shared" si="8"/>
        <v>194.03949733374969</v>
      </c>
      <c r="F25" s="36">
        <f t="shared" si="8"/>
        <v>50.292438218489274</v>
      </c>
      <c r="G25" s="36">
        <f t="shared" si="8"/>
        <v>0</v>
      </c>
      <c r="H25" s="36">
        <f t="shared" si="8"/>
        <v>354.08364208607236</v>
      </c>
      <c r="I25" s="36">
        <f t="shared" si="8"/>
        <v>776.31042700936086</v>
      </c>
      <c r="J25" s="36">
        <f t="shared" si="8"/>
        <v>111.09914272016972</v>
      </c>
      <c r="K25" s="36">
        <f t="shared" si="8"/>
        <v>36.994989115607112</v>
      </c>
      <c r="L25" s="36">
        <f t="shared" si="8"/>
        <v>36.640162909693011</v>
      </c>
      <c r="M25" s="36">
        <f t="shared" si="8"/>
        <v>366.61412176681728</v>
      </c>
      <c r="N25" s="36">
        <f t="shared" si="8"/>
        <v>370.63615255714512</v>
      </c>
      <c r="O25" s="36">
        <f t="shared" si="8"/>
        <v>0</v>
      </c>
      <c r="P25" s="36">
        <f t="shared" si="8"/>
        <v>1.2658247691358639</v>
      </c>
      <c r="Q25" s="36">
        <f t="shared" si="8"/>
        <v>0</v>
      </c>
      <c r="R25" s="36">
        <f t="shared" si="8"/>
        <v>43.363014588797341</v>
      </c>
      <c r="S25" s="36">
        <f t="shared" si="8"/>
        <v>10.840753647199335</v>
      </c>
      <c r="T25" s="36">
        <v>3712.2079857085923</v>
      </c>
      <c r="W25" t="s">
        <v>9</v>
      </c>
      <c r="X25" s="58" t="s">
        <v>117</v>
      </c>
      <c r="Y25" s="59">
        <v>67893.118289999984</v>
      </c>
      <c r="Z25" s="60">
        <v>1</v>
      </c>
    </row>
    <row r="26" spans="1:26">
      <c r="A26" s="39"/>
      <c r="B26" s="40" t="s">
        <v>53</v>
      </c>
      <c r="C26" s="41">
        <f>C4*$T$26/$T$4</f>
        <v>3167.1164531193494</v>
      </c>
      <c r="D26" s="41">
        <f t="shared" ref="D26:S26" si="9">D4*$T$26/$T$4</f>
        <v>682.376405929763</v>
      </c>
      <c r="E26" s="41">
        <f t="shared" si="9"/>
        <v>56.737724993580585</v>
      </c>
      <c r="F26" s="41">
        <f t="shared" si="9"/>
        <v>11.810072014302454</v>
      </c>
      <c r="G26" s="41">
        <f t="shared" si="9"/>
        <v>0</v>
      </c>
      <c r="H26" s="41">
        <f t="shared" si="9"/>
        <v>235.16980554252842</v>
      </c>
      <c r="I26" s="41">
        <f t="shared" si="9"/>
        <v>400.74425686024864</v>
      </c>
      <c r="J26" s="41">
        <f t="shared" si="9"/>
        <v>70.649791522834178</v>
      </c>
      <c r="K26" s="41">
        <f t="shared" si="9"/>
        <v>2.1438018191942065</v>
      </c>
      <c r="L26" s="41">
        <f t="shared" si="9"/>
        <v>55.015408737043025</v>
      </c>
      <c r="M26" s="41">
        <f t="shared" si="9"/>
        <v>0</v>
      </c>
      <c r="N26" s="41">
        <f t="shared" si="9"/>
        <v>30.75045564472606</v>
      </c>
      <c r="O26" s="41">
        <f t="shared" si="9"/>
        <v>0</v>
      </c>
      <c r="P26" s="41">
        <f t="shared" si="9"/>
        <v>67.404319665988695</v>
      </c>
      <c r="Q26" s="41">
        <f t="shared" si="9"/>
        <v>0.57216327023798264</v>
      </c>
      <c r="R26" s="41">
        <f t="shared" si="9"/>
        <v>40.887339113025227</v>
      </c>
      <c r="S26" s="41">
        <f t="shared" si="9"/>
        <v>10.221834778256307</v>
      </c>
      <c r="T26" s="41">
        <v>4831.5998330110788</v>
      </c>
      <c r="W26" t="s">
        <v>10</v>
      </c>
      <c r="X26" s="58" t="s">
        <v>118</v>
      </c>
      <c r="Y26" s="59">
        <v>8840.9559699999991</v>
      </c>
      <c r="Z26" s="60">
        <v>1</v>
      </c>
    </row>
    <row r="27" spans="1:26">
      <c r="A27" s="39"/>
      <c r="B27" s="43" t="s">
        <v>59</v>
      </c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W27" t="s">
        <v>23</v>
      </c>
      <c r="X27" s="58" t="s">
        <v>119</v>
      </c>
      <c r="Y27" s="59">
        <v>10367.72682</v>
      </c>
      <c r="Z27" s="60">
        <v>1</v>
      </c>
    </row>
    <row r="28" spans="1:26">
      <c r="A28" s="39"/>
      <c r="B28" s="40" t="s">
        <v>60</v>
      </c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W28" s="34" t="s">
        <v>15</v>
      </c>
      <c r="X28" s="79" t="s">
        <v>120</v>
      </c>
      <c r="Y28" s="80">
        <v>22080.13018</v>
      </c>
      <c r="Z28" s="81">
        <f>Y28/SUM($Y$28:$Y$34)</f>
        <v>0.3848465019721658</v>
      </c>
    </row>
    <row r="29" spans="1:26">
      <c r="A29" s="45"/>
      <c r="B29" s="46" t="s">
        <v>61</v>
      </c>
      <c r="C29" s="47">
        <f t="shared" ref="C29:T29" si="10">SUM(C25:C28)</f>
        <v>4499.1593252127295</v>
      </c>
      <c r="D29" s="47">
        <f t="shared" si="10"/>
        <v>710.36135282273835</v>
      </c>
      <c r="E29" s="47">
        <f t="shared" si="10"/>
        <v>250.77722232733026</v>
      </c>
      <c r="F29" s="47">
        <f t="shared" si="10"/>
        <v>62.10251023279173</v>
      </c>
      <c r="G29" s="47">
        <f t="shared" si="10"/>
        <v>0</v>
      </c>
      <c r="H29" s="47">
        <f t="shared" si="10"/>
        <v>589.25344762860072</v>
      </c>
      <c r="I29" s="47">
        <f t="shared" si="10"/>
        <v>1177.0546838696096</v>
      </c>
      <c r="J29" s="47">
        <f t="shared" si="10"/>
        <v>181.7489342430039</v>
      </c>
      <c r="K29" s="47">
        <f t="shared" si="10"/>
        <v>39.138790934801321</v>
      </c>
      <c r="L29" s="47">
        <f t="shared" si="10"/>
        <v>91.655571646736036</v>
      </c>
      <c r="M29" s="47">
        <f t="shared" si="10"/>
        <v>366.61412176681728</v>
      </c>
      <c r="N29" s="47">
        <f t="shared" si="10"/>
        <v>401.38660820187118</v>
      </c>
      <c r="O29" s="47">
        <f t="shared" si="10"/>
        <v>0</v>
      </c>
      <c r="P29" s="47">
        <f t="shared" si="10"/>
        <v>68.670144435124556</v>
      </c>
      <c r="Q29" s="47">
        <f t="shared" si="10"/>
        <v>0.57216327023798264</v>
      </c>
      <c r="R29" s="47">
        <f t="shared" si="10"/>
        <v>84.250353701822576</v>
      </c>
      <c r="S29" s="47">
        <f t="shared" si="10"/>
        <v>21.062588425455644</v>
      </c>
      <c r="T29" s="47">
        <f t="shared" si="10"/>
        <v>8543.8078187196716</v>
      </c>
      <c r="W29" s="39" t="s">
        <v>16</v>
      </c>
      <c r="X29" s="82" t="s">
        <v>121</v>
      </c>
      <c r="Y29" s="59">
        <v>6318.33734</v>
      </c>
      <c r="Z29" s="83">
        <f t="shared" ref="Z29:Z34" si="11">Y29/SUM($Y$28:$Y$34)</f>
        <v>0.11012571048071233</v>
      </c>
    </row>
    <row r="30" spans="1:26">
      <c r="C30" s="49"/>
      <c r="D30" s="49"/>
      <c r="E30" s="49"/>
      <c r="F30" s="49"/>
      <c r="G30" s="49"/>
      <c r="H30" s="49"/>
      <c r="I30" s="49"/>
      <c r="J30" s="49"/>
      <c r="K30" s="50"/>
      <c r="L30" s="49"/>
      <c r="M30" s="49"/>
      <c r="N30" s="49"/>
      <c r="O30" s="49"/>
      <c r="P30" s="49"/>
      <c r="Q30" s="49"/>
      <c r="R30" s="49"/>
      <c r="S30" s="49"/>
      <c r="T30" s="49"/>
      <c r="W30" s="39" t="s">
        <v>14</v>
      </c>
      <c r="X30" s="82" t="s">
        <v>122</v>
      </c>
      <c r="Y30" s="59">
        <v>5960.509070000001</v>
      </c>
      <c r="Z30" s="83">
        <f t="shared" si="11"/>
        <v>0.10388892850100341</v>
      </c>
    </row>
    <row r="31" spans="1:26">
      <c r="A31" s="34" t="s">
        <v>63</v>
      </c>
      <c r="B31" s="51" t="s">
        <v>64</v>
      </c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W31" s="39" t="s">
        <v>20</v>
      </c>
      <c r="X31" s="82" t="s">
        <v>123</v>
      </c>
      <c r="Y31" s="59">
        <v>8670.0121199999994</v>
      </c>
      <c r="Z31" s="83">
        <f t="shared" si="11"/>
        <v>0.15111431903877848</v>
      </c>
    </row>
    <row r="32" spans="1:26">
      <c r="A32" s="39"/>
      <c r="B32" s="40" t="s">
        <v>65</v>
      </c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W32" s="39" t="s">
        <v>18</v>
      </c>
      <c r="X32" s="82" t="s">
        <v>18</v>
      </c>
      <c r="Y32" s="59">
        <v>4951.4156300000013</v>
      </c>
      <c r="Z32" s="83">
        <f t="shared" si="11"/>
        <v>8.6300894491184929E-2</v>
      </c>
    </row>
    <row r="33" spans="1:26">
      <c r="A33" s="39"/>
      <c r="B33" s="40" t="s">
        <v>66</v>
      </c>
      <c r="C33" s="41">
        <f>C11*$T$33/$T$11</f>
        <v>991.35056413178631</v>
      </c>
      <c r="D33" s="41">
        <f t="shared" ref="D33:S33" si="12">D11*$T$33/$T$11</f>
        <v>0</v>
      </c>
      <c r="E33" s="41">
        <f t="shared" si="12"/>
        <v>87.317250999223816</v>
      </c>
      <c r="F33" s="41">
        <f t="shared" si="12"/>
        <v>0</v>
      </c>
      <c r="G33" s="41">
        <f t="shared" si="12"/>
        <v>0</v>
      </c>
      <c r="H33" s="41">
        <f t="shared" si="12"/>
        <v>86.449501842017369</v>
      </c>
      <c r="I33" s="41">
        <f t="shared" si="12"/>
        <v>0</v>
      </c>
      <c r="J33" s="41">
        <f t="shared" si="12"/>
        <v>43.481217734101733</v>
      </c>
      <c r="K33" s="41">
        <f t="shared" si="12"/>
        <v>0</v>
      </c>
      <c r="L33" s="41">
        <f t="shared" si="12"/>
        <v>0</v>
      </c>
      <c r="M33" s="41">
        <f t="shared" si="12"/>
        <v>0</v>
      </c>
      <c r="N33" s="41">
        <f t="shared" si="12"/>
        <v>0</v>
      </c>
      <c r="O33" s="41">
        <f t="shared" si="12"/>
        <v>0</v>
      </c>
      <c r="P33" s="41">
        <f t="shared" si="12"/>
        <v>34.903918044511478</v>
      </c>
      <c r="Q33" s="41">
        <f t="shared" si="12"/>
        <v>-10.279125294453006</v>
      </c>
      <c r="R33" s="41">
        <f t="shared" si="12"/>
        <v>110.844102407386</v>
      </c>
      <c r="S33" s="41">
        <f t="shared" si="12"/>
        <v>27.711025601846501</v>
      </c>
      <c r="T33" s="41">
        <v>1371.7784554664202</v>
      </c>
      <c r="W33" s="39" t="s">
        <v>19</v>
      </c>
      <c r="X33" s="82" t="s">
        <v>124</v>
      </c>
      <c r="Y33" s="59">
        <v>2972.8805499999999</v>
      </c>
      <c r="Z33" s="83">
        <f t="shared" si="11"/>
        <v>5.1815939087393022E-2</v>
      </c>
    </row>
    <row r="34" spans="1:26">
      <c r="A34" s="39"/>
      <c r="B34" s="40" t="s">
        <v>67</v>
      </c>
      <c r="C34" s="41">
        <f>C12*$T$34/$T$12</f>
        <v>312.56831129900462</v>
      </c>
      <c r="D34" s="41">
        <f t="shared" ref="D34:S34" si="13">D12*$T$34/$T$12</f>
        <v>0</v>
      </c>
      <c r="E34" s="41">
        <f t="shared" si="13"/>
        <v>9.3886084689728939</v>
      </c>
      <c r="F34" s="41">
        <f t="shared" si="13"/>
        <v>0</v>
      </c>
      <c r="G34" s="41">
        <f t="shared" si="13"/>
        <v>0</v>
      </c>
      <c r="H34" s="41">
        <f t="shared" si="13"/>
        <v>0</v>
      </c>
      <c r="I34" s="41">
        <f t="shared" si="13"/>
        <v>0</v>
      </c>
      <c r="J34" s="41">
        <f t="shared" si="13"/>
        <v>0</v>
      </c>
      <c r="K34" s="41">
        <f t="shared" si="13"/>
        <v>-3.7151397679775084</v>
      </c>
      <c r="L34" s="41">
        <f t="shared" si="13"/>
        <v>0</v>
      </c>
      <c r="M34" s="41">
        <f t="shared" si="13"/>
        <v>0</v>
      </c>
      <c r="N34" s="41">
        <f t="shared" si="13"/>
        <v>0</v>
      </c>
      <c r="O34" s="41">
        <f t="shared" si="13"/>
        <v>0</v>
      </c>
      <c r="P34" s="41">
        <f t="shared" si="13"/>
        <v>0</v>
      </c>
      <c r="Q34" s="41">
        <f t="shared" si="13"/>
        <v>0</v>
      </c>
      <c r="R34" s="41">
        <f t="shared" si="13"/>
        <v>0</v>
      </c>
      <c r="S34" s="41">
        <f t="shared" si="13"/>
        <v>0</v>
      </c>
      <c r="T34" s="41">
        <v>318.24178000000001</v>
      </c>
      <c r="W34" s="45" t="s">
        <v>17</v>
      </c>
      <c r="X34" s="84" t="s">
        <v>125</v>
      </c>
      <c r="Y34" s="85">
        <v>6420.5773300000019</v>
      </c>
      <c r="Z34" s="86">
        <f t="shared" si="11"/>
        <v>0.11190770642876204</v>
      </c>
    </row>
    <row r="35" spans="1:26">
      <c r="A35" s="39"/>
      <c r="C35" s="55"/>
      <c r="D35" s="55"/>
      <c r="E35" s="55"/>
      <c r="F35" s="55"/>
      <c r="G35" s="55"/>
      <c r="H35" s="55"/>
      <c r="I35" s="55"/>
      <c r="J35" s="55"/>
      <c r="K35" s="55"/>
      <c r="L35" s="55"/>
      <c r="M35" s="55"/>
      <c r="N35" s="55"/>
      <c r="O35" s="55"/>
      <c r="P35" s="55"/>
      <c r="Q35" s="55"/>
      <c r="R35" s="55"/>
      <c r="S35" s="55"/>
      <c r="T35" s="55"/>
      <c r="W35" s="34" t="s">
        <v>13</v>
      </c>
      <c r="X35" s="87" t="s">
        <v>126</v>
      </c>
      <c r="Y35" s="88">
        <v>1051.2522199999999</v>
      </c>
      <c r="Z35" s="81">
        <f>Y35/SUM($Y$35:$Y$36)</f>
        <v>0.31070747234183976</v>
      </c>
    </row>
    <row r="36" spans="1:26">
      <c r="A36" s="45"/>
      <c r="B36" s="46" t="s">
        <v>68</v>
      </c>
      <c r="C36" s="47">
        <f>SUM(C31:C34)</f>
        <v>1303.9188754307909</v>
      </c>
      <c r="D36" s="47">
        <f t="shared" ref="D36:S36" si="14">SUM(D31:D34)</f>
        <v>0</v>
      </c>
      <c r="E36" s="47">
        <f t="shared" si="14"/>
        <v>96.705859468196707</v>
      </c>
      <c r="F36" s="47">
        <f t="shared" si="14"/>
        <v>0</v>
      </c>
      <c r="G36" s="47">
        <f t="shared" si="14"/>
        <v>0</v>
      </c>
      <c r="H36" s="47">
        <f t="shared" si="14"/>
        <v>86.449501842017369</v>
      </c>
      <c r="I36" s="47">
        <f t="shared" si="14"/>
        <v>0</v>
      </c>
      <c r="J36" s="47">
        <f t="shared" si="14"/>
        <v>43.481217734101733</v>
      </c>
      <c r="K36" s="47">
        <f t="shared" si="14"/>
        <v>-3.7151397679775084</v>
      </c>
      <c r="L36" s="47">
        <f t="shared" si="14"/>
        <v>0</v>
      </c>
      <c r="M36" s="47">
        <f t="shared" si="14"/>
        <v>0</v>
      </c>
      <c r="N36" s="47">
        <f t="shared" si="14"/>
        <v>0</v>
      </c>
      <c r="O36" s="47">
        <f t="shared" si="14"/>
        <v>0</v>
      </c>
      <c r="P36" s="47">
        <f t="shared" si="14"/>
        <v>34.903918044511478</v>
      </c>
      <c r="Q36" s="47">
        <f t="shared" si="14"/>
        <v>-10.279125294453006</v>
      </c>
      <c r="R36" s="47">
        <f t="shared" si="14"/>
        <v>110.844102407386</v>
      </c>
      <c r="S36" s="47">
        <f t="shared" si="14"/>
        <v>27.711025601846501</v>
      </c>
      <c r="T36" s="47">
        <f>SUM(T31:T35)</f>
        <v>1690.0202354664202</v>
      </c>
      <c r="W36" s="45" t="s">
        <v>12</v>
      </c>
      <c r="X36" s="89" t="s">
        <v>127</v>
      </c>
      <c r="Y36" s="90">
        <v>2332.1624499999998</v>
      </c>
      <c r="Z36" s="86">
        <f>Y36/SUM($Y$35:$Y$36)</f>
        <v>0.68929252765816018</v>
      </c>
    </row>
    <row r="37" spans="1:26"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W37" s="34" t="s">
        <v>27</v>
      </c>
      <c r="X37" s="91" t="s">
        <v>128</v>
      </c>
      <c r="Y37" s="92">
        <v>3033.9869200000003</v>
      </c>
      <c r="Z37" s="81">
        <f>Y37/SUM($Y$37:$Y$38)</f>
        <v>0.28033817104670522</v>
      </c>
    </row>
    <row r="38" spans="1:26">
      <c r="A38" s="34"/>
      <c r="B38" s="35" t="s">
        <v>71</v>
      </c>
      <c r="C38" s="61">
        <f>C25+C27</f>
        <v>1332.0428720933796</v>
      </c>
      <c r="D38" s="61">
        <f t="shared" ref="D38:S38" si="15">D25+D27</f>
        <v>27.984946892975398</v>
      </c>
      <c r="E38" s="61">
        <f t="shared" si="15"/>
        <v>194.03949733374969</v>
      </c>
      <c r="F38" s="61">
        <f t="shared" si="15"/>
        <v>50.292438218489274</v>
      </c>
      <c r="G38" s="61">
        <f t="shared" si="15"/>
        <v>0</v>
      </c>
      <c r="H38" s="61">
        <f t="shared" si="15"/>
        <v>354.08364208607236</v>
      </c>
      <c r="I38" s="61">
        <f t="shared" si="15"/>
        <v>776.31042700936086</v>
      </c>
      <c r="J38" s="61">
        <f t="shared" si="15"/>
        <v>111.09914272016972</v>
      </c>
      <c r="K38" s="61">
        <f t="shared" si="15"/>
        <v>36.994989115607112</v>
      </c>
      <c r="L38" s="61">
        <f t="shared" si="15"/>
        <v>36.640162909693011</v>
      </c>
      <c r="M38" s="61">
        <f t="shared" si="15"/>
        <v>366.61412176681728</v>
      </c>
      <c r="N38" s="61">
        <f t="shared" si="15"/>
        <v>370.63615255714512</v>
      </c>
      <c r="O38" s="61">
        <f t="shared" si="15"/>
        <v>0</v>
      </c>
      <c r="P38" s="61">
        <f t="shared" si="15"/>
        <v>1.2658247691358639</v>
      </c>
      <c r="Q38" s="61">
        <f t="shared" si="15"/>
        <v>0</v>
      </c>
      <c r="R38" s="61">
        <f t="shared" si="15"/>
        <v>43.363014588797341</v>
      </c>
      <c r="S38" s="61">
        <f t="shared" si="15"/>
        <v>10.840753647199335</v>
      </c>
      <c r="T38" s="62">
        <f>SUM(C38:S38)</f>
        <v>3712.2079857085919</v>
      </c>
      <c r="W38" s="45" t="s">
        <v>24</v>
      </c>
      <c r="X38" s="93" t="s">
        <v>129</v>
      </c>
      <c r="Y38" s="94">
        <v>7788.6096200000002</v>
      </c>
      <c r="Z38" s="86">
        <f>Y38/SUM($Y$37:$Y$38)</f>
        <v>0.71966182895329478</v>
      </c>
    </row>
    <row r="39" spans="1:26">
      <c r="A39" s="45"/>
      <c r="B39" s="63" t="s">
        <v>72</v>
      </c>
      <c r="C39" s="64">
        <f t="shared" ref="C39:S39" si="16">SUM(C31:C34,C28,C26)</f>
        <v>4471.0353285501405</v>
      </c>
      <c r="D39" s="64">
        <f t="shared" si="16"/>
        <v>682.376405929763</v>
      </c>
      <c r="E39" s="64">
        <f t="shared" si="16"/>
        <v>153.44358446177728</v>
      </c>
      <c r="F39" s="64">
        <f t="shared" si="16"/>
        <v>11.810072014302454</v>
      </c>
      <c r="G39" s="64">
        <f t="shared" si="16"/>
        <v>0</v>
      </c>
      <c r="H39" s="64">
        <f t="shared" si="16"/>
        <v>321.61930738454578</v>
      </c>
      <c r="I39" s="64">
        <f t="shared" si="16"/>
        <v>400.74425686024864</v>
      </c>
      <c r="J39" s="64">
        <f t="shared" si="16"/>
        <v>114.13100925693591</v>
      </c>
      <c r="K39" s="64">
        <f t="shared" si="16"/>
        <v>-1.5713379487833019</v>
      </c>
      <c r="L39" s="64">
        <f t="shared" si="16"/>
        <v>55.015408737043025</v>
      </c>
      <c r="M39" s="64">
        <f t="shared" si="16"/>
        <v>0</v>
      </c>
      <c r="N39" s="64">
        <f t="shared" si="16"/>
        <v>30.75045564472606</v>
      </c>
      <c r="O39" s="64">
        <f t="shared" si="16"/>
        <v>0</v>
      </c>
      <c r="P39" s="64">
        <f t="shared" si="16"/>
        <v>102.30823771050018</v>
      </c>
      <c r="Q39" s="64">
        <f t="shared" si="16"/>
        <v>-9.7069620242150236</v>
      </c>
      <c r="R39" s="64">
        <f t="shared" si="16"/>
        <v>151.73144152041124</v>
      </c>
      <c r="S39" s="64">
        <f t="shared" si="16"/>
        <v>37.932860380102809</v>
      </c>
      <c r="T39" s="65">
        <f>SUM(C39:S39)</f>
        <v>6521.6200684774976</v>
      </c>
      <c r="W39" t="s">
        <v>11</v>
      </c>
      <c r="X39" s="58" t="s">
        <v>96</v>
      </c>
      <c r="Y39" s="59">
        <v>15321.147859999999</v>
      </c>
      <c r="Z39" s="60">
        <v>1</v>
      </c>
    </row>
    <row r="40" spans="1:26">
      <c r="W40" t="s">
        <v>22</v>
      </c>
      <c r="X40" s="58" t="s">
        <v>130</v>
      </c>
      <c r="Y40" s="59">
        <v>1914.1225299999999</v>
      </c>
      <c r="Z40" s="60">
        <v>1</v>
      </c>
    </row>
    <row r="41" spans="1:26">
      <c r="A41" s="66"/>
      <c r="B41" s="67" t="s">
        <v>62</v>
      </c>
      <c r="C41" s="68">
        <f t="shared" ref="C41:T41" si="17">C36+C29</f>
        <v>5803.0782006435202</v>
      </c>
      <c r="D41" s="68">
        <f t="shared" si="17"/>
        <v>710.36135282273835</v>
      </c>
      <c r="E41" s="68">
        <f t="shared" si="17"/>
        <v>347.48308179552697</v>
      </c>
      <c r="F41" s="68">
        <f t="shared" si="17"/>
        <v>62.10251023279173</v>
      </c>
      <c r="G41" s="68">
        <f t="shared" si="17"/>
        <v>0</v>
      </c>
      <c r="H41" s="68">
        <f t="shared" si="17"/>
        <v>675.70294947061814</v>
      </c>
      <c r="I41" s="68">
        <f t="shared" si="17"/>
        <v>1177.0546838696096</v>
      </c>
      <c r="J41" s="68">
        <f t="shared" si="17"/>
        <v>225.23015197710563</v>
      </c>
      <c r="K41" s="68">
        <f t="shared" si="17"/>
        <v>35.423651166823809</v>
      </c>
      <c r="L41" s="68">
        <f t="shared" si="17"/>
        <v>91.655571646736036</v>
      </c>
      <c r="M41" s="68">
        <f t="shared" si="17"/>
        <v>366.61412176681728</v>
      </c>
      <c r="N41" s="68">
        <f t="shared" si="17"/>
        <v>401.38660820187118</v>
      </c>
      <c r="O41" s="68">
        <f t="shared" si="17"/>
        <v>0</v>
      </c>
      <c r="P41" s="68">
        <f t="shared" si="17"/>
        <v>103.57406247963604</v>
      </c>
      <c r="Q41" s="68">
        <f t="shared" si="17"/>
        <v>-9.7069620242150236</v>
      </c>
      <c r="R41" s="68">
        <f t="shared" si="17"/>
        <v>195.09445610920858</v>
      </c>
      <c r="S41" s="68">
        <f t="shared" si="17"/>
        <v>48.773614027302145</v>
      </c>
      <c r="T41" s="69">
        <f t="shared" si="17"/>
        <v>10233.828054186091</v>
      </c>
      <c r="W41" t="s">
        <v>21</v>
      </c>
      <c r="X41" s="58" t="s">
        <v>131</v>
      </c>
      <c r="Y41" s="59">
        <v>713.98768000000007</v>
      </c>
      <c r="Z41" s="60">
        <v>1</v>
      </c>
    </row>
    <row r="42" spans="1:26">
      <c r="X42" s="58"/>
      <c r="Y42" s="95">
        <f>SUM(Y25:Y41)</f>
        <v>176630.93257999996</v>
      </c>
    </row>
  </sheetData>
  <pageMargins left="0.7" right="0.7" top="0.75" bottom="0.75" header="0.3" footer="0.3"/>
  <pageSetup paperSize="9" orientation="portrait" r:id="rId1"/>
  <customProperties>
    <customPr name="_pios_id" r:id="rId2"/>
    <customPr name="EpmWorksheetKeyString_GUID" r:id="rId3"/>
  </customPropertie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CA7D9-04C4-4D04-8715-CD839414E9BB}">
  <sheetPr>
    <tabColor rgb="FFC00000"/>
    <pageSetUpPr fitToPage="1"/>
  </sheetPr>
  <dimension ref="A1:CO189"/>
  <sheetViews>
    <sheetView showGridLines="0" zoomScale="63" zoomScaleNormal="63" workbookViewId="0">
      <pane xSplit="4" ySplit="4" topLeftCell="J5" activePane="bottomRight" state="frozen"/>
      <selection pane="topRight" activeCell="D1" sqref="D1"/>
      <selection pane="bottomLeft" activeCell="A5" sqref="A5"/>
      <selection pane="bottomRight" activeCell="W40" sqref="K40:W40"/>
    </sheetView>
  </sheetViews>
  <sheetFormatPr defaultColWidth="9.1796875" defaultRowHeight="15.5" outlineLevelRow="1" outlineLevelCol="1"/>
  <cols>
    <col min="1" max="1" width="3.54296875" style="1" customWidth="1"/>
    <col min="2" max="2" width="27.54296875" style="2" customWidth="1"/>
    <col min="3" max="3" width="21.54296875" style="2" bestFit="1" customWidth="1"/>
    <col min="4" max="4" width="57.54296875" style="3" customWidth="1"/>
    <col min="5" max="5" width="14.453125" style="3" bestFit="1" customWidth="1"/>
    <col min="6" max="6" width="13.26953125" style="3" bestFit="1" customWidth="1"/>
    <col min="7" max="7" width="27.26953125" style="3" hidden="1" customWidth="1" outlineLevel="1"/>
    <col min="8" max="8" width="9.54296875" style="120" customWidth="1" collapsed="1"/>
    <col min="9" max="9" width="9.54296875" style="120" customWidth="1"/>
    <col min="10" max="10" width="10.54296875" style="2" customWidth="1"/>
    <col min="11" max="21" width="10.54296875" style="8" customWidth="1" outlineLevel="1"/>
    <col min="22" max="22" width="10.54296875" style="9" customWidth="1" outlineLevel="1"/>
    <col min="23" max="23" width="10.54296875" style="9" customWidth="1"/>
    <col min="24" max="24" width="6.26953125" style="9" customWidth="1"/>
    <col min="25" max="93" width="9.1796875" style="1"/>
    <col min="94" max="16384" width="9.1796875" style="2"/>
  </cols>
  <sheetData>
    <row r="1" spans="1:93">
      <c r="J1" s="123" t="s">
        <v>56</v>
      </c>
      <c r="K1" s="149">
        <v>1.7602996254681647E-2</v>
      </c>
      <c r="L1" s="149">
        <v>5.8052434456928842E-2</v>
      </c>
      <c r="M1" s="149">
        <v>0.17602996254681649</v>
      </c>
      <c r="N1" s="149">
        <v>0.10037453183520599</v>
      </c>
      <c r="O1" s="149">
        <v>8.5018726591760296E-2</v>
      </c>
      <c r="P1" s="149">
        <v>0.11685393258426967</v>
      </c>
      <c r="Q1" s="149">
        <v>5.0561797752808987E-2</v>
      </c>
      <c r="R1" s="149">
        <v>4.1947565543071164E-2</v>
      </c>
      <c r="S1" s="149">
        <v>8.8014981273408247E-2</v>
      </c>
      <c r="T1" s="149">
        <v>5.5430711610486891E-2</v>
      </c>
      <c r="U1" s="149">
        <v>7.1535580524344569E-2</v>
      </c>
      <c r="V1" s="149">
        <v>0.13895131086142323</v>
      </c>
    </row>
    <row r="2" spans="1:93" ht="16" thickBot="1">
      <c r="J2" s="96" t="s">
        <v>39</v>
      </c>
      <c r="K2" s="149">
        <v>5.4562815441276773E-2</v>
      </c>
      <c r="L2" s="149">
        <v>5.6472513981721456E-2</v>
      </c>
      <c r="M2" s="149">
        <v>0.10994407311417269</v>
      </c>
      <c r="N2" s="149">
        <v>5.6063292865911878E-2</v>
      </c>
      <c r="O2" s="149">
        <v>9.3711635520392855E-2</v>
      </c>
      <c r="P2" s="149">
        <v>0.1062610830718865</v>
      </c>
      <c r="Q2" s="149">
        <v>7.9388896467057699E-2</v>
      </c>
      <c r="R2" s="149">
        <v>5.5517664711499111E-2</v>
      </c>
      <c r="S2" s="149">
        <v>9.521211294502796E-2</v>
      </c>
      <c r="T2" s="149">
        <v>9.1256308825535398E-2</v>
      </c>
      <c r="U2" s="149">
        <v>5.4972036557086344E-2</v>
      </c>
      <c r="V2" s="149">
        <v>0.14663756649843132</v>
      </c>
      <c r="X2" s="1"/>
    </row>
    <row r="3" spans="1:93" ht="30">
      <c r="B3" s="14" t="s">
        <v>0</v>
      </c>
      <c r="C3" s="15"/>
      <c r="D3" s="16"/>
      <c r="E3" s="17"/>
      <c r="F3" s="17"/>
      <c r="G3" s="18"/>
      <c r="H3" s="121"/>
      <c r="I3" s="121"/>
      <c r="J3" s="18"/>
      <c r="K3" s="19" t="s">
        <v>132</v>
      </c>
      <c r="L3" s="19" t="s">
        <v>132</v>
      </c>
      <c r="M3" s="19" t="s">
        <v>132</v>
      </c>
      <c r="N3" s="19" t="s">
        <v>132</v>
      </c>
      <c r="O3" s="19" t="s">
        <v>132</v>
      </c>
      <c r="P3" s="19" t="s">
        <v>132</v>
      </c>
      <c r="Q3" s="19" t="s">
        <v>132</v>
      </c>
      <c r="R3" s="19" t="s">
        <v>132</v>
      </c>
      <c r="S3" s="19" t="s">
        <v>132</v>
      </c>
      <c r="T3" s="19" t="s">
        <v>132</v>
      </c>
      <c r="U3" s="19" t="s">
        <v>132</v>
      </c>
      <c r="V3" s="19" t="s">
        <v>132</v>
      </c>
      <c r="W3" s="20"/>
      <c r="X3" s="1"/>
    </row>
    <row r="4" spans="1:93" s="114" customFormat="1" ht="36">
      <c r="A4" s="112"/>
      <c r="B4" s="30" t="s">
        <v>1</v>
      </c>
      <c r="C4" s="31" t="s">
        <v>2</v>
      </c>
      <c r="D4" s="27" t="s">
        <v>3</v>
      </c>
      <c r="E4" s="29" t="s">
        <v>4</v>
      </c>
      <c r="F4" s="27" t="s">
        <v>5</v>
      </c>
      <c r="G4" s="27" t="s">
        <v>6</v>
      </c>
      <c r="H4" s="122">
        <v>2021</v>
      </c>
      <c r="I4" s="122" t="s">
        <v>7</v>
      </c>
      <c r="J4" s="113" t="s">
        <v>8</v>
      </c>
      <c r="K4" s="28" t="s">
        <v>80</v>
      </c>
      <c r="L4" s="28" t="s">
        <v>81</v>
      </c>
      <c r="M4" s="28" t="s">
        <v>82</v>
      </c>
      <c r="N4" s="28" t="s">
        <v>83</v>
      </c>
      <c r="O4" s="28" t="s">
        <v>84</v>
      </c>
      <c r="P4" s="28" t="s">
        <v>85</v>
      </c>
      <c r="Q4" s="28" t="s">
        <v>86</v>
      </c>
      <c r="R4" s="28" t="s">
        <v>87</v>
      </c>
      <c r="S4" s="28" t="s">
        <v>88</v>
      </c>
      <c r="T4" s="28" t="s">
        <v>89</v>
      </c>
      <c r="U4" s="28" t="s">
        <v>90</v>
      </c>
      <c r="V4" s="28" t="s">
        <v>91</v>
      </c>
      <c r="W4" s="27" t="s">
        <v>133</v>
      </c>
      <c r="X4" s="112"/>
      <c r="Y4" s="112"/>
      <c r="Z4" s="112"/>
      <c r="AA4" s="112"/>
      <c r="AB4" s="112"/>
      <c r="AC4" s="112"/>
      <c r="AD4" s="112"/>
      <c r="AE4" s="112"/>
      <c r="AF4" s="112"/>
      <c r="AG4" s="112"/>
      <c r="AH4" s="112"/>
      <c r="AI4" s="112"/>
      <c r="AJ4" s="112"/>
      <c r="AK4" s="112"/>
      <c r="AL4" s="112"/>
      <c r="AM4" s="112"/>
      <c r="AN4" s="112"/>
      <c r="AO4" s="112"/>
      <c r="AP4" s="112"/>
      <c r="AQ4" s="112"/>
      <c r="AR4" s="112"/>
      <c r="AS4" s="112"/>
      <c r="AT4" s="112"/>
      <c r="AU4" s="112"/>
      <c r="AV4" s="112"/>
      <c r="AW4" s="112"/>
      <c r="AX4" s="112"/>
      <c r="AY4" s="112"/>
      <c r="AZ4" s="112"/>
      <c r="BA4" s="112"/>
      <c r="BB4" s="112"/>
      <c r="BC4" s="112"/>
      <c r="BD4" s="112"/>
      <c r="BE4" s="112"/>
      <c r="BF4" s="112"/>
      <c r="BG4" s="112"/>
      <c r="BH4" s="112"/>
      <c r="BI4" s="112"/>
      <c r="BJ4" s="112"/>
      <c r="BK4" s="112"/>
      <c r="BL4" s="112"/>
      <c r="BM4" s="112"/>
      <c r="BN4" s="112"/>
      <c r="BO4" s="112"/>
      <c r="BP4" s="112"/>
      <c r="BQ4" s="112"/>
      <c r="BR4" s="112"/>
      <c r="BS4" s="112"/>
      <c r="BT4" s="112"/>
      <c r="BU4" s="112"/>
      <c r="BV4" s="112"/>
      <c r="BW4" s="112"/>
      <c r="BX4" s="112"/>
      <c r="BY4" s="112"/>
      <c r="BZ4" s="112"/>
      <c r="CA4" s="112"/>
      <c r="CB4" s="112"/>
      <c r="CC4" s="112"/>
      <c r="CD4" s="112"/>
      <c r="CE4" s="112"/>
      <c r="CF4" s="112"/>
      <c r="CG4" s="112"/>
      <c r="CH4" s="112"/>
      <c r="CI4" s="112"/>
      <c r="CJ4" s="112"/>
      <c r="CK4" s="112"/>
      <c r="CL4" s="112"/>
      <c r="CM4" s="112"/>
      <c r="CN4" s="112"/>
      <c r="CO4" s="112"/>
    </row>
    <row r="5" spans="1:93" ht="15.65" customHeight="1">
      <c r="B5" s="352" t="s">
        <v>29</v>
      </c>
      <c r="C5" s="317" t="s">
        <v>30</v>
      </c>
      <c r="D5" s="320" t="s">
        <v>31</v>
      </c>
      <c r="E5" s="320"/>
      <c r="F5" s="320" t="s">
        <v>32</v>
      </c>
      <c r="G5" s="321" t="s">
        <v>33</v>
      </c>
      <c r="H5" s="395"/>
      <c r="I5" s="395">
        <f>0.6*I7+0.4*I9</f>
        <v>61.400000000000006</v>
      </c>
      <c r="J5" s="4" t="s">
        <v>47</v>
      </c>
      <c r="K5" s="22">
        <v>61</v>
      </c>
      <c r="L5" s="22">
        <f t="shared" ref="K5:V6" si="0">0.6*L7+0.4*L9</f>
        <v>61.400000000000006</v>
      </c>
      <c r="M5" s="22">
        <f t="shared" si="0"/>
        <v>61.400000000000006</v>
      </c>
      <c r="N5" s="22">
        <v>61</v>
      </c>
      <c r="O5" s="22">
        <f t="shared" si="0"/>
        <v>61.400000000000006</v>
      </c>
      <c r="P5" s="22">
        <f t="shared" si="0"/>
        <v>61.400000000000006</v>
      </c>
      <c r="Q5" s="22">
        <f t="shared" si="0"/>
        <v>61.400000000000006</v>
      </c>
      <c r="R5" s="22">
        <f t="shared" si="0"/>
        <v>61.400000000000006</v>
      </c>
      <c r="S5" s="22">
        <f t="shared" si="0"/>
        <v>61.400000000000006</v>
      </c>
      <c r="T5" s="22">
        <f t="shared" si="0"/>
        <v>61.400000000000006</v>
      </c>
      <c r="U5" s="22">
        <f t="shared" si="0"/>
        <v>61.400000000000006</v>
      </c>
      <c r="V5" s="22">
        <f t="shared" si="0"/>
        <v>61.400000000000006</v>
      </c>
      <c r="W5" s="132">
        <v>0.64</v>
      </c>
      <c r="X5" s="1"/>
    </row>
    <row r="6" spans="1:93" ht="15.65" customHeight="1">
      <c r="B6" s="353"/>
      <c r="C6" s="318"/>
      <c r="D6" s="302"/>
      <c r="E6" s="302"/>
      <c r="F6" s="302"/>
      <c r="G6" s="304"/>
      <c r="H6" s="394"/>
      <c r="I6" s="394"/>
      <c r="J6" s="5" t="s">
        <v>132</v>
      </c>
      <c r="K6" s="130">
        <f t="shared" si="0"/>
        <v>63</v>
      </c>
      <c r="L6" s="130">
        <f t="shared" si="0"/>
        <v>79.2</v>
      </c>
      <c r="M6" s="130">
        <f t="shared" si="0"/>
        <v>60</v>
      </c>
      <c r="N6" s="130">
        <f t="shared" si="0"/>
        <v>64.800000000000011</v>
      </c>
      <c r="O6" s="130">
        <f t="shared" si="0"/>
        <v>59.4</v>
      </c>
      <c r="P6" s="130">
        <f t="shared" si="0"/>
        <v>86.6</v>
      </c>
      <c r="Q6" s="130">
        <f t="shared" si="0"/>
        <v>53.2</v>
      </c>
      <c r="R6" s="130">
        <f t="shared" si="0"/>
        <v>79</v>
      </c>
      <c r="S6" s="130">
        <f t="shared" si="0"/>
        <v>87.4</v>
      </c>
      <c r="T6" s="130">
        <f t="shared" si="0"/>
        <v>82</v>
      </c>
      <c r="U6" s="130"/>
      <c r="V6" s="130"/>
      <c r="W6" s="171">
        <f>T6</f>
        <v>82</v>
      </c>
      <c r="X6" s="1"/>
    </row>
    <row r="7" spans="1:93" ht="15.65" customHeight="1" outlineLevel="1">
      <c r="B7" s="353"/>
      <c r="C7" s="318"/>
      <c r="D7" s="302" t="s">
        <v>36</v>
      </c>
      <c r="E7" s="302" t="s">
        <v>37</v>
      </c>
      <c r="F7" s="304" t="s">
        <v>32</v>
      </c>
      <c r="G7" s="304"/>
      <c r="H7" s="394"/>
      <c r="I7" s="394">
        <f>'Market Dashboard'!K6</f>
        <v>47</v>
      </c>
      <c r="J7" s="5" t="s">
        <v>47</v>
      </c>
      <c r="K7" s="12">
        <f t="shared" ref="K7:V7" si="1">$I$7</f>
        <v>47</v>
      </c>
      <c r="L7" s="12">
        <f t="shared" si="1"/>
        <v>47</v>
      </c>
      <c r="M7" s="12">
        <f t="shared" si="1"/>
        <v>47</v>
      </c>
      <c r="N7" s="12">
        <f t="shared" si="1"/>
        <v>47</v>
      </c>
      <c r="O7" s="12">
        <f t="shared" si="1"/>
        <v>47</v>
      </c>
      <c r="P7" s="12">
        <f t="shared" si="1"/>
        <v>47</v>
      </c>
      <c r="Q7" s="12">
        <f t="shared" si="1"/>
        <v>47</v>
      </c>
      <c r="R7" s="12">
        <f t="shared" si="1"/>
        <v>47</v>
      </c>
      <c r="S7" s="12">
        <f t="shared" si="1"/>
        <v>47</v>
      </c>
      <c r="T7" s="12">
        <f t="shared" si="1"/>
        <v>47</v>
      </c>
      <c r="U7" s="12">
        <f t="shared" si="1"/>
        <v>47</v>
      </c>
      <c r="V7" s="12">
        <f t="shared" si="1"/>
        <v>47</v>
      </c>
      <c r="W7" s="128">
        <v>0.52</v>
      </c>
      <c r="X7" s="1"/>
    </row>
    <row r="8" spans="1:93" ht="15.65" customHeight="1" outlineLevel="1">
      <c r="B8" s="353"/>
      <c r="C8" s="318"/>
      <c r="D8" s="302"/>
      <c r="E8" s="302"/>
      <c r="F8" s="304"/>
      <c r="G8" s="304"/>
      <c r="H8" s="394"/>
      <c r="I8" s="394"/>
      <c r="J8" s="5" t="s">
        <v>132</v>
      </c>
      <c r="K8" s="130">
        <v>55</v>
      </c>
      <c r="L8" s="130">
        <v>88</v>
      </c>
      <c r="M8" s="130">
        <v>48</v>
      </c>
      <c r="N8" s="130">
        <v>56</v>
      </c>
      <c r="O8" s="130">
        <v>45</v>
      </c>
      <c r="P8" s="130">
        <v>91</v>
      </c>
      <c r="Q8" s="130">
        <v>36</v>
      </c>
      <c r="R8" s="130">
        <v>75</v>
      </c>
      <c r="S8" s="130">
        <v>95</v>
      </c>
      <c r="T8" s="130">
        <v>78</v>
      </c>
      <c r="U8" s="130"/>
      <c r="V8" s="130"/>
      <c r="W8" s="171">
        <f>T8</f>
        <v>78</v>
      </c>
      <c r="X8" s="1"/>
    </row>
    <row r="9" spans="1:93" ht="15.65" customHeight="1" outlineLevel="1">
      <c r="B9" s="353"/>
      <c r="C9" s="318"/>
      <c r="D9" s="302" t="s">
        <v>38</v>
      </c>
      <c r="E9" s="302" t="s">
        <v>39</v>
      </c>
      <c r="F9" s="302" t="s">
        <v>32</v>
      </c>
      <c r="G9" s="304"/>
      <c r="H9" s="394"/>
      <c r="I9" s="394">
        <f>'Market Dashboard'!K8</f>
        <v>83</v>
      </c>
      <c r="J9" s="106" t="s">
        <v>47</v>
      </c>
      <c r="K9" s="12">
        <f t="shared" ref="K9:V9" si="2">$I$9</f>
        <v>83</v>
      </c>
      <c r="L9" s="12">
        <f t="shared" si="2"/>
        <v>83</v>
      </c>
      <c r="M9" s="12">
        <f t="shared" si="2"/>
        <v>83</v>
      </c>
      <c r="N9" s="12">
        <f t="shared" si="2"/>
        <v>83</v>
      </c>
      <c r="O9" s="12">
        <f t="shared" si="2"/>
        <v>83</v>
      </c>
      <c r="P9" s="12">
        <f t="shared" si="2"/>
        <v>83</v>
      </c>
      <c r="Q9" s="12">
        <f t="shared" si="2"/>
        <v>83</v>
      </c>
      <c r="R9" s="12">
        <f t="shared" si="2"/>
        <v>83</v>
      </c>
      <c r="S9" s="12">
        <f t="shared" si="2"/>
        <v>83</v>
      </c>
      <c r="T9" s="12">
        <f t="shared" si="2"/>
        <v>83</v>
      </c>
      <c r="U9" s="12">
        <f t="shared" si="2"/>
        <v>83</v>
      </c>
      <c r="V9" s="12">
        <f t="shared" si="2"/>
        <v>83</v>
      </c>
      <c r="W9" s="128">
        <v>0.83</v>
      </c>
      <c r="X9" s="1"/>
    </row>
    <row r="10" spans="1:93" ht="16.149999999999999" customHeight="1" outlineLevel="1">
      <c r="B10" s="353"/>
      <c r="C10" s="318"/>
      <c r="D10" s="302"/>
      <c r="E10" s="302"/>
      <c r="F10" s="302"/>
      <c r="G10" s="304"/>
      <c r="H10" s="394"/>
      <c r="I10" s="394"/>
      <c r="J10" s="5" t="s">
        <v>132</v>
      </c>
      <c r="K10" s="130">
        <v>75</v>
      </c>
      <c r="L10" s="130">
        <v>66</v>
      </c>
      <c r="M10" s="130">
        <v>78</v>
      </c>
      <c r="N10" s="130">
        <v>78</v>
      </c>
      <c r="O10" s="130">
        <v>81</v>
      </c>
      <c r="P10" s="130">
        <v>80</v>
      </c>
      <c r="Q10" s="130">
        <v>79</v>
      </c>
      <c r="R10" s="130">
        <v>85</v>
      </c>
      <c r="S10" s="130">
        <v>76</v>
      </c>
      <c r="T10" s="130">
        <v>88</v>
      </c>
      <c r="U10" s="130"/>
      <c r="V10" s="130"/>
      <c r="W10" s="171">
        <f>T10</f>
        <v>88</v>
      </c>
      <c r="X10" s="1"/>
    </row>
    <row r="11" spans="1:93" ht="15.65" customHeight="1">
      <c r="B11" s="341" t="s">
        <v>40</v>
      </c>
      <c r="C11" s="317" t="s">
        <v>41</v>
      </c>
      <c r="D11" s="320" t="s">
        <v>42</v>
      </c>
      <c r="E11" s="320" t="s">
        <v>37</v>
      </c>
      <c r="F11" s="321" t="s">
        <v>32</v>
      </c>
      <c r="G11" s="321" t="s">
        <v>43</v>
      </c>
      <c r="H11" s="396"/>
      <c r="I11" s="398">
        <v>0.44</v>
      </c>
      <c r="J11" s="107" t="s">
        <v>47</v>
      </c>
      <c r="K11" s="115">
        <v>0.44</v>
      </c>
      <c r="L11" s="115">
        <v>0.44</v>
      </c>
      <c r="M11" s="115">
        <v>0.44</v>
      </c>
      <c r="N11" s="115">
        <v>0.44</v>
      </c>
      <c r="O11" s="115">
        <v>0.44</v>
      </c>
      <c r="P11" s="115">
        <v>0.44</v>
      </c>
      <c r="Q11" s="115">
        <v>0.44</v>
      </c>
      <c r="R11" s="115">
        <v>0.44</v>
      </c>
      <c r="S11" s="115">
        <v>0.44</v>
      </c>
      <c r="T11" s="115">
        <v>0.44</v>
      </c>
      <c r="U11" s="115">
        <v>0.44</v>
      </c>
      <c r="V11" s="115">
        <v>0.44</v>
      </c>
      <c r="W11" s="132">
        <v>0.44</v>
      </c>
      <c r="X11" s="1"/>
    </row>
    <row r="12" spans="1:93" s="1" customFormat="1" ht="15.65" customHeight="1">
      <c r="B12" s="342"/>
      <c r="C12" s="318"/>
      <c r="D12" s="302"/>
      <c r="E12" s="302"/>
      <c r="F12" s="304"/>
      <c r="G12" s="304"/>
      <c r="H12" s="397"/>
      <c r="I12" s="399"/>
      <c r="J12" s="5" t="s">
        <v>132</v>
      </c>
      <c r="K12" s="131">
        <v>0.37</v>
      </c>
      <c r="L12" s="131">
        <v>0.38</v>
      </c>
      <c r="M12" s="131">
        <v>0.37</v>
      </c>
      <c r="N12" s="131">
        <v>0.37</v>
      </c>
      <c r="O12" s="131">
        <v>0.36</v>
      </c>
      <c r="P12" s="131">
        <v>0.36</v>
      </c>
      <c r="Q12" s="131">
        <v>0.35</v>
      </c>
      <c r="R12" s="131">
        <v>0.36</v>
      </c>
      <c r="S12" s="131">
        <v>0.37</v>
      </c>
      <c r="T12" s="131">
        <v>0.37</v>
      </c>
      <c r="U12" s="131">
        <v>0.37</v>
      </c>
      <c r="V12" s="131">
        <v>0.37</v>
      </c>
      <c r="W12" s="133">
        <f>T12</f>
        <v>0.37</v>
      </c>
    </row>
    <row r="13" spans="1:93" s="1" customFormat="1" ht="18" customHeight="1">
      <c r="B13" s="333" t="s">
        <v>44</v>
      </c>
      <c r="C13" s="318"/>
      <c r="D13" s="302" t="s">
        <v>45</v>
      </c>
      <c r="E13" s="302" t="s">
        <v>37</v>
      </c>
      <c r="F13" s="304" t="s">
        <v>32</v>
      </c>
      <c r="G13" s="304" t="s">
        <v>134</v>
      </c>
      <c r="H13" s="397"/>
      <c r="I13" s="402">
        <f>'Market Dashboard'!K12</f>
        <v>183</v>
      </c>
      <c r="J13" s="106" t="s">
        <v>47</v>
      </c>
      <c r="K13" s="12">
        <v>7.8570583728070176</v>
      </c>
      <c r="L13" s="12">
        <v>15.85123349122807</v>
      </c>
      <c r="M13" s="12">
        <v>35.596690097543863</v>
      </c>
      <c r="N13" s="12">
        <v>45.765590571228067</v>
      </c>
      <c r="O13" s="12">
        <v>56.131939158596467</v>
      </c>
      <c r="P13" s="12">
        <v>77.45698067438596</v>
      </c>
      <c r="Q13" s="12">
        <v>88.415673602807033</v>
      </c>
      <c r="R13" s="12">
        <v>99.571814644912308</v>
      </c>
      <c r="S13" s="12">
        <v>122.4764410701754</v>
      </c>
      <c r="T13" s="12">
        <v>136.2022036949123</v>
      </c>
      <c r="U13" s="12">
        <v>150.19671514105269</v>
      </c>
      <c r="V13" s="12">
        <v>183.19334912280701</v>
      </c>
      <c r="W13" s="21">
        <f>Q13</f>
        <v>88.415673602807033</v>
      </c>
      <c r="X13" s="6"/>
    </row>
    <row r="14" spans="1:93" s="1" customFormat="1" ht="18.649999999999999" customHeight="1" thickBot="1">
      <c r="B14" s="333"/>
      <c r="C14" s="377"/>
      <c r="D14" s="381"/>
      <c r="E14" s="381"/>
      <c r="F14" s="400"/>
      <c r="G14" s="400"/>
      <c r="H14" s="401"/>
      <c r="I14" s="402"/>
      <c r="J14" s="119" t="s">
        <v>132</v>
      </c>
      <c r="K14" s="130">
        <v>7</v>
      </c>
      <c r="L14" s="130">
        <v>10</v>
      </c>
      <c r="M14" s="130">
        <v>16</v>
      </c>
      <c r="N14" s="130">
        <v>18</v>
      </c>
      <c r="O14" s="130">
        <v>20</v>
      </c>
      <c r="P14" s="130">
        <v>23</v>
      </c>
      <c r="Q14" s="130">
        <v>34</v>
      </c>
      <c r="R14" s="130">
        <v>38</v>
      </c>
      <c r="S14" s="130">
        <v>42</v>
      </c>
      <c r="T14" s="130">
        <v>48</v>
      </c>
      <c r="U14" s="130">
        <v>54</v>
      </c>
      <c r="V14" s="130">
        <v>56</v>
      </c>
      <c r="W14" s="134">
        <f>Q14</f>
        <v>34</v>
      </c>
      <c r="X14" s="6"/>
    </row>
    <row r="15" spans="1:93" s="1" customFormat="1" ht="15.65" customHeight="1">
      <c r="B15" s="403" t="s">
        <v>48</v>
      </c>
      <c r="C15" s="317" t="s">
        <v>49</v>
      </c>
      <c r="D15" s="320" t="s">
        <v>135</v>
      </c>
      <c r="E15" s="320" t="s">
        <v>37</v>
      </c>
      <c r="F15" s="321" t="s">
        <v>51</v>
      </c>
      <c r="G15" s="321" t="s">
        <v>43</v>
      </c>
      <c r="H15" s="395">
        <v>522</v>
      </c>
      <c r="I15" s="395">
        <f>'Market Dashboard'!K14</f>
        <v>629.39415999999994</v>
      </c>
      <c r="J15" s="107" t="s">
        <v>47</v>
      </c>
      <c r="K15" s="22">
        <f>$I$15*K1</f>
        <v>11.0792230411985</v>
      </c>
      <c r="L15" s="22">
        <f t="shared" ref="L15:V15" si="3">$I$15*L1</f>
        <v>36.537863220973783</v>
      </c>
      <c r="M15" s="22">
        <f t="shared" si="3"/>
        <v>110.79223041198502</v>
      </c>
      <c r="N15" s="22">
        <f t="shared" si="3"/>
        <v>63.175144149812731</v>
      </c>
      <c r="O15" s="22">
        <f t="shared" si="3"/>
        <v>53.510290007490632</v>
      </c>
      <c r="P15" s="22">
        <f t="shared" si="3"/>
        <v>73.547182741573025</v>
      </c>
      <c r="Q15" s="22">
        <f t="shared" si="3"/>
        <v>31.823300224719098</v>
      </c>
      <c r="R15" s="22">
        <f t="shared" si="3"/>
        <v>26.401552779026215</v>
      </c>
      <c r="S15" s="22">
        <f t="shared" si="3"/>
        <v>55.396115205992508</v>
      </c>
      <c r="T15" s="22">
        <f t="shared" si="3"/>
        <v>34.887766172284643</v>
      </c>
      <c r="U15" s="22">
        <f t="shared" si="3"/>
        <v>45.024076614232207</v>
      </c>
      <c r="V15" s="22">
        <f t="shared" si="3"/>
        <v>87.45514358052435</v>
      </c>
      <c r="W15" s="23">
        <f t="shared" ref="W15:W22" si="4">SUMIF($K$3:$V$3,"ACT",K15:V15)</f>
        <v>629.62988814981259</v>
      </c>
    </row>
    <row r="16" spans="1:93" s="1" customFormat="1" ht="15.65" customHeight="1">
      <c r="B16" s="283"/>
      <c r="C16" s="318"/>
      <c r="D16" s="302"/>
      <c r="E16" s="302"/>
      <c r="F16" s="304"/>
      <c r="G16" s="304"/>
      <c r="H16" s="394"/>
      <c r="I16" s="394"/>
      <c r="J16" s="5" t="s">
        <v>132</v>
      </c>
      <c r="K16" s="130">
        <v>19.525940000000002</v>
      </c>
      <c r="L16" s="130">
        <v>1.0758299999999998</v>
      </c>
      <c r="M16" s="130">
        <v>180.43201999999994</v>
      </c>
      <c r="N16" s="130">
        <v>196.83873999999997</v>
      </c>
      <c r="O16" s="130">
        <v>5.2330800000000002</v>
      </c>
      <c r="P16" s="130">
        <v>98.279179999999997</v>
      </c>
      <c r="Q16" s="130">
        <v>82.510750000000002</v>
      </c>
      <c r="R16" s="130">
        <v>23.114909999999998</v>
      </c>
      <c r="S16" s="130">
        <v>127.83671000000002</v>
      </c>
      <c r="T16" s="130">
        <v>46.701650000000001</v>
      </c>
      <c r="U16" s="130">
        <v>47.153869999999998</v>
      </c>
      <c r="V16" s="130">
        <v>129.71171999999999</v>
      </c>
      <c r="W16" s="134">
        <f t="shared" si="4"/>
        <v>958.41439999999989</v>
      </c>
    </row>
    <row r="17" spans="2:24" s="1" customFormat="1" ht="15.65" customHeight="1">
      <c r="B17" s="283"/>
      <c r="C17" s="318"/>
      <c r="D17" s="302" t="s">
        <v>53</v>
      </c>
      <c r="E17" s="302" t="s">
        <v>39</v>
      </c>
      <c r="F17" s="304" t="s">
        <v>51</v>
      </c>
      <c r="G17" s="304" t="s">
        <v>43</v>
      </c>
      <c r="H17" s="394">
        <v>2272</v>
      </c>
      <c r="I17" s="394">
        <f>'Market Dashboard'!K17</f>
        <v>1563.3180649409358</v>
      </c>
      <c r="J17" s="106" t="s">
        <v>47</v>
      </c>
      <c r="K17" s="12">
        <f>$I$17*K2</f>
        <v>85.29903505338622</v>
      </c>
      <c r="L17" s="12">
        <f t="shared" ref="L17:V17" si="5">$I$17*L2</f>
        <v>88.28450128025473</v>
      </c>
      <c r="M17" s="12">
        <f t="shared" si="5"/>
        <v>171.87755563257321</v>
      </c>
      <c r="N17" s="12">
        <f t="shared" si="5"/>
        <v>87.644758517354319</v>
      </c>
      <c r="O17" s="12">
        <f t="shared" si="5"/>
        <v>146.50109270419082</v>
      </c>
      <c r="P17" s="12">
        <f t="shared" si="5"/>
        <v>166.11987076646963</v>
      </c>
      <c r="Q17" s="12">
        <f t="shared" si="5"/>
        <v>124.11009600267693</v>
      </c>
      <c r="R17" s="12">
        <f t="shared" si="5"/>
        <v>86.791768166820461</v>
      </c>
      <c r="S17" s="12">
        <f t="shared" si="5"/>
        <v>148.84681616815894</v>
      </c>
      <c r="T17" s="12">
        <f t="shared" si="5"/>
        <v>142.66263612678844</v>
      </c>
      <c r="U17" s="12">
        <f t="shared" si="5"/>
        <v>85.938777816286603</v>
      </c>
      <c r="V17" s="12">
        <f t="shared" si="5"/>
        <v>229.24115670597544</v>
      </c>
      <c r="W17" s="21">
        <f t="shared" si="4"/>
        <v>1563.3180649409358</v>
      </c>
      <c r="X17" s="25"/>
    </row>
    <row r="18" spans="2:24" s="1" customFormat="1" ht="15.65" customHeight="1">
      <c r="B18" s="283"/>
      <c r="C18" s="318"/>
      <c r="D18" s="302"/>
      <c r="E18" s="302"/>
      <c r="F18" s="304"/>
      <c r="G18" s="304"/>
      <c r="H18" s="394"/>
      <c r="I18" s="394"/>
      <c r="J18" s="5" t="s">
        <v>132</v>
      </c>
      <c r="K18" s="130">
        <v>256.55045000000001</v>
      </c>
      <c r="L18" s="130">
        <v>153.39237999999989</v>
      </c>
      <c r="M18" s="130">
        <v>361.34924000000024</v>
      </c>
      <c r="N18" s="130">
        <v>187.43885999999998</v>
      </c>
      <c r="O18" s="130">
        <v>326.87363000000016</v>
      </c>
      <c r="P18" s="130">
        <v>426.74562000000009</v>
      </c>
      <c r="Q18" s="130">
        <v>500.81044000000031</v>
      </c>
      <c r="R18" s="130">
        <v>188.15706999999989</v>
      </c>
      <c r="S18" s="130">
        <v>378.19269999999989</v>
      </c>
      <c r="T18" s="130">
        <v>263.00022999999999</v>
      </c>
      <c r="U18" s="130">
        <v>257.12590999999986</v>
      </c>
      <c r="V18" s="130">
        <v>728.26206000000002</v>
      </c>
      <c r="W18" s="134">
        <f t="shared" si="4"/>
        <v>4027.8985900000002</v>
      </c>
    </row>
    <row r="19" spans="2:24" s="1" customFormat="1" ht="15.65" customHeight="1">
      <c r="B19" s="283"/>
      <c r="C19" s="318"/>
      <c r="D19" s="302" t="s">
        <v>59</v>
      </c>
      <c r="E19" s="302" t="s">
        <v>37</v>
      </c>
      <c r="F19" s="304" t="s">
        <v>51</v>
      </c>
      <c r="G19" s="304" t="s">
        <v>43</v>
      </c>
      <c r="H19" s="394">
        <v>0</v>
      </c>
      <c r="I19" s="394">
        <f>'Market Dashboard'!K20</f>
        <v>0</v>
      </c>
      <c r="J19" s="106" t="s">
        <v>47</v>
      </c>
      <c r="K19" s="12">
        <f>$I$19*K1</f>
        <v>0</v>
      </c>
      <c r="L19" s="12">
        <f t="shared" ref="L19:V19" si="6">$I$19*L1</f>
        <v>0</v>
      </c>
      <c r="M19" s="12">
        <f t="shared" si="6"/>
        <v>0</v>
      </c>
      <c r="N19" s="12">
        <f t="shared" si="6"/>
        <v>0</v>
      </c>
      <c r="O19" s="12">
        <f t="shared" si="6"/>
        <v>0</v>
      </c>
      <c r="P19" s="12">
        <f t="shared" si="6"/>
        <v>0</v>
      </c>
      <c r="Q19" s="12">
        <f t="shared" si="6"/>
        <v>0</v>
      </c>
      <c r="R19" s="12">
        <f t="shared" si="6"/>
        <v>0</v>
      </c>
      <c r="S19" s="12">
        <f t="shared" si="6"/>
        <v>0</v>
      </c>
      <c r="T19" s="12">
        <f t="shared" si="6"/>
        <v>0</v>
      </c>
      <c r="U19" s="12">
        <f t="shared" si="6"/>
        <v>0</v>
      </c>
      <c r="V19" s="12">
        <f t="shared" si="6"/>
        <v>0</v>
      </c>
      <c r="W19" s="21">
        <f t="shared" si="4"/>
        <v>0</v>
      </c>
      <c r="X19" s="25"/>
    </row>
    <row r="20" spans="2:24" s="1" customFormat="1" ht="15.65" customHeight="1">
      <c r="B20" s="283"/>
      <c r="C20" s="318"/>
      <c r="D20" s="302"/>
      <c r="E20" s="302"/>
      <c r="F20" s="304"/>
      <c r="G20" s="304"/>
      <c r="H20" s="394"/>
      <c r="I20" s="394"/>
      <c r="J20" s="5" t="s">
        <v>132</v>
      </c>
      <c r="K20" s="130"/>
      <c r="L20" s="130"/>
      <c r="M20" s="130"/>
      <c r="N20" s="130"/>
      <c r="O20" s="130"/>
      <c r="P20" s="130"/>
      <c r="Q20" s="130"/>
      <c r="R20" s="130"/>
      <c r="S20" s="130"/>
      <c r="T20" s="130"/>
      <c r="U20" s="130"/>
      <c r="V20" s="130"/>
      <c r="W20" s="134">
        <f t="shared" si="4"/>
        <v>0</v>
      </c>
    </row>
    <row r="21" spans="2:24" s="1" customFormat="1" ht="15.65" customHeight="1">
      <c r="B21" s="283"/>
      <c r="C21" s="318"/>
      <c r="D21" s="302" t="s">
        <v>60</v>
      </c>
      <c r="E21" s="302" t="s">
        <v>39</v>
      </c>
      <c r="F21" s="304" t="s">
        <v>51</v>
      </c>
      <c r="G21" s="304" t="s">
        <v>43</v>
      </c>
      <c r="H21" s="394">
        <v>0</v>
      </c>
      <c r="I21" s="394">
        <f>'Market Dashboard'!K23</f>
        <v>10.911494024128775</v>
      </c>
      <c r="J21" s="106" t="s">
        <v>47</v>
      </c>
      <c r="K21" s="12">
        <f>$I$21*K2</f>
        <v>0.59536183462713277</v>
      </c>
      <c r="L21" s="12">
        <f t="shared" ref="L21:V21" si="7">$I$21*L2</f>
        <v>0.61619949883908232</v>
      </c>
      <c r="M21" s="12">
        <f t="shared" si="7"/>
        <v>1.1996540967736724</v>
      </c>
      <c r="N21" s="12">
        <f t="shared" si="7"/>
        <v>0.61173428507937877</v>
      </c>
      <c r="O21" s="12">
        <f t="shared" si="7"/>
        <v>1.0225339509721005</v>
      </c>
      <c r="P21" s="12">
        <f t="shared" si="7"/>
        <v>1.1594671729363408</v>
      </c>
      <c r="Q21" s="12">
        <f t="shared" si="7"/>
        <v>0.8662514693824781</v>
      </c>
      <c r="R21" s="12">
        <f t="shared" si="7"/>
        <v>0.60578066673310749</v>
      </c>
      <c r="S21" s="12">
        <f t="shared" si="7"/>
        <v>1.0389064014243465</v>
      </c>
      <c r="T21" s="12">
        <f t="shared" si="7"/>
        <v>0.99574266841387948</v>
      </c>
      <c r="U21" s="12">
        <f t="shared" si="7"/>
        <v>0.5998270483868362</v>
      </c>
      <c r="V21" s="12">
        <f t="shared" si="7"/>
        <v>1.6000349305604191</v>
      </c>
      <c r="W21" s="21">
        <f t="shared" si="4"/>
        <v>10.911494024128775</v>
      </c>
    </row>
    <row r="22" spans="2:24" s="1" customFormat="1" ht="15.65" customHeight="1">
      <c r="B22" s="283"/>
      <c r="C22" s="318"/>
      <c r="D22" s="302"/>
      <c r="E22" s="302"/>
      <c r="F22" s="304"/>
      <c r="G22" s="304"/>
      <c r="H22" s="394"/>
      <c r="I22" s="394"/>
      <c r="J22" s="5" t="s">
        <v>132</v>
      </c>
      <c r="K22" s="130"/>
      <c r="L22" s="130"/>
      <c r="M22" s="130"/>
      <c r="N22" s="130"/>
      <c r="O22" s="130"/>
      <c r="P22" s="130"/>
      <c r="Q22" s="130"/>
      <c r="R22" s="130"/>
      <c r="S22" s="130"/>
      <c r="T22" s="130"/>
      <c r="U22" s="130"/>
      <c r="V22" s="130"/>
      <c r="W22" s="134">
        <f t="shared" si="4"/>
        <v>0</v>
      </c>
    </row>
    <row r="23" spans="2:24" s="1" customFormat="1" ht="15.65" customHeight="1">
      <c r="B23" s="283"/>
      <c r="C23" s="318"/>
      <c r="D23" s="314" t="s">
        <v>61</v>
      </c>
      <c r="E23" s="300" t="s">
        <v>62</v>
      </c>
      <c r="F23" s="276" t="s">
        <v>51</v>
      </c>
      <c r="G23" s="276" t="s">
        <v>43</v>
      </c>
      <c r="H23" s="407">
        <f>SUM(H15:H22)</f>
        <v>2794</v>
      </c>
      <c r="I23" s="407">
        <f>SUM(I15:I22)</f>
        <v>2203.6237189650647</v>
      </c>
      <c r="J23" s="109" t="s">
        <v>47</v>
      </c>
      <c r="K23" s="12">
        <f t="shared" ref="K23:W23" si="8">SUM(K21,K19,K17,K15)</f>
        <v>96.97361992921185</v>
      </c>
      <c r="L23" s="12">
        <f t="shared" si="8"/>
        <v>125.4385640000676</v>
      </c>
      <c r="M23" s="12">
        <f t="shared" si="8"/>
        <v>283.86944014133189</v>
      </c>
      <c r="N23" s="12">
        <f t="shared" si="8"/>
        <v>151.43163695224644</v>
      </c>
      <c r="O23" s="12">
        <f t="shared" si="8"/>
        <v>201.03391666265355</v>
      </c>
      <c r="P23" s="12">
        <f t="shared" si="8"/>
        <v>240.826520680979</v>
      </c>
      <c r="Q23" s="12">
        <f t="shared" si="8"/>
        <v>156.79964769677849</v>
      </c>
      <c r="R23" s="12">
        <f t="shared" si="8"/>
        <v>113.79910161257979</v>
      </c>
      <c r="S23" s="12">
        <f t="shared" si="8"/>
        <v>205.28183777557581</v>
      </c>
      <c r="T23" s="12">
        <f t="shared" si="8"/>
        <v>178.54614496748695</v>
      </c>
      <c r="U23" s="12">
        <f t="shared" si="8"/>
        <v>131.56268147890566</v>
      </c>
      <c r="V23" s="12">
        <f t="shared" si="8"/>
        <v>318.29633521706023</v>
      </c>
      <c r="W23" s="21">
        <f t="shared" si="8"/>
        <v>2203.8594471148772</v>
      </c>
    </row>
    <row r="24" spans="2:24" s="1" customFormat="1" ht="15.65" customHeight="1" thickBot="1">
      <c r="B24" s="283"/>
      <c r="C24" s="377"/>
      <c r="D24" s="404"/>
      <c r="E24" s="405"/>
      <c r="F24" s="406"/>
      <c r="G24" s="406"/>
      <c r="H24" s="408"/>
      <c r="I24" s="408"/>
      <c r="J24" s="127" t="s">
        <v>132</v>
      </c>
      <c r="K24" s="130">
        <f>SUM(K22,K20,K18,K16)</f>
        <v>276.07639</v>
      </c>
      <c r="L24" s="130">
        <f t="shared" ref="L24:V24" si="9">SUM(L22,L20,L18,L16)</f>
        <v>154.46820999999989</v>
      </c>
      <c r="M24" s="130">
        <f t="shared" si="9"/>
        <v>541.7812600000002</v>
      </c>
      <c r="N24" s="130">
        <f t="shared" si="9"/>
        <v>384.27759999999995</v>
      </c>
      <c r="O24" s="130">
        <f t="shared" si="9"/>
        <v>332.10671000000013</v>
      </c>
      <c r="P24" s="130">
        <f t="shared" si="9"/>
        <v>525.02480000000014</v>
      </c>
      <c r="Q24" s="130">
        <f t="shared" si="9"/>
        <v>583.32119000000034</v>
      </c>
      <c r="R24" s="130">
        <f t="shared" si="9"/>
        <v>211.2719799999999</v>
      </c>
      <c r="S24" s="130">
        <f t="shared" si="9"/>
        <v>506.02940999999993</v>
      </c>
      <c r="T24" s="130">
        <f t="shared" si="9"/>
        <v>309.70187999999996</v>
      </c>
      <c r="U24" s="130">
        <f t="shared" si="9"/>
        <v>304.27977999999985</v>
      </c>
      <c r="V24" s="130">
        <f t="shared" si="9"/>
        <v>857.97378000000003</v>
      </c>
      <c r="W24" s="134">
        <f>SUM(W22,W20,W18,W16)</f>
        <v>4986.3129900000004</v>
      </c>
    </row>
    <row r="25" spans="2:24" s="1" customFormat="1" ht="15.65" customHeight="1">
      <c r="B25" s="283"/>
      <c r="C25" s="317" t="s">
        <v>63</v>
      </c>
      <c r="D25" s="320" t="s">
        <v>64</v>
      </c>
      <c r="E25" s="320" t="s">
        <v>39</v>
      </c>
      <c r="F25" s="321" t="s">
        <v>51</v>
      </c>
      <c r="G25" s="321" t="s">
        <v>43</v>
      </c>
      <c r="H25" s="395">
        <v>0</v>
      </c>
      <c r="I25" s="395">
        <f>'Market Dashboard'!K29</f>
        <v>109</v>
      </c>
      <c r="J25" s="107" t="s">
        <v>47</v>
      </c>
      <c r="K25" s="22">
        <f t="shared" ref="K25:V25" si="10">$I$25*K2</f>
        <v>5.9473468830991685</v>
      </c>
      <c r="L25" s="22">
        <f t="shared" si="10"/>
        <v>6.1555040240076391</v>
      </c>
      <c r="M25" s="22">
        <f t="shared" si="10"/>
        <v>11.983903969444823</v>
      </c>
      <c r="N25" s="22">
        <f t="shared" si="10"/>
        <v>6.1108989223843944</v>
      </c>
      <c r="O25" s="22">
        <f t="shared" si="10"/>
        <v>10.214568271722822</v>
      </c>
      <c r="P25" s="22">
        <f t="shared" si="10"/>
        <v>11.582458054835628</v>
      </c>
      <c r="Q25" s="22">
        <f t="shared" si="10"/>
        <v>8.6533897149092898</v>
      </c>
      <c r="R25" s="22">
        <f t="shared" si="10"/>
        <v>6.0514254535534029</v>
      </c>
      <c r="S25" s="22">
        <f t="shared" si="10"/>
        <v>10.378120311008047</v>
      </c>
      <c r="T25" s="22">
        <f t="shared" si="10"/>
        <v>9.9469376619833589</v>
      </c>
      <c r="U25" s="22">
        <f t="shared" si="10"/>
        <v>5.9919519847224114</v>
      </c>
      <c r="V25" s="22">
        <f t="shared" si="10"/>
        <v>15.983494748329013</v>
      </c>
      <c r="W25" s="23">
        <f t="shared" ref="W25:W31" si="11">SUMIF($K$3:$V$3,"ACT",K25:V25)</f>
        <v>108.99999999999997</v>
      </c>
    </row>
    <row r="26" spans="2:24" s="1" customFormat="1" ht="18.649999999999999" customHeight="1">
      <c r="B26" s="283"/>
      <c r="C26" s="318"/>
      <c r="D26" s="302"/>
      <c r="E26" s="302"/>
      <c r="F26" s="304"/>
      <c r="G26" s="304"/>
      <c r="H26" s="394"/>
      <c r="I26" s="394"/>
      <c r="J26" s="5" t="s">
        <v>132</v>
      </c>
      <c r="K26" s="130">
        <v>0</v>
      </c>
      <c r="L26" s="130">
        <v>0</v>
      </c>
      <c r="M26" s="130">
        <v>0</v>
      </c>
      <c r="N26" s="130">
        <v>0</v>
      </c>
      <c r="O26" s="130">
        <v>0</v>
      </c>
      <c r="P26" s="130">
        <v>0</v>
      </c>
      <c r="Q26" s="130">
        <v>0</v>
      </c>
      <c r="R26" s="130">
        <v>0</v>
      </c>
      <c r="S26" s="130">
        <v>0</v>
      </c>
      <c r="T26" s="130">
        <v>0</v>
      </c>
      <c r="U26" s="130">
        <v>0</v>
      </c>
      <c r="V26" s="130">
        <v>0</v>
      </c>
      <c r="W26" s="134">
        <f t="shared" si="11"/>
        <v>0</v>
      </c>
    </row>
    <row r="27" spans="2:24" s="1" customFormat="1" ht="15.65" customHeight="1">
      <c r="B27" s="283"/>
      <c r="C27" s="318"/>
      <c r="D27" s="302" t="s">
        <v>65</v>
      </c>
      <c r="E27" s="302" t="s">
        <v>39</v>
      </c>
      <c r="F27" s="304" t="s">
        <v>51</v>
      </c>
      <c r="G27" s="304" t="s">
        <v>43</v>
      </c>
      <c r="H27" s="394">
        <v>0</v>
      </c>
      <c r="I27" s="394">
        <f>'Market Dashboard'!K32</f>
        <v>0</v>
      </c>
      <c r="J27" s="106" t="s">
        <v>47</v>
      </c>
      <c r="K27" s="12">
        <f t="shared" ref="K27:V27" si="12">$I$27*K2</f>
        <v>0</v>
      </c>
      <c r="L27" s="12">
        <f t="shared" si="12"/>
        <v>0</v>
      </c>
      <c r="M27" s="12">
        <f t="shared" si="12"/>
        <v>0</v>
      </c>
      <c r="N27" s="12">
        <f t="shared" si="12"/>
        <v>0</v>
      </c>
      <c r="O27" s="12">
        <f t="shared" si="12"/>
        <v>0</v>
      </c>
      <c r="P27" s="12">
        <f t="shared" si="12"/>
        <v>0</v>
      </c>
      <c r="Q27" s="12">
        <f t="shared" si="12"/>
        <v>0</v>
      </c>
      <c r="R27" s="12">
        <f t="shared" si="12"/>
        <v>0</v>
      </c>
      <c r="S27" s="12">
        <f t="shared" si="12"/>
        <v>0</v>
      </c>
      <c r="T27" s="12">
        <f t="shared" si="12"/>
        <v>0</v>
      </c>
      <c r="U27" s="12">
        <f t="shared" si="12"/>
        <v>0</v>
      </c>
      <c r="V27" s="12">
        <f t="shared" si="12"/>
        <v>0</v>
      </c>
      <c r="W27" s="21">
        <f t="shared" si="11"/>
        <v>0</v>
      </c>
    </row>
    <row r="28" spans="2:24" s="1" customFormat="1" ht="15.65" customHeight="1">
      <c r="B28" s="283"/>
      <c r="C28" s="318"/>
      <c r="D28" s="302"/>
      <c r="E28" s="302"/>
      <c r="F28" s="304"/>
      <c r="G28" s="304"/>
      <c r="H28" s="394"/>
      <c r="I28" s="394"/>
      <c r="J28" s="5" t="s">
        <v>132</v>
      </c>
      <c r="K28" s="130"/>
      <c r="L28" s="130"/>
      <c r="M28" s="130"/>
      <c r="N28" s="130"/>
      <c r="O28" s="130"/>
      <c r="P28" s="130"/>
      <c r="Q28" s="130"/>
      <c r="R28" s="130"/>
      <c r="S28" s="130"/>
      <c r="T28" s="130"/>
      <c r="U28" s="130"/>
      <c r="V28" s="130"/>
      <c r="W28" s="134">
        <f t="shared" si="11"/>
        <v>0</v>
      </c>
    </row>
    <row r="29" spans="2:24" s="1" customFormat="1" ht="15.65" customHeight="1">
      <c r="B29" s="283"/>
      <c r="C29" s="318"/>
      <c r="D29" s="302" t="s">
        <v>66</v>
      </c>
      <c r="E29" s="302" t="s">
        <v>39</v>
      </c>
      <c r="F29" s="304" t="s">
        <v>51</v>
      </c>
      <c r="G29" s="304" t="s">
        <v>43</v>
      </c>
      <c r="H29" s="394">
        <v>558</v>
      </c>
      <c r="I29" s="394">
        <f>'Market Dashboard'!K35</f>
        <v>517</v>
      </c>
      <c r="J29" s="106" t="s">
        <v>47</v>
      </c>
      <c r="K29" s="12">
        <f t="shared" ref="K29:V29" si="13">$I$29*K2</f>
        <v>28.208975583140091</v>
      </c>
      <c r="L29" s="12">
        <f t="shared" si="13"/>
        <v>29.196289728549992</v>
      </c>
      <c r="M29" s="12">
        <f t="shared" si="13"/>
        <v>56.84108580002728</v>
      </c>
      <c r="N29" s="12">
        <f t="shared" si="13"/>
        <v>28.98472241167644</v>
      </c>
      <c r="O29" s="12">
        <f t="shared" si="13"/>
        <v>48.448915564043105</v>
      </c>
      <c r="P29" s="12">
        <f t="shared" si="13"/>
        <v>54.936979948165323</v>
      </c>
      <c r="Q29" s="12">
        <f t="shared" si="13"/>
        <v>41.044059473468828</v>
      </c>
      <c r="R29" s="12">
        <f t="shared" si="13"/>
        <v>28.70263265584504</v>
      </c>
      <c r="S29" s="12">
        <f t="shared" si="13"/>
        <v>49.224662392579454</v>
      </c>
      <c r="T29" s="12">
        <f t="shared" si="13"/>
        <v>47.179511662801801</v>
      </c>
      <c r="U29" s="12">
        <f t="shared" si="13"/>
        <v>28.42054290001364</v>
      </c>
      <c r="V29" s="12">
        <f t="shared" si="13"/>
        <v>75.811621879689</v>
      </c>
      <c r="W29" s="21">
        <f t="shared" si="11"/>
        <v>517</v>
      </c>
    </row>
    <row r="30" spans="2:24" s="1" customFormat="1" ht="15.65" customHeight="1">
      <c r="B30" s="283"/>
      <c r="C30" s="318"/>
      <c r="D30" s="302"/>
      <c r="E30" s="302"/>
      <c r="F30" s="304"/>
      <c r="G30" s="304"/>
      <c r="H30" s="394"/>
      <c r="I30" s="394"/>
      <c r="J30" s="5" t="s">
        <v>132</v>
      </c>
      <c r="K30" s="130">
        <v>14.80669</v>
      </c>
      <c r="L30" s="130">
        <v>55.186519999999994</v>
      </c>
      <c r="M30" s="130">
        <v>82.816309999999973</v>
      </c>
      <c r="N30" s="130">
        <v>55.641719999999999</v>
      </c>
      <c r="O30" s="130">
        <v>84.367890000000003</v>
      </c>
      <c r="P30" s="130">
        <v>90.441599999999966</v>
      </c>
      <c r="Q30" s="130">
        <v>42.130480000000006</v>
      </c>
      <c r="R30" s="130">
        <v>31.631990000000009</v>
      </c>
      <c r="S30" s="130">
        <v>178.55014000000003</v>
      </c>
      <c r="T30" s="130">
        <v>42.306090000000012</v>
      </c>
      <c r="U30" s="130">
        <v>31.027329999999992</v>
      </c>
      <c r="V30" s="130">
        <v>70.979289999999992</v>
      </c>
      <c r="W30" s="134">
        <f>SUMIF($K$3:$V$3,"ACT",K30:V30)</f>
        <v>779.88605000000007</v>
      </c>
    </row>
    <row r="31" spans="2:24" s="1" customFormat="1" ht="15.65" customHeight="1">
      <c r="B31" s="283"/>
      <c r="C31" s="318"/>
      <c r="D31" s="302" t="s">
        <v>67</v>
      </c>
      <c r="E31" s="302" t="s">
        <v>39</v>
      </c>
      <c r="F31" s="304" t="s">
        <v>51</v>
      </c>
      <c r="G31" s="304" t="s">
        <v>43</v>
      </c>
      <c r="H31" s="394">
        <v>0</v>
      </c>
      <c r="I31" s="394">
        <f>'Market Dashboard'!K38</f>
        <v>100</v>
      </c>
      <c r="J31" s="106" t="s">
        <v>47</v>
      </c>
      <c r="K31" s="12">
        <f t="shared" ref="K31:V31" si="14">$I$31*K2</f>
        <v>5.4562815441276769</v>
      </c>
      <c r="L31" s="12">
        <f t="shared" si="14"/>
        <v>5.6472513981721457</v>
      </c>
      <c r="M31" s="12">
        <f t="shared" si="14"/>
        <v>10.99440731141727</v>
      </c>
      <c r="N31" s="12">
        <f t="shared" si="14"/>
        <v>5.6063292865911878</v>
      </c>
      <c r="O31" s="12">
        <f t="shared" si="14"/>
        <v>9.3711635520392846</v>
      </c>
      <c r="P31" s="12">
        <f t="shared" si="14"/>
        <v>10.62610830718865</v>
      </c>
      <c r="Q31" s="12">
        <f t="shared" si="14"/>
        <v>7.9388896467057695</v>
      </c>
      <c r="R31" s="12">
        <f t="shared" si="14"/>
        <v>5.5517664711499108</v>
      </c>
      <c r="S31" s="12">
        <f t="shared" si="14"/>
        <v>9.5212112945027965</v>
      </c>
      <c r="T31" s="12">
        <f t="shared" si="14"/>
        <v>9.1256308825535406</v>
      </c>
      <c r="U31" s="12">
        <f t="shared" si="14"/>
        <v>5.4972036557086348</v>
      </c>
      <c r="V31" s="12">
        <f t="shared" si="14"/>
        <v>14.663756649843132</v>
      </c>
      <c r="W31" s="21">
        <f t="shared" si="11"/>
        <v>100</v>
      </c>
    </row>
    <row r="32" spans="2:24" s="1" customFormat="1" ht="15.65" customHeight="1">
      <c r="B32" s="283"/>
      <c r="C32" s="318"/>
      <c r="D32" s="302"/>
      <c r="E32" s="302"/>
      <c r="F32" s="304"/>
      <c r="G32" s="304"/>
      <c r="H32" s="394"/>
      <c r="I32" s="394"/>
      <c r="J32" s="5" t="s">
        <v>132</v>
      </c>
      <c r="K32" s="172">
        <v>1</v>
      </c>
      <c r="L32" s="172">
        <v>1</v>
      </c>
      <c r="M32" s="172">
        <v>2</v>
      </c>
      <c r="N32" s="172">
        <v>1</v>
      </c>
      <c r="O32" s="172">
        <v>1</v>
      </c>
      <c r="P32" s="173">
        <v>13</v>
      </c>
      <c r="Q32" s="172">
        <v>3</v>
      </c>
      <c r="R32" s="172">
        <v>4</v>
      </c>
      <c r="S32" s="172">
        <v>6</v>
      </c>
      <c r="T32" s="172">
        <v>3</v>
      </c>
      <c r="U32" s="173">
        <v>9</v>
      </c>
      <c r="V32" s="173">
        <v>9</v>
      </c>
      <c r="W32" s="134">
        <f>SUMIF($K$3:$V$3,"ACT",K32:V32)</f>
        <v>53</v>
      </c>
    </row>
    <row r="33" spans="2:24" s="1" customFormat="1" ht="15.65" customHeight="1">
      <c r="B33" s="283"/>
      <c r="C33" s="318"/>
      <c r="D33" s="314" t="s">
        <v>68</v>
      </c>
      <c r="E33" s="300" t="s">
        <v>62</v>
      </c>
      <c r="F33" s="276" t="s">
        <v>51</v>
      </c>
      <c r="G33" s="276" t="s">
        <v>43</v>
      </c>
      <c r="H33" s="407">
        <f>SUM(H25:H32)</f>
        <v>558</v>
      </c>
      <c r="I33" s="407">
        <f>SUM(I25:I32)</f>
        <v>726</v>
      </c>
      <c r="J33" s="109" t="s">
        <v>47</v>
      </c>
      <c r="K33" s="12">
        <f t="shared" ref="K33:W33" si="15">SUM(K31,K29,K27,K25)</f>
        <v>39.612604010366937</v>
      </c>
      <c r="L33" s="12">
        <f t="shared" si="15"/>
        <v>40.999045150729778</v>
      </c>
      <c r="M33" s="12">
        <f t="shared" si="15"/>
        <v>79.819397080889374</v>
      </c>
      <c r="N33" s="12">
        <f t="shared" si="15"/>
        <v>40.701950620652021</v>
      </c>
      <c r="O33" s="12">
        <f t="shared" si="15"/>
        <v>68.034647387805208</v>
      </c>
      <c r="P33" s="12">
        <f t="shared" si="15"/>
        <v>77.145546310189602</v>
      </c>
      <c r="Q33" s="12">
        <f t="shared" si="15"/>
        <v>57.636338835083883</v>
      </c>
      <c r="R33" s="12">
        <f t="shared" si="15"/>
        <v>40.305824580548361</v>
      </c>
      <c r="S33" s="12">
        <f t="shared" si="15"/>
        <v>69.123993998090299</v>
      </c>
      <c r="T33" s="12">
        <f t="shared" si="15"/>
        <v>66.252080207338693</v>
      </c>
      <c r="U33" s="12">
        <f t="shared" si="15"/>
        <v>39.909698540444687</v>
      </c>
      <c r="V33" s="12">
        <f t="shared" si="15"/>
        <v>106.45887327786114</v>
      </c>
      <c r="W33" s="21">
        <f t="shared" si="15"/>
        <v>726</v>
      </c>
    </row>
    <row r="34" spans="2:24" s="1" customFormat="1" ht="16.149999999999999" customHeight="1" thickBot="1">
      <c r="B34" s="283"/>
      <c r="C34" s="377"/>
      <c r="D34" s="404"/>
      <c r="E34" s="405"/>
      <c r="F34" s="406"/>
      <c r="G34" s="406"/>
      <c r="H34" s="408"/>
      <c r="I34" s="408"/>
      <c r="J34" s="127" t="s">
        <v>132</v>
      </c>
      <c r="K34" s="134">
        <f t="shared" ref="K34:V34" si="16">SUM(K32,K30,K28,K26)</f>
        <v>15.80669</v>
      </c>
      <c r="L34" s="134">
        <f t="shared" si="16"/>
        <v>56.186519999999994</v>
      </c>
      <c r="M34" s="134">
        <f t="shared" si="16"/>
        <v>84.816309999999973</v>
      </c>
      <c r="N34" s="134">
        <f t="shared" si="16"/>
        <v>56.641719999999999</v>
      </c>
      <c r="O34" s="134">
        <f t="shared" si="16"/>
        <v>85.367890000000003</v>
      </c>
      <c r="P34" s="134">
        <f t="shared" si="16"/>
        <v>103.44159999999997</v>
      </c>
      <c r="Q34" s="134">
        <f t="shared" si="16"/>
        <v>45.130480000000006</v>
      </c>
      <c r="R34" s="134">
        <f t="shared" si="16"/>
        <v>35.631990000000009</v>
      </c>
      <c r="S34" s="134">
        <f t="shared" si="16"/>
        <v>184.55014000000003</v>
      </c>
      <c r="T34" s="134">
        <f t="shared" si="16"/>
        <v>45.306090000000012</v>
      </c>
      <c r="U34" s="134">
        <f t="shared" si="16"/>
        <v>40.027329999999992</v>
      </c>
      <c r="V34" s="134">
        <f t="shared" si="16"/>
        <v>79.979289999999992</v>
      </c>
      <c r="W34" s="134">
        <f>SUM(W32,W30,W28,W26)</f>
        <v>832.88605000000007</v>
      </c>
    </row>
    <row r="35" spans="2:24" s="1" customFormat="1" ht="15.65" customHeight="1">
      <c r="B35" s="284" t="s">
        <v>69</v>
      </c>
      <c r="C35" s="412" t="s">
        <v>70</v>
      </c>
      <c r="D35" s="413" t="s">
        <v>71</v>
      </c>
      <c r="E35" s="414" t="s">
        <v>37</v>
      </c>
      <c r="F35" s="415" t="s">
        <v>51</v>
      </c>
      <c r="G35" s="415" t="s">
        <v>43</v>
      </c>
      <c r="H35" s="411">
        <v>522</v>
      </c>
      <c r="I35" s="411">
        <f>'Market Dashboard'!K44</f>
        <v>629.39415999999994</v>
      </c>
      <c r="J35" s="110" t="s">
        <v>47</v>
      </c>
      <c r="K35" s="22">
        <f>SUM(K15,K19)</f>
        <v>11.0792230411985</v>
      </c>
      <c r="L35" s="22">
        <f t="shared" ref="L35:W35" si="17">SUM(L15,L19)</f>
        <v>36.537863220973783</v>
      </c>
      <c r="M35" s="22">
        <f t="shared" si="17"/>
        <v>110.79223041198502</v>
      </c>
      <c r="N35" s="22">
        <f t="shared" si="17"/>
        <v>63.175144149812731</v>
      </c>
      <c r="O35" s="22">
        <f t="shared" si="17"/>
        <v>53.510290007490632</v>
      </c>
      <c r="P35" s="22">
        <f t="shared" si="17"/>
        <v>73.547182741573025</v>
      </c>
      <c r="Q35" s="22">
        <f t="shared" si="17"/>
        <v>31.823300224719098</v>
      </c>
      <c r="R35" s="22">
        <f t="shared" si="17"/>
        <v>26.401552779026215</v>
      </c>
      <c r="S35" s="22">
        <f t="shared" si="17"/>
        <v>55.396115205992508</v>
      </c>
      <c r="T35" s="22">
        <f t="shared" si="17"/>
        <v>34.887766172284643</v>
      </c>
      <c r="U35" s="22">
        <f t="shared" si="17"/>
        <v>45.024076614232207</v>
      </c>
      <c r="V35" s="22">
        <f t="shared" si="17"/>
        <v>87.45514358052435</v>
      </c>
      <c r="W35" s="23">
        <f t="shared" si="17"/>
        <v>629.62988814981259</v>
      </c>
      <c r="X35" s="26"/>
    </row>
    <row r="36" spans="2:24" s="1" customFormat="1" ht="15.65" customHeight="1">
      <c r="B36" s="286"/>
      <c r="C36" s="288"/>
      <c r="D36" s="307"/>
      <c r="E36" s="293"/>
      <c r="F36" s="295"/>
      <c r="G36" s="295"/>
      <c r="H36" s="409"/>
      <c r="I36" s="409"/>
      <c r="J36" s="5" t="s">
        <v>132</v>
      </c>
      <c r="K36" s="130">
        <f>SUM(K16,K20)</f>
        <v>19.525940000000002</v>
      </c>
      <c r="L36" s="130">
        <f t="shared" ref="L36:U36" si="18">SUM(L16,L20)</f>
        <v>1.0758299999999998</v>
      </c>
      <c r="M36" s="130">
        <f t="shared" si="18"/>
        <v>180.43201999999994</v>
      </c>
      <c r="N36" s="130">
        <f t="shared" si="18"/>
        <v>196.83873999999997</v>
      </c>
      <c r="O36" s="130">
        <f t="shared" si="18"/>
        <v>5.2330800000000002</v>
      </c>
      <c r="P36" s="130">
        <f t="shared" si="18"/>
        <v>98.279179999999997</v>
      </c>
      <c r="Q36" s="130">
        <f t="shared" si="18"/>
        <v>82.510750000000002</v>
      </c>
      <c r="R36" s="130">
        <f t="shared" si="18"/>
        <v>23.114909999999998</v>
      </c>
      <c r="S36" s="130">
        <f t="shared" si="18"/>
        <v>127.83671000000002</v>
      </c>
      <c r="T36" s="130">
        <f t="shared" si="18"/>
        <v>46.701650000000001</v>
      </c>
      <c r="U36" s="130">
        <f t="shared" si="18"/>
        <v>47.153869999999998</v>
      </c>
      <c r="V36" s="130">
        <f>SUM(V16,V20)</f>
        <v>129.71171999999999</v>
      </c>
      <c r="W36" s="134">
        <f>SUM(W16,W20)</f>
        <v>958.41439999999989</v>
      </c>
      <c r="X36" s="26"/>
    </row>
    <row r="37" spans="2:24" s="1" customFormat="1" ht="15.65" customHeight="1">
      <c r="B37" s="286"/>
      <c r="C37" s="288"/>
      <c r="D37" s="307" t="s">
        <v>72</v>
      </c>
      <c r="E37" s="293" t="s">
        <v>39</v>
      </c>
      <c r="F37" s="295" t="s">
        <v>51</v>
      </c>
      <c r="G37" s="295" t="s">
        <v>43</v>
      </c>
      <c r="H37" s="409">
        <v>2830</v>
      </c>
      <c r="I37" s="409">
        <f>'Market Dashboard'!K47</f>
        <v>2300.2295589650648</v>
      </c>
      <c r="J37" s="111" t="s">
        <v>47</v>
      </c>
      <c r="K37" s="12">
        <f>SUM(K17,K21,K25,K27,K29,K31)</f>
        <v>125.50700089838028</v>
      </c>
      <c r="L37" s="12">
        <f t="shared" ref="L37:V37" si="19">SUM(L17,L21,L25,L27,L29,L31)</f>
        <v>129.89974592982361</v>
      </c>
      <c r="M37" s="12">
        <f t="shared" si="19"/>
        <v>252.89660681023625</v>
      </c>
      <c r="N37" s="12">
        <f t="shared" si="19"/>
        <v>128.95844342308573</v>
      </c>
      <c r="O37" s="12">
        <f t="shared" si="19"/>
        <v>215.55827404296812</v>
      </c>
      <c r="P37" s="12">
        <f t="shared" si="19"/>
        <v>244.42488424959555</v>
      </c>
      <c r="Q37" s="12">
        <f t="shared" si="19"/>
        <v>182.61268630714329</v>
      </c>
      <c r="R37" s="12">
        <f t="shared" si="19"/>
        <v>127.70337341410192</v>
      </c>
      <c r="S37" s="12">
        <f t="shared" si="19"/>
        <v>219.00971656767359</v>
      </c>
      <c r="T37" s="12">
        <f t="shared" si="19"/>
        <v>209.91045900254102</v>
      </c>
      <c r="U37" s="12">
        <f t="shared" si="19"/>
        <v>126.44830340511812</v>
      </c>
      <c r="V37" s="12">
        <f t="shared" si="19"/>
        <v>337.30006491439701</v>
      </c>
      <c r="W37" s="21">
        <f>SUM(W17,W21,W25,W27,W29,W31)</f>
        <v>2300.2295589650648</v>
      </c>
      <c r="X37" s="26"/>
    </row>
    <row r="38" spans="2:24" s="1" customFormat="1" ht="15.65" customHeight="1">
      <c r="B38" s="286"/>
      <c r="C38" s="288"/>
      <c r="D38" s="307"/>
      <c r="E38" s="293"/>
      <c r="F38" s="295"/>
      <c r="G38" s="295"/>
      <c r="H38" s="409"/>
      <c r="I38" s="409"/>
      <c r="J38" s="5" t="s">
        <v>132</v>
      </c>
      <c r="K38" s="134">
        <f t="shared" ref="K38:V38" si="20">SUM(K18,K22,K26,K28,K30,K32)</f>
        <v>272.35714000000002</v>
      </c>
      <c r="L38" s="134">
        <f t="shared" si="20"/>
        <v>209.57889999999989</v>
      </c>
      <c r="M38" s="134">
        <f t="shared" si="20"/>
        <v>446.16555000000022</v>
      </c>
      <c r="N38" s="134">
        <f t="shared" si="20"/>
        <v>244.08057999999997</v>
      </c>
      <c r="O38" s="134">
        <f t="shared" si="20"/>
        <v>412.24152000000015</v>
      </c>
      <c r="P38" s="134">
        <f t="shared" si="20"/>
        <v>530.18722000000002</v>
      </c>
      <c r="Q38" s="134">
        <f t="shared" si="20"/>
        <v>545.94092000000035</v>
      </c>
      <c r="R38" s="134">
        <f t="shared" si="20"/>
        <v>223.78905999999989</v>
      </c>
      <c r="S38" s="134">
        <f t="shared" si="20"/>
        <v>562.74283999999989</v>
      </c>
      <c r="T38" s="134">
        <f t="shared" si="20"/>
        <v>308.30632000000003</v>
      </c>
      <c r="U38" s="134">
        <f t="shared" si="20"/>
        <v>297.15323999999987</v>
      </c>
      <c r="V38" s="134">
        <f t="shared" si="20"/>
        <v>808.24135000000001</v>
      </c>
      <c r="W38" s="134">
        <f>SUM(W18,W22,W26,W28,W30,W32)</f>
        <v>4860.7846399999999</v>
      </c>
      <c r="X38" s="26"/>
    </row>
    <row r="39" spans="2:24" s="1" customFormat="1" ht="15.65" customHeight="1">
      <c r="B39" s="286"/>
      <c r="C39" s="288"/>
      <c r="D39" s="307" t="s">
        <v>73</v>
      </c>
      <c r="E39" s="293" t="s">
        <v>62</v>
      </c>
      <c r="F39" s="295" t="s">
        <v>51</v>
      </c>
      <c r="G39" s="295" t="s">
        <v>43</v>
      </c>
      <c r="H39" s="409">
        <f>H35+H37</f>
        <v>3352</v>
      </c>
      <c r="I39" s="409">
        <f>'Market Dashboard'!K50</f>
        <v>2929.6237189650647</v>
      </c>
      <c r="J39" s="111" t="s">
        <v>47</v>
      </c>
      <c r="K39" s="12">
        <f t="shared" ref="K39:V40" si="21">SUM(K33,K23)</f>
        <v>136.58622393957879</v>
      </c>
      <c r="L39" s="12">
        <f t="shared" si="21"/>
        <v>166.43760915079739</v>
      </c>
      <c r="M39" s="12">
        <f t="shared" si="21"/>
        <v>363.68883722222125</v>
      </c>
      <c r="N39" s="12">
        <f t="shared" si="21"/>
        <v>192.13358757289845</v>
      </c>
      <c r="O39" s="12">
        <f t="shared" si="21"/>
        <v>269.06856405045875</v>
      </c>
      <c r="P39" s="12">
        <f t="shared" si="21"/>
        <v>317.97206699116862</v>
      </c>
      <c r="Q39" s="12">
        <f t="shared" si="21"/>
        <v>214.43598653186237</v>
      </c>
      <c r="R39" s="12">
        <f t="shared" si="21"/>
        <v>154.10492619312816</v>
      </c>
      <c r="S39" s="12">
        <f t="shared" si="21"/>
        <v>274.40583177366614</v>
      </c>
      <c r="T39" s="12">
        <f t="shared" si="21"/>
        <v>244.79822517482563</v>
      </c>
      <c r="U39" s="12">
        <f t="shared" si="21"/>
        <v>171.47238001935034</v>
      </c>
      <c r="V39" s="12">
        <f t="shared" si="21"/>
        <v>424.75520849492136</v>
      </c>
      <c r="W39" s="21">
        <f>SUM(W33,W23)</f>
        <v>2929.8594471148772</v>
      </c>
      <c r="X39" s="26"/>
    </row>
    <row r="40" spans="2:24" s="1" customFormat="1" ht="15.65" customHeight="1">
      <c r="B40" s="286"/>
      <c r="C40" s="289"/>
      <c r="D40" s="416"/>
      <c r="E40" s="309"/>
      <c r="F40" s="310"/>
      <c r="G40" s="310"/>
      <c r="H40" s="410"/>
      <c r="I40" s="410"/>
      <c r="J40" s="118" t="s">
        <v>132</v>
      </c>
      <c r="K40" s="155">
        <f>SUM(K34,K24)</f>
        <v>291.88308000000001</v>
      </c>
      <c r="L40" s="155">
        <f>SUM(L34,L24)</f>
        <v>210.65472999999989</v>
      </c>
      <c r="M40" s="155">
        <f>SUM(M34,M24)</f>
        <v>626.59757000000013</v>
      </c>
      <c r="N40" s="155">
        <f>SUM(N34,N24)</f>
        <v>440.91931999999997</v>
      </c>
      <c r="O40" s="155">
        <f>SUM(O34,O24)</f>
        <v>417.47460000000012</v>
      </c>
      <c r="P40" s="155">
        <f t="shared" si="21"/>
        <v>628.46640000000014</v>
      </c>
      <c r="Q40" s="155">
        <f t="shared" si="21"/>
        <v>628.45167000000038</v>
      </c>
      <c r="R40" s="155">
        <f t="shared" si="21"/>
        <v>246.9039699999999</v>
      </c>
      <c r="S40" s="155">
        <f t="shared" si="21"/>
        <v>690.57954999999993</v>
      </c>
      <c r="T40" s="155">
        <f t="shared" si="21"/>
        <v>355.00797</v>
      </c>
      <c r="U40" s="155">
        <f t="shared" si="21"/>
        <v>344.30710999999985</v>
      </c>
      <c r="V40" s="155">
        <f>SUM(V34,V24)</f>
        <v>937.95307000000003</v>
      </c>
      <c r="W40" s="155">
        <f>SUM(W34,W24)</f>
        <v>5819.1990400000004</v>
      </c>
      <c r="X40" s="170"/>
    </row>
    <row r="41" spans="2:24" s="1" customFormat="1">
      <c r="D41" s="7"/>
      <c r="E41" s="7"/>
      <c r="F41" s="7"/>
      <c r="G41" s="7"/>
      <c r="H41" s="123"/>
      <c r="I41" s="123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1"/>
      <c r="W41" s="32"/>
      <c r="X41" s="11"/>
    </row>
    <row r="42" spans="2:24" s="1" customFormat="1">
      <c r="D42" s="7"/>
      <c r="E42" s="7"/>
      <c r="F42" s="7"/>
      <c r="G42" s="7"/>
      <c r="H42" s="123"/>
      <c r="I42" s="123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1"/>
      <c r="W42" s="11"/>
      <c r="X42" s="11"/>
    </row>
    <row r="43" spans="2:24" s="1" customFormat="1">
      <c r="D43" s="7"/>
      <c r="E43" s="7"/>
      <c r="F43" s="7"/>
      <c r="G43" s="7"/>
      <c r="H43" s="123"/>
      <c r="I43" s="123"/>
      <c r="J43" s="96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1"/>
      <c r="W43" s="11"/>
      <c r="X43" s="11"/>
    </row>
    <row r="44" spans="2:24" s="1" customFormat="1">
      <c r="D44" s="7"/>
      <c r="E44" s="7"/>
      <c r="F44" s="7"/>
      <c r="G44" s="7"/>
      <c r="H44" s="123"/>
      <c r="I44" s="123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1"/>
      <c r="W44" s="11"/>
      <c r="X44" s="11"/>
    </row>
    <row r="45" spans="2:24" s="1" customFormat="1">
      <c r="D45" s="7"/>
      <c r="E45" s="7"/>
      <c r="F45" s="7"/>
      <c r="G45" s="7"/>
      <c r="H45" s="123"/>
      <c r="I45" s="123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1"/>
      <c r="W45" s="11"/>
      <c r="X45" s="11"/>
    </row>
    <row r="46" spans="2:24" s="1" customFormat="1">
      <c r="D46" s="7"/>
      <c r="E46" s="7"/>
      <c r="F46" s="7"/>
      <c r="G46" s="7"/>
      <c r="H46" s="123"/>
      <c r="I46" s="123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1"/>
      <c r="W46" s="11"/>
      <c r="X46" s="11"/>
    </row>
    <row r="47" spans="2:24" s="1" customFormat="1">
      <c r="D47" s="7"/>
      <c r="E47" s="7"/>
      <c r="F47" s="7"/>
      <c r="G47" s="7"/>
      <c r="H47" s="123"/>
      <c r="I47" s="123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1"/>
      <c r="W47" s="11"/>
      <c r="X47" s="11"/>
    </row>
    <row r="48" spans="2:24" s="1" customFormat="1">
      <c r="D48" s="7"/>
      <c r="E48" s="7"/>
      <c r="F48" s="7"/>
      <c r="G48" s="7"/>
      <c r="H48" s="123"/>
      <c r="I48" s="123"/>
      <c r="J48" s="10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1"/>
      <c r="W48" s="11"/>
      <c r="X48" s="11"/>
    </row>
    <row r="49" spans="4:24" s="1" customFormat="1">
      <c r="D49" s="7"/>
      <c r="E49" s="7"/>
      <c r="F49" s="7"/>
      <c r="G49" s="7"/>
      <c r="H49" s="123"/>
      <c r="I49" s="123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1"/>
      <c r="W49" s="11"/>
      <c r="X49" s="11"/>
    </row>
    <row r="50" spans="4:24" s="1" customFormat="1">
      <c r="D50" s="7"/>
      <c r="E50" s="7"/>
      <c r="F50" s="7"/>
      <c r="G50" s="7"/>
      <c r="H50" s="123"/>
      <c r="I50" s="123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1"/>
      <c r="W50" s="11"/>
      <c r="X50" s="11"/>
    </row>
    <row r="51" spans="4:24" s="1" customFormat="1">
      <c r="D51" s="7"/>
      <c r="E51" s="7"/>
      <c r="F51" s="7"/>
      <c r="G51" s="7"/>
      <c r="H51" s="123"/>
      <c r="I51" s="123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1"/>
      <c r="W51" s="11"/>
      <c r="X51" s="11"/>
    </row>
    <row r="52" spans="4:24" s="1" customFormat="1">
      <c r="D52" s="7"/>
      <c r="E52" s="7"/>
      <c r="F52" s="7"/>
      <c r="G52" s="7"/>
      <c r="H52" s="123"/>
      <c r="I52" s="123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1"/>
      <c r="W52" s="11"/>
      <c r="X52" s="11"/>
    </row>
    <row r="53" spans="4:24" s="1" customFormat="1">
      <c r="D53" s="7"/>
      <c r="E53" s="7"/>
      <c r="F53" s="7"/>
      <c r="G53" s="7"/>
      <c r="H53" s="123"/>
      <c r="I53" s="123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1"/>
      <c r="W53" s="11"/>
      <c r="X53" s="11"/>
    </row>
    <row r="54" spans="4:24" s="1" customFormat="1">
      <c r="D54" s="7"/>
      <c r="E54" s="7"/>
      <c r="F54" s="7"/>
      <c r="G54" s="7"/>
      <c r="H54" s="123"/>
      <c r="I54" s="123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1"/>
      <c r="W54" s="11"/>
      <c r="X54" s="11"/>
    </row>
    <row r="55" spans="4:24" s="1" customFormat="1">
      <c r="D55" s="7"/>
      <c r="E55" s="7"/>
      <c r="F55" s="7"/>
      <c r="G55" s="7"/>
      <c r="H55" s="123"/>
      <c r="I55" s="123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1"/>
      <c r="W55" s="11"/>
      <c r="X55" s="11"/>
    </row>
    <row r="56" spans="4:24" s="1" customFormat="1">
      <c r="D56" s="7"/>
      <c r="E56" s="7"/>
      <c r="F56" s="7"/>
      <c r="G56" s="7"/>
      <c r="H56" s="123"/>
      <c r="I56" s="123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1"/>
      <c r="W56" s="11"/>
      <c r="X56" s="11"/>
    </row>
    <row r="57" spans="4:24" s="1" customFormat="1">
      <c r="D57" s="7"/>
      <c r="E57" s="7"/>
      <c r="F57" s="7"/>
      <c r="G57" s="7"/>
      <c r="H57" s="123"/>
      <c r="I57" s="123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1"/>
      <c r="W57" s="11"/>
      <c r="X57" s="11"/>
    </row>
    <row r="58" spans="4:24" s="1" customFormat="1">
      <c r="D58" s="7"/>
      <c r="E58" s="7"/>
      <c r="F58" s="7"/>
      <c r="G58" s="7"/>
      <c r="H58" s="123"/>
      <c r="I58" s="123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1"/>
      <c r="W58" s="11"/>
      <c r="X58" s="11"/>
    </row>
    <row r="59" spans="4:24" s="1" customFormat="1">
      <c r="D59" s="7"/>
      <c r="E59" s="7"/>
      <c r="F59" s="7"/>
      <c r="G59" s="7"/>
      <c r="H59" s="123"/>
      <c r="I59" s="123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1"/>
      <c r="W59" s="11"/>
      <c r="X59" s="11"/>
    </row>
    <row r="60" spans="4:24" s="1" customFormat="1">
      <c r="D60" s="7"/>
      <c r="E60" s="7"/>
      <c r="F60" s="7"/>
      <c r="G60" s="7"/>
      <c r="H60" s="123"/>
      <c r="I60" s="123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1"/>
      <c r="W60" s="11"/>
      <c r="X60" s="11"/>
    </row>
    <row r="61" spans="4:24" s="1" customFormat="1">
      <c r="D61" s="7"/>
      <c r="E61" s="7"/>
      <c r="F61" s="7"/>
      <c r="G61" s="7"/>
      <c r="H61" s="123"/>
      <c r="I61" s="123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1"/>
      <c r="W61" s="11"/>
      <c r="X61" s="11"/>
    </row>
    <row r="62" spans="4:24" s="1" customFormat="1">
      <c r="D62" s="7"/>
      <c r="E62" s="7"/>
      <c r="F62" s="7"/>
      <c r="G62" s="7"/>
      <c r="H62" s="123"/>
      <c r="I62" s="123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1"/>
      <c r="W62" s="11"/>
      <c r="X62" s="11"/>
    </row>
    <row r="63" spans="4:24" s="1" customFormat="1">
      <c r="D63" s="7"/>
      <c r="E63" s="7"/>
      <c r="F63" s="7"/>
      <c r="G63" s="7"/>
      <c r="H63" s="123"/>
      <c r="I63" s="123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1"/>
      <c r="W63" s="11"/>
      <c r="X63" s="11"/>
    </row>
    <row r="64" spans="4:24" s="1" customFormat="1">
      <c r="D64" s="7"/>
      <c r="E64" s="7"/>
      <c r="F64" s="7"/>
      <c r="G64" s="7"/>
      <c r="H64" s="123"/>
      <c r="I64" s="123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1"/>
      <c r="W64" s="11"/>
      <c r="X64" s="11"/>
    </row>
    <row r="65" spans="4:24" s="1" customFormat="1">
      <c r="D65" s="7"/>
      <c r="E65" s="7"/>
      <c r="F65" s="7"/>
      <c r="G65" s="7"/>
      <c r="H65" s="123"/>
      <c r="I65" s="123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1"/>
      <c r="W65" s="11"/>
      <c r="X65" s="11"/>
    </row>
    <row r="66" spans="4:24" s="1" customFormat="1">
      <c r="D66" s="7"/>
      <c r="E66" s="7"/>
      <c r="F66" s="7"/>
      <c r="G66" s="7"/>
      <c r="H66" s="123"/>
      <c r="I66" s="123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1"/>
      <c r="W66" s="11"/>
      <c r="X66" s="11"/>
    </row>
    <row r="67" spans="4:24" s="1" customFormat="1">
      <c r="D67" s="7"/>
      <c r="E67" s="7"/>
      <c r="F67" s="7"/>
      <c r="G67" s="7"/>
      <c r="H67" s="123"/>
      <c r="I67" s="123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1"/>
      <c r="W67" s="11"/>
      <c r="X67" s="11"/>
    </row>
    <row r="68" spans="4:24" s="1" customFormat="1">
      <c r="D68" s="7"/>
      <c r="E68" s="7"/>
      <c r="F68" s="7"/>
      <c r="G68" s="7"/>
      <c r="H68" s="123"/>
      <c r="I68" s="123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1"/>
      <c r="W68" s="11"/>
      <c r="X68" s="11"/>
    </row>
    <row r="69" spans="4:24" s="1" customFormat="1">
      <c r="D69" s="7"/>
      <c r="E69" s="7"/>
      <c r="F69" s="7"/>
      <c r="G69" s="7"/>
      <c r="H69" s="123"/>
      <c r="I69" s="123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1"/>
      <c r="W69" s="11"/>
      <c r="X69" s="11"/>
    </row>
    <row r="70" spans="4:24" s="1" customFormat="1">
      <c r="D70" s="7"/>
      <c r="E70" s="7"/>
      <c r="F70" s="7"/>
      <c r="G70" s="7"/>
      <c r="H70" s="123"/>
      <c r="I70" s="123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1"/>
      <c r="W70" s="11"/>
      <c r="X70" s="11"/>
    </row>
    <row r="71" spans="4:24" s="1" customFormat="1">
      <c r="D71" s="7"/>
      <c r="E71" s="7"/>
      <c r="F71" s="7"/>
      <c r="G71" s="7"/>
      <c r="H71" s="123"/>
      <c r="I71" s="123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1"/>
      <c r="W71" s="11"/>
      <c r="X71" s="11"/>
    </row>
    <row r="72" spans="4:24" s="1" customFormat="1">
      <c r="D72" s="7"/>
      <c r="E72" s="7"/>
      <c r="F72" s="7"/>
      <c r="G72" s="7"/>
      <c r="H72" s="123"/>
      <c r="I72" s="123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1"/>
      <c r="W72" s="11"/>
      <c r="X72" s="11"/>
    </row>
    <row r="73" spans="4:24" s="1" customFormat="1">
      <c r="D73" s="7"/>
      <c r="E73" s="7"/>
      <c r="F73" s="7"/>
      <c r="G73" s="7"/>
      <c r="H73" s="123"/>
      <c r="I73" s="123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1"/>
      <c r="W73" s="11"/>
      <c r="X73" s="11"/>
    </row>
    <row r="74" spans="4:24" s="1" customFormat="1">
      <c r="D74" s="7"/>
      <c r="E74" s="7"/>
      <c r="F74" s="7"/>
      <c r="G74" s="7"/>
      <c r="H74" s="123"/>
      <c r="I74" s="123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1"/>
      <c r="W74" s="11"/>
      <c r="X74" s="11"/>
    </row>
    <row r="75" spans="4:24" s="1" customFormat="1">
      <c r="D75" s="7"/>
      <c r="E75" s="7"/>
      <c r="F75" s="7"/>
      <c r="G75" s="7"/>
      <c r="H75" s="123"/>
      <c r="I75" s="123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1"/>
      <c r="W75" s="11"/>
      <c r="X75" s="11"/>
    </row>
    <row r="76" spans="4:24" s="1" customFormat="1">
      <c r="D76" s="7"/>
      <c r="E76" s="7"/>
      <c r="F76" s="7"/>
      <c r="G76" s="7"/>
      <c r="H76" s="123"/>
      <c r="I76" s="123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1"/>
      <c r="W76" s="11"/>
      <c r="X76" s="11"/>
    </row>
    <row r="77" spans="4:24" s="1" customFormat="1">
      <c r="D77" s="7"/>
      <c r="E77" s="7"/>
      <c r="F77" s="7"/>
      <c r="G77" s="7"/>
      <c r="H77" s="123"/>
      <c r="I77" s="123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1"/>
      <c r="W77" s="11"/>
      <c r="X77" s="11"/>
    </row>
    <row r="78" spans="4:24" s="1" customFormat="1">
      <c r="D78" s="7"/>
      <c r="E78" s="7"/>
      <c r="F78" s="7"/>
      <c r="G78" s="7"/>
      <c r="H78" s="123"/>
      <c r="I78" s="123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1"/>
      <c r="W78" s="11"/>
      <c r="X78" s="11"/>
    </row>
    <row r="79" spans="4:24" s="1" customFormat="1">
      <c r="D79" s="7"/>
      <c r="E79" s="7"/>
      <c r="F79" s="7"/>
      <c r="G79" s="7"/>
      <c r="H79" s="123"/>
      <c r="I79" s="123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1"/>
      <c r="W79" s="11"/>
      <c r="X79" s="11"/>
    </row>
    <row r="80" spans="4:24" s="1" customFormat="1">
      <c r="D80" s="7"/>
      <c r="E80" s="7"/>
      <c r="F80" s="7"/>
      <c r="G80" s="7"/>
      <c r="H80" s="123"/>
      <c r="I80" s="123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1"/>
      <c r="W80" s="11"/>
      <c r="X80" s="11"/>
    </row>
    <row r="81" spans="4:24" s="1" customFormat="1">
      <c r="D81" s="7"/>
      <c r="E81" s="7"/>
      <c r="F81" s="7"/>
      <c r="G81" s="7"/>
      <c r="H81" s="123"/>
      <c r="I81" s="123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1"/>
      <c r="W81" s="11"/>
      <c r="X81" s="11"/>
    </row>
    <row r="82" spans="4:24" s="1" customFormat="1">
      <c r="D82" s="7"/>
      <c r="E82" s="7"/>
      <c r="F82" s="7"/>
      <c r="G82" s="7"/>
      <c r="H82" s="123"/>
      <c r="I82" s="123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1"/>
      <c r="W82" s="11"/>
      <c r="X82" s="11"/>
    </row>
    <row r="83" spans="4:24" s="1" customFormat="1">
      <c r="D83" s="7"/>
      <c r="E83" s="7"/>
      <c r="F83" s="7"/>
      <c r="G83" s="7"/>
      <c r="H83" s="123"/>
      <c r="I83" s="123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1"/>
      <c r="W83" s="11"/>
      <c r="X83" s="11"/>
    </row>
    <row r="84" spans="4:24" s="1" customFormat="1">
      <c r="D84" s="7"/>
      <c r="E84" s="7"/>
      <c r="F84" s="7"/>
      <c r="G84" s="7"/>
      <c r="H84" s="123"/>
      <c r="I84" s="123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1"/>
      <c r="W84" s="11"/>
      <c r="X84" s="11"/>
    </row>
    <row r="85" spans="4:24" s="1" customFormat="1">
      <c r="D85" s="7"/>
      <c r="E85" s="7"/>
      <c r="F85" s="7"/>
      <c r="G85" s="7"/>
      <c r="H85" s="123"/>
      <c r="I85" s="123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1"/>
      <c r="W85" s="11"/>
      <c r="X85" s="11"/>
    </row>
    <row r="86" spans="4:24" s="1" customFormat="1">
      <c r="D86" s="7"/>
      <c r="E86" s="7"/>
      <c r="F86" s="7"/>
      <c r="G86" s="7"/>
      <c r="H86" s="123"/>
      <c r="I86" s="123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1"/>
      <c r="W86" s="11"/>
      <c r="X86" s="11"/>
    </row>
    <row r="87" spans="4:24" s="1" customFormat="1">
      <c r="D87" s="7"/>
      <c r="E87" s="7"/>
      <c r="F87" s="7"/>
      <c r="G87" s="7"/>
      <c r="H87" s="123"/>
      <c r="I87" s="123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1"/>
      <c r="W87" s="11"/>
      <c r="X87" s="11"/>
    </row>
    <row r="88" spans="4:24" s="1" customFormat="1">
      <c r="D88" s="7"/>
      <c r="E88" s="7"/>
      <c r="F88" s="7"/>
      <c r="G88" s="7"/>
      <c r="H88" s="123"/>
      <c r="I88" s="123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1"/>
      <c r="W88" s="11"/>
      <c r="X88" s="11"/>
    </row>
    <row r="89" spans="4:24" s="1" customFormat="1">
      <c r="D89" s="7"/>
      <c r="E89" s="7"/>
      <c r="F89" s="7"/>
      <c r="G89" s="7"/>
      <c r="H89" s="123"/>
      <c r="I89" s="123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1"/>
      <c r="W89" s="11"/>
      <c r="X89" s="11"/>
    </row>
    <row r="90" spans="4:24" s="1" customFormat="1">
      <c r="D90" s="7"/>
      <c r="E90" s="7"/>
      <c r="F90" s="7"/>
      <c r="G90" s="7"/>
      <c r="H90" s="123"/>
      <c r="I90" s="123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1"/>
      <c r="W90" s="11"/>
      <c r="X90" s="11"/>
    </row>
    <row r="91" spans="4:24" s="1" customFormat="1">
      <c r="D91" s="7"/>
      <c r="E91" s="7"/>
      <c r="F91" s="7"/>
      <c r="G91" s="7"/>
      <c r="H91" s="123"/>
      <c r="I91" s="123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1"/>
      <c r="W91" s="11"/>
      <c r="X91" s="11"/>
    </row>
    <row r="92" spans="4:24" s="1" customFormat="1">
      <c r="D92" s="7"/>
      <c r="E92" s="7"/>
      <c r="F92" s="7"/>
      <c r="G92" s="7"/>
      <c r="H92" s="123"/>
      <c r="I92" s="123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1"/>
      <c r="W92" s="11"/>
      <c r="X92" s="11"/>
    </row>
    <row r="93" spans="4:24" s="1" customFormat="1">
      <c r="D93" s="7"/>
      <c r="E93" s="7"/>
      <c r="F93" s="7"/>
      <c r="G93" s="7"/>
      <c r="H93" s="123"/>
      <c r="I93" s="123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1"/>
      <c r="W93" s="11"/>
      <c r="X93" s="11"/>
    </row>
    <row r="94" spans="4:24" s="1" customFormat="1">
      <c r="D94" s="7"/>
      <c r="E94" s="7"/>
      <c r="F94" s="7"/>
      <c r="G94" s="7"/>
      <c r="H94" s="123"/>
      <c r="I94" s="123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1"/>
      <c r="W94" s="11"/>
      <c r="X94" s="11"/>
    </row>
    <row r="95" spans="4:24" s="1" customFormat="1">
      <c r="D95" s="7"/>
      <c r="E95" s="7"/>
      <c r="F95" s="7"/>
      <c r="G95" s="7"/>
      <c r="H95" s="123"/>
      <c r="I95" s="123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1"/>
      <c r="W95" s="11"/>
      <c r="X95" s="11"/>
    </row>
    <row r="96" spans="4:24" s="1" customFormat="1">
      <c r="D96" s="7"/>
      <c r="E96" s="7"/>
      <c r="F96" s="7"/>
      <c r="G96" s="7"/>
      <c r="H96" s="123"/>
      <c r="I96" s="123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1"/>
      <c r="W96" s="11"/>
      <c r="X96" s="11"/>
    </row>
    <row r="97" spans="4:24" s="1" customFormat="1">
      <c r="D97" s="7"/>
      <c r="E97" s="7"/>
      <c r="F97" s="7"/>
      <c r="G97" s="7"/>
      <c r="H97" s="123"/>
      <c r="I97" s="123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1"/>
      <c r="W97" s="11"/>
      <c r="X97" s="11"/>
    </row>
    <row r="98" spans="4:24" s="1" customFormat="1">
      <c r="D98" s="7"/>
      <c r="E98" s="7"/>
      <c r="F98" s="7"/>
      <c r="G98" s="7"/>
      <c r="H98" s="123"/>
      <c r="I98" s="123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1"/>
      <c r="W98" s="11"/>
      <c r="X98" s="11"/>
    </row>
    <row r="99" spans="4:24" s="1" customFormat="1">
      <c r="D99" s="7"/>
      <c r="E99" s="7"/>
      <c r="F99" s="7"/>
      <c r="G99" s="7"/>
      <c r="H99" s="123"/>
      <c r="I99" s="123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1"/>
      <c r="W99" s="11"/>
      <c r="X99" s="11"/>
    </row>
    <row r="100" spans="4:24" s="1" customFormat="1">
      <c r="D100" s="7"/>
      <c r="E100" s="7"/>
      <c r="F100" s="7"/>
      <c r="G100" s="7"/>
      <c r="H100" s="123"/>
      <c r="I100" s="123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1"/>
      <c r="W100" s="11"/>
      <c r="X100" s="11"/>
    </row>
    <row r="101" spans="4:24" s="1" customFormat="1">
      <c r="D101" s="7"/>
      <c r="E101" s="7"/>
      <c r="F101" s="7"/>
      <c r="G101" s="7"/>
      <c r="H101" s="123"/>
      <c r="I101" s="123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1"/>
      <c r="W101" s="11"/>
      <c r="X101" s="11"/>
    </row>
    <row r="102" spans="4:24" s="1" customFormat="1">
      <c r="D102" s="7"/>
      <c r="E102" s="7"/>
      <c r="F102" s="7"/>
      <c r="G102" s="7"/>
      <c r="H102" s="123"/>
      <c r="I102" s="123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1"/>
      <c r="W102" s="11"/>
      <c r="X102" s="11"/>
    </row>
    <row r="103" spans="4:24" s="1" customFormat="1">
      <c r="D103" s="7"/>
      <c r="E103" s="7"/>
      <c r="F103" s="7"/>
      <c r="G103" s="7"/>
      <c r="H103" s="123"/>
      <c r="I103" s="123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1"/>
      <c r="W103" s="11"/>
      <c r="X103" s="11"/>
    </row>
    <row r="104" spans="4:24" s="1" customFormat="1">
      <c r="D104" s="7"/>
      <c r="E104" s="7"/>
      <c r="F104" s="7"/>
      <c r="G104" s="7"/>
      <c r="H104" s="123"/>
      <c r="I104" s="123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1"/>
      <c r="W104" s="11"/>
      <c r="X104" s="11"/>
    </row>
    <row r="105" spans="4:24" s="1" customFormat="1">
      <c r="D105" s="7"/>
      <c r="E105" s="7"/>
      <c r="F105" s="7"/>
      <c r="G105" s="7"/>
      <c r="H105" s="123"/>
      <c r="I105" s="123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1"/>
      <c r="W105" s="11"/>
      <c r="X105" s="11"/>
    </row>
    <row r="106" spans="4:24" s="1" customFormat="1">
      <c r="D106" s="7"/>
      <c r="E106" s="7"/>
      <c r="F106" s="7"/>
      <c r="G106" s="7"/>
      <c r="H106" s="123"/>
      <c r="I106" s="123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1"/>
      <c r="W106" s="11"/>
      <c r="X106" s="11"/>
    </row>
    <row r="107" spans="4:24" s="1" customFormat="1">
      <c r="D107" s="7"/>
      <c r="E107" s="7"/>
      <c r="F107" s="7"/>
      <c r="G107" s="7"/>
      <c r="H107" s="123"/>
      <c r="I107" s="123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1"/>
      <c r="W107" s="11"/>
      <c r="X107" s="11"/>
    </row>
    <row r="108" spans="4:24" s="1" customFormat="1">
      <c r="D108" s="7"/>
      <c r="E108" s="7"/>
      <c r="F108" s="7"/>
      <c r="G108" s="7"/>
      <c r="H108" s="123"/>
      <c r="I108" s="123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1"/>
      <c r="W108" s="11"/>
      <c r="X108" s="11"/>
    </row>
    <row r="109" spans="4:24" s="1" customFormat="1">
      <c r="D109" s="7"/>
      <c r="E109" s="7"/>
      <c r="F109" s="7"/>
      <c r="G109" s="7"/>
      <c r="H109" s="123"/>
      <c r="I109" s="123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1"/>
      <c r="W109" s="11"/>
      <c r="X109" s="11"/>
    </row>
    <row r="110" spans="4:24" s="1" customFormat="1">
      <c r="D110" s="7"/>
      <c r="E110" s="7"/>
      <c r="F110" s="7"/>
      <c r="G110" s="7"/>
      <c r="H110" s="123"/>
      <c r="I110" s="123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1"/>
      <c r="W110" s="11"/>
      <c r="X110" s="11"/>
    </row>
    <row r="111" spans="4:24" s="1" customFormat="1">
      <c r="D111" s="7"/>
      <c r="E111" s="7"/>
      <c r="F111" s="7"/>
      <c r="G111" s="7"/>
      <c r="H111" s="123"/>
      <c r="I111" s="123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1"/>
      <c r="W111" s="11"/>
      <c r="X111" s="11"/>
    </row>
    <row r="112" spans="4:24" s="1" customFormat="1">
      <c r="D112" s="7"/>
      <c r="E112" s="7"/>
      <c r="F112" s="7"/>
      <c r="G112" s="7"/>
      <c r="H112" s="123"/>
      <c r="I112" s="123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1"/>
      <c r="W112" s="11"/>
      <c r="X112" s="11"/>
    </row>
    <row r="113" spans="4:24" s="1" customFormat="1">
      <c r="D113" s="7"/>
      <c r="E113" s="7"/>
      <c r="F113" s="7"/>
      <c r="G113" s="7"/>
      <c r="H113" s="123"/>
      <c r="I113" s="123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1"/>
      <c r="W113" s="11"/>
      <c r="X113" s="11"/>
    </row>
    <row r="114" spans="4:24" s="1" customFormat="1">
      <c r="D114" s="7"/>
      <c r="E114" s="7"/>
      <c r="F114" s="7"/>
      <c r="G114" s="7"/>
      <c r="H114" s="123"/>
      <c r="I114" s="123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1"/>
      <c r="W114" s="11"/>
      <c r="X114" s="11"/>
    </row>
    <row r="115" spans="4:24" s="1" customFormat="1">
      <c r="D115" s="7"/>
      <c r="E115" s="7"/>
      <c r="F115" s="7"/>
      <c r="G115" s="7"/>
      <c r="H115" s="123"/>
      <c r="I115" s="123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1"/>
      <c r="W115" s="11"/>
      <c r="X115" s="11"/>
    </row>
    <row r="116" spans="4:24" s="1" customFormat="1">
      <c r="D116" s="7"/>
      <c r="E116" s="7"/>
      <c r="F116" s="7"/>
      <c r="G116" s="7"/>
      <c r="H116" s="123"/>
      <c r="I116" s="123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1"/>
      <c r="W116" s="11"/>
      <c r="X116" s="11"/>
    </row>
    <row r="117" spans="4:24" s="1" customFormat="1">
      <c r="D117" s="7"/>
      <c r="E117" s="7"/>
      <c r="F117" s="7"/>
      <c r="G117" s="7"/>
      <c r="H117" s="123"/>
      <c r="I117" s="123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1"/>
      <c r="W117" s="11"/>
      <c r="X117" s="11"/>
    </row>
    <row r="118" spans="4:24" s="1" customFormat="1">
      <c r="D118" s="7"/>
      <c r="E118" s="7"/>
      <c r="F118" s="7"/>
      <c r="G118" s="7"/>
      <c r="H118" s="123"/>
      <c r="I118" s="123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1"/>
      <c r="W118" s="11"/>
      <c r="X118" s="11"/>
    </row>
    <row r="119" spans="4:24" s="1" customFormat="1">
      <c r="D119" s="7"/>
      <c r="E119" s="7"/>
      <c r="F119" s="7"/>
      <c r="G119" s="7"/>
      <c r="H119" s="123"/>
      <c r="I119" s="123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1"/>
      <c r="W119" s="11"/>
      <c r="X119" s="11"/>
    </row>
    <row r="120" spans="4:24" s="1" customFormat="1">
      <c r="D120" s="7"/>
      <c r="E120" s="7"/>
      <c r="F120" s="7"/>
      <c r="G120" s="7"/>
      <c r="H120" s="123"/>
      <c r="I120" s="123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1"/>
      <c r="W120" s="11"/>
      <c r="X120" s="11"/>
    </row>
    <row r="121" spans="4:24" s="1" customFormat="1">
      <c r="D121" s="7"/>
      <c r="E121" s="7"/>
      <c r="F121" s="7"/>
      <c r="G121" s="7"/>
      <c r="H121" s="123"/>
      <c r="I121" s="123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1"/>
      <c r="W121" s="11"/>
      <c r="X121" s="11"/>
    </row>
    <row r="122" spans="4:24" s="1" customFormat="1">
      <c r="D122" s="7"/>
      <c r="E122" s="7"/>
      <c r="F122" s="7"/>
      <c r="G122" s="7"/>
      <c r="H122" s="123"/>
      <c r="I122" s="123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1"/>
      <c r="W122" s="11"/>
      <c r="X122" s="11"/>
    </row>
    <row r="123" spans="4:24" s="1" customFormat="1">
      <c r="D123" s="7"/>
      <c r="E123" s="7"/>
      <c r="F123" s="7"/>
      <c r="G123" s="7"/>
      <c r="H123" s="123"/>
      <c r="I123" s="123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1"/>
      <c r="W123" s="11"/>
      <c r="X123" s="11"/>
    </row>
    <row r="124" spans="4:24" s="1" customFormat="1">
      <c r="D124" s="7"/>
      <c r="E124" s="7"/>
      <c r="F124" s="7"/>
      <c r="G124" s="7"/>
      <c r="H124" s="123"/>
      <c r="I124" s="123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1"/>
      <c r="W124" s="11"/>
      <c r="X124" s="11"/>
    </row>
    <row r="125" spans="4:24" s="1" customFormat="1">
      <c r="D125" s="7"/>
      <c r="E125" s="7"/>
      <c r="F125" s="7"/>
      <c r="G125" s="7"/>
      <c r="H125" s="123"/>
      <c r="I125" s="123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1"/>
      <c r="W125" s="11"/>
      <c r="X125" s="11"/>
    </row>
    <row r="126" spans="4:24" s="1" customFormat="1">
      <c r="D126" s="7"/>
      <c r="E126" s="7"/>
      <c r="F126" s="7"/>
      <c r="G126" s="7"/>
      <c r="H126" s="123"/>
      <c r="I126" s="123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1"/>
      <c r="W126" s="11"/>
      <c r="X126" s="11"/>
    </row>
    <row r="127" spans="4:24" s="1" customFormat="1">
      <c r="D127" s="7"/>
      <c r="E127" s="7"/>
      <c r="F127" s="7"/>
      <c r="G127" s="7"/>
      <c r="H127" s="123"/>
      <c r="I127" s="123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1"/>
      <c r="W127" s="11"/>
      <c r="X127" s="11"/>
    </row>
    <row r="128" spans="4:24" s="1" customFormat="1">
      <c r="D128" s="7"/>
      <c r="E128" s="7"/>
      <c r="F128" s="7"/>
      <c r="G128" s="7"/>
      <c r="H128" s="123"/>
      <c r="I128" s="123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1"/>
      <c r="W128" s="11"/>
      <c r="X128" s="11"/>
    </row>
    <row r="129" spans="4:24" s="1" customFormat="1">
      <c r="D129" s="7"/>
      <c r="E129" s="7"/>
      <c r="F129" s="7"/>
      <c r="G129" s="7"/>
      <c r="H129" s="123"/>
      <c r="I129" s="123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1"/>
      <c r="W129" s="11"/>
      <c r="X129" s="11"/>
    </row>
    <row r="130" spans="4:24" s="1" customFormat="1">
      <c r="D130" s="7"/>
      <c r="E130" s="7"/>
      <c r="F130" s="7"/>
      <c r="G130" s="7"/>
      <c r="H130" s="123"/>
      <c r="I130" s="123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1"/>
      <c r="W130" s="11"/>
      <c r="X130" s="11"/>
    </row>
    <row r="131" spans="4:24" s="1" customFormat="1">
      <c r="D131" s="7"/>
      <c r="E131" s="7"/>
      <c r="F131" s="7"/>
      <c r="G131" s="7"/>
      <c r="H131" s="123"/>
      <c r="I131" s="123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1"/>
      <c r="W131" s="11"/>
      <c r="X131" s="11"/>
    </row>
    <row r="132" spans="4:24" s="1" customFormat="1">
      <c r="D132" s="7"/>
      <c r="E132" s="7"/>
      <c r="F132" s="7"/>
      <c r="G132" s="7"/>
      <c r="H132" s="123"/>
      <c r="I132" s="123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1"/>
      <c r="W132" s="11"/>
      <c r="X132" s="11"/>
    </row>
    <row r="133" spans="4:24" s="1" customFormat="1">
      <c r="D133" s="7"/>
      <c r="E133" s="7"/>
      <c r="F133" s="7"/>
      <c r="G133" s="7"/>
      <c r="H133" s="123"/>
      <c r="I133" s="123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1"/>
      <c r="W133" s="11"/>
      <c r="X133" s="11"/>
    </row>
    <row r="134" spans="4:24" s="1" customFormat="1">
      <c r="D134" s="7"/>
      <c r="E134" s="7"/>
      <c r="F134" s="7"/>
      <c r="G134" s="7"/>
      <c r="H134" s="123"/>
      <c r="I134" s="123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1"/>
      <c r="W134" s="11"/>
      <c r="X134" s="11"/>
    </row>
    <row r="135" spans="4:24" s="1" customFormat="1">
      <c r="D135" s="7"/>
      <c r="E135" s="7"/>
      <c r="F135" s="7"/>
      <c r="G135" s="7"/>
      <c r="H135" s="123"/>
      <c r="I135" s="123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1"/>
      <c r="W135" s="11"/>
      <c r="X135" s="11"/>
    </row>
    <row r="136" spans="4:24" s="1" customFormat="1">
      <c r="D136" s="7"/>
      <c r="E136" s="7"/>
      <c r="F136" s="7"/>
      <c r="G136" s="7"/>
      <c r="H136" s="123"/>
      <c r="I136" s="123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1"/>
      <c r="W136" s="11"/>
      <c r="X136" s="11"/>
    </row>
    <row r="137" spans="4:24" s="1" customFormat="1">
      <c r="D137" s="7"/>
      <c r="E137" s="7"/>
      <c r="F137" s="7"/>
      <c r="G137" s="7"/>
      <c r="H137" s="123"/>
      <c r="I137" s="123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1"/>
      <c r="W137" s="11"/>
      <c r="X137" s="11"/>
    </row>
    <row r="138" spans="4:24" s="1" customFormat="1">
      <c r="D138" s="7"/>
      <c r="E138" s="7"/>
      <c r="F138" s="7"/>
      <c r="G138" s="7"/>
      <c r="H138" s="123"/>
      <c r="I138" s="123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1"/>
      <c r="W138" s="11"/>
      <c r="X138" s="11"/>
    </row>
    <row r="139" spans="4:24" s="1" customFormat="1">
      <c r="D139" s="7"/>
      <c r="E139" s="7"/>
      <c r="F139" s="7"/>
      <c r="G139" s="7"/>
      <c r="H139" s="123"/>
      <c r="I139" s="123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1"/>
      <c r="W139" s="11"/>
      <c r="X139" s="11"/>
    </row>
    <row r="140" spans="4:24" s="1" customFormat="1">
      <c r="D140" s="7"/>
      <c r="E140" s="7"/>
      <c r="F140" s="7"/>
      <c r="G140" s="7"/>
      <c r="H140" s="123"/>
      <c r="I140" s="123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1"/>
      <c r="W140" s="11"/>
      <c r="X140" s="11"/>
    </row>
    <row r="141" spans="4:24" s="1" customFormat="1">
      <c r="D141" s="7"/>
      <c r="E141" s="7"/>
      <c r="F141" s="7"/>
      <c r="G141" s="7"/>
      <c r="H141" s="123"/>
      <c r="I141" s="123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1"/>
      <c r="W141" s="11"/>
      <c r="X141" s="11"/>
    </row>
    <row r="142" spans="4:24" s="1" customFormat="1">
      <c r="D142" s="7"/>
      <c r="E142" s="7"/>
      <c r="F142" s="7"/>
      <c r="G142" s="7"/>
      <c r="H142" s="123"/>
      <c r="I142" s="123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1"/>
      <c r="W142" s="11"/>
      <c r="X142" s="11"/>
    </row>
    <row r="143" spans="4:24" s="1" customFormat="1">
      <c r="D143" s="7"/>
      <c r="E143" s="7"/>
      <c r="F143" s="7"/>
      <c r="G143" s="7"/>
      <c r="H143" s="123"/>
      <c r="I143" s="123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1"/>
      <c r="W143" s="11"/>
      <c r="X143" s="11"/>
    </row>
    <row r="144" spans="4:24" s="1" customFormat="1">
      <c r="D144" s="7"/>
      <c r="E144" s="7"/>
      <c r="F144" s="7"/>
      <c r="G144" s="7"/>
      <c r="H144" s="123"/>
      <c r="I144" s="123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1"/>
      <c r="W144" s="11"/>
      <c r="X144" s="11"/>
    </row>
    <row r="145" spans="4:24" s="1" customFormat="1">
      <c r="D145" s="7"/>
      <c r="E145" s="7"/>
      <c r="F145" s="7"/>
      <c r="G145" s="7"/>
      <c r="H145" s="123"/>
      <c r="I145" s="123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1"/>
      <c r="W145" s="11"/>
      <c r="X145" s="11"/>
    </row>
    <row r="146" spans="4:24" s="1" customFormat="1">
      <c r="D146" s="7"/>
      <c r="E146" s="7"/>
      <c r="F146" s="7"/>
      <c r="G146" s="7"/>
      <c r="H146" s="123"/>
      <c r="I146" s="123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1"/>
      <c r="W146" s="11"/>
      <c r="X146" s="11"/>
    </row>
    <row r="147" spans="4:24" s="1" customFormat="1">
      <c r="D147" s="7"/>
      <c r="E147" s="7"/>
      <c r="F147" s="7"/>
      <c r="G147" s="7"/>
      <c r="H147" s="123"/>
      <c r="I147" s="123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1"/>
      <c r="W147" s="11"/>
      <c r="X147" s="11"/>
    </row>
    <row r="148" spans="4:24" s="1" customFormat="1">
      <c r="D148" s="7"/>
      <c r="E148" s="7"/>
      <c r="F148" s="7"/>
      <c r="G148" s="7"/>
      <c r="H148" s="123"/>
      <c r="I148" s="123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1"/>
      <c r="W148" s="11"/>
      <c r="X148" s="11"/>
    </row>
    <row r="149" spans="4:24" s="1" customFormat="1">
      <c r="D149" s="7"/>
      <c r="E149" s="7"/>
      <c r="F149" s="7"/>
      <c r="G149" s="7"/>
      <c r="H149" s="123"/>
      <c r="I149" s="123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1"/>
      <c r="W149" s="11"/>
      <c r="X149" s="11"/>
    </row>
    <row r="150" spans="4:24" s="1" customFormat="1">
      <c r="D150" s="7"/>
      <c r="E150" s="7"/>
      <c r="F150" s="7"/>
      <c r="G150" s="7"/>
      <c r="H150" s="123"/>
      <c r="I150" s="123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1"/>
      <c r="W150" s="11"/>
      <c r="X150" s="11"/>
    </row>
    <row r="151" spans="4:24" s="1" customFormat="1">
      <c r="D151" s="7"/>
      <c r="E151" s="7"/>
      <c r="F151" s="7"/>
      <c r="G151" s="7"/>
      <c r="H151" s="123"/>
      <c r="I151" s="123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1"/>
      <c r="W151" s="11"/>
      <c r="X151" s="11"/>
    </row>
    <row r="152" spans="4:24" s="1" customFormat="1">
      <c r="D152" s="7"/>
      <c r="E152" s="7"/>
      <c r="F152" s="7"/>
      <c r="G152" s="7"/>
      <c r="H152" s="123"/>
      <c r="I152" s="123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1"/>
      <c r="W152" s="11"/>
      <c r="X152" s="11"/>
    </row>
    <row r="153" spans="4:24" s="1" customFormat="1">
      <c r="D153" s="7"/>
      <c r="E153" s="7"/>
      <c r="F153" s="7"/>
      <c r="G153" s="7"/>
      <c r="H153" s="123"/>
      <c r="I153" s="123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1"/>
      <c r="W153" s="11"/>
      <c r="X153" s="11"/>
    </row>
    <row r="154" spans="4:24" s="1" customFormat="1">
      <c r="D154" s="7"/>
      <c r="E154" s="7"/>
      <c r="F154" s="7"/>
      <c r="G154" s="7"/>
      <c r="H154" s="123"/>
      <c r="I154" s="123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1"/>
      <c r="W154" s="11"/>
      <c r="X154" s="11"/>
    </row>
    <row r="155" spans="4:24" s="1" customFormat="1">
      <c r="D155" s="7"/>
      <c r="E155" s="7"/>
      <c r="F155" s="7"/>
      <c r="G155" s="7"/>
      <c r="H155" s="123"/>
      <c r="I155" s="123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1"/>
      <c r="W155" s="11"/>
      <c r="X155" s="11"/>
    </row>
    <row r="156" spans="4:24" s="1" customFormat="1">
      <c r="D156" s="7"/>
      <c r="E156" s="7"/>
      <c r="F156" s="7"/>
      <c r="G156" s="7"/>
      <c r="H156" s="123"/>
      <c r="I156" s="123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1"/>
      <c r="W156" s="11"/>
      <c r="X156" s="11"/>
    </row>
    <row r="157" spans="4:24" s="1" customFormat="1">
      <c r="D157" s="7"/>
      <c r="E157" s="7"/>
      <c r="F157" s="7"/>
      <c r="G157" s="7"/>
      <c r="H157" s="123"/>
      <c r="I157" s="123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1"/>
      <c r="W157" s="11"/>
      <c r="X157" s="11"/>
    </row>
    <row r="158" spans="4:24" s="1" customFormat="1">
      <c r="D158" s="7"/>
      <c r="E158" s="7"/>
      <c r="F158" s="7"/>
      <c r="G158" s="7"/>
      <c r="H158" s="123"/>
      <c r="I158" s="123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1"/>
      <c r="W158" s="11"/>
      <c r="X158" s="11"/>
    </row>
    <row r="159" spans="4:24" s="1" customFormat="1">
      <c r="D159" s="7"/>
      <c r="E159" s="7"/>
      <c r="F159" s="7"/>
      <c r="G159" s="7"/>
      <c r="H159" s="123"/>
      <c r="I159" s="123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1"/>
      <c r="W159" s="11"/>
      <c r="X159" s="11"/>
    </row>
    <row r="160" spans="4:24" s="1" customFormat="1">
      <c r="D160" s="7"/>
      <c r="E160" s="7"/>
      <c r="F160" s="7"/>
      <c r="G160" s="7"/>
      <c r="H160" s="123"/>
      <c r="I160" s="123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1"/>
      <c r="W160" s="11"/>
      <c r="X160" s="11"/>
    </row>
    <row r="161" spans="4:24" s="1" customFormat="1">
      <c r="D161" s="7"/>
      <c r="E161" s="7"/>
      <c r="F161" s="7"/>
      <c r="G161" s="7"/>
      <c r="H161" s="123"/>
      <c r="I161" s="123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1"/>
      <c r="W161" s="11"/>
      <c r="X161" s="11"/>
    </row>
    <row r="162" spans="4:24" s="1" customFormat="1">
      <c r="D162" s="7"/>
      <c r="E162" s="7"/>
      <c r="F162" s="7"/>
      <c r="G162" s="7"/>
      <c r="H162" s="123"/>
      <c r="I162" s="123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1"/>
      <c r="W162" s="11"/>
      <c r="X162" s="11"/>
    </row>
    <row r="163" spans="4:24" s="1" customFormat="1">
      <c r="D163" s="7"/>
      <c r="E163" s="7"/>
      <c r="F163" s="7"/>
      <c r="G163" s="7"/>
      <c r="H163" s="123"/>
      <c r="I163" s="123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1"/>
      <c r="W163" s="11"/>
      <c r="X163" s="11"/>
    </row>
    <row r="164" spans="4:24" s="1" customFormat="1">
      <c r="D164" s="7"/>
      <c r="E164" s="7"/>
      <c r="F164" s="7"/>
      <c r="G164" s="7"/>
      <c r="H164" s="123"/>
      <c r="I164" s="123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1"/>
      <c r="W164" s="11"/>
      <c r="X164" s="11"/>
    </row>
    <row r="165" spans="4:24" s="1" customFormat="1">
      <c r="D165" s="7"/>
      <c r="E165" s="7"/>
      <c r="F165" s="7"/>
      <c r="G165" s="7"/>
      <c r="H165" s="123"/>
      <c r="I165" s="123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1"/>
      <c r="W165" s="11"/>
      <c r="X165" s="11"/>
    </row>
    <row r="166" spans="4:24" s="1" customFormat="1">
      <c r="D166" s="7"/>
      <c r="E166" s="7"/>
      <c r="F166" s="7"/>
      <c r="G166" s="7"/>
      <c r="H166" s="123"/>
      <c r="I166" s="123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1"/>
      <c r="W166" s="11"/>
      <c r="X166" s="11"/>
    </row>
    <row r="167" spans="4:24" s="1" customFormat="1">
      <c r="D167" s="7"/>
      <c r="E167" s="7"/>
      <c r="F167" s="7"/>
      <c r="G167" s="7"/>
      <c r="H167" s="123"/>
      <c r="I167" s="123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1"/>
      <c r="W167" s="11"/>
      <c r="X167" s="11"/>
    </row>
    <row r="168" spans="4:24" s="1" customFormat="1">
      <c r="D168" s="7"/>
      <c r="E168" s="7"/>
      <c r="F168" s="7"/>
      <c r="G168" s="7"/>
      <c r="H168" s="123"/>
      <c r="I168" s="123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1"/>
      <c r="W168" s="11"/>
      <c r="X168" s="11"/>
    </row>
    <row r="169" spans="4:24" s="1" customFormat="1">
      <c r="D169" s="7"/>
      <c r="E169" s="7"/>
      <c r="F169" s="7"/>
      <c r="G169" s="7"/>
      <c r="H169" s="123"/>
      <c r="I169" s="123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1"/>
      <c r="W169" s="11"/>
      <c r="X169" s="11"/>
    </row>
    <row r="170" spans="4:24" s="1" customFormat="1">
      <c r="D170" s="7"/>
      <c r="E170" s="7"/>
      <c r="F170" s="7"/>
      <c r="G170" s="7"/>
      <c r="H170" s="123"/>
      <c r="I170" s="123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1"/>
      <c r="W170" s="11"/>
      <c r="X170" s="11"/>
    </row>
    <row r="171" spans="4:24" s="1" customFormat="1">
      <c r="D171" s="7"/>
      <c r="E171" s="7"/>
      <c r="F171" s="7"/>
      <c r="G171" s="7"/>
      <c r="H171" s="123"/>
      <c r="I171" s="123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1"/>
      <c r="W171" s="11"/>
      <c r="X171" s="11"/>
    </row>
    <row r="172" spans="4:24" s="1" customFormat="1">
      <c r="D172" s="7"/>
      <c r="E172" s="7"/>
      <c r="F172" s="7"/>
      <c r="G172" s="7"/>
      <c r="H172" s="123"/>
      <c r="I172" s="123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1"/>
      <c r="W172" s="11"/>
      <c r="X172" s="11"/>
    </row>
    <row r="173" spans="4:24" s="1" customFormat="1">
      <c r="D173" s="7"/>
      <c r="E173" s="7"/>
      <c r="F173" s="7"/>
      <c r="G173" s="7"/>
      <c r="H173" s="123"/>
      <c r="I173" s="123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1"/>
      <c r="W173" s="11"/>
      <c r="X173" s="11"/>
    </row>
    <row r="174" spans="4:24" s="1" customFormat="1">
      <c r="D174" s="7"/>
      <c r="E174" s="7"/>
      <c r="F174" s="7"/>
      <c r="G174" s="7"/>
      <c r="H174" s="123"/>
      <c r="I174" s="123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1"/>
      <c r="W174" s="11"/>
      <c r="X174" s="11"/>
    </row>
    <row r="175" spans="4:24" s="1" customFormat="1">
      <c r="D175" s="7"/>
      <c r="E175" s="7"/>
      <c r="F175" s="7"/>
      <c r="G175" s="7"/>
      <c r="H175" s="123"/>
      <c r="I175" s="123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1"/>
      <c r="W175" s="11"/>
      <c r="X175" s="11"/>
    </row>
    <row r="176" spans="4:24" s="1" customFormat="1">
      <c r="D176" s="7"/>
      <c r="E176" s="7"/>
      <c r="F176" s="7"/>
      <c r="G176" s="7"/>
      <c r="H176" s="123"/>
      <c r="I176" s="123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1"/>
      <c r="W176" s="11"/>
      <c r="X176" s="11"/>
    </row>
    <row r="177" spans="4:24" s="1" customFormat="1">
      <c r="D177" s="7"/>
      <c r="E177" s="7"/>
      <c r="F177" s="7"/>
      <c r="G177" s="7"/>
      <c r="H177" s="123"/>
      <c r="I177" s="123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1"/>
      <c r="W177" s="11"/>
      <c r="X177" s="11"/>
    </row>
    <row r="178" spans="4:24" s="1" customFormat="1">
      <c r="D178" s="7"/>
      <c r="E178" s="7"/>
      <c r="F178" s="7"/>
      <c r="G178" s="7"/>
      <c r="H178" s="123"/>
      <c r="I178" s="123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1"/>
      <c r="W178" s="11"/>
      <c r="X178" s="11"/>
    </row>
    <row r="179" spans="4:24" s="1" customFormat="1">
      <c r="D179" s="7"/>
      <c r="E179" s="7"/>
      <c r="F179" s="7"/>
      <c r="G179" s="7"/>
      <c r="H179" s="123"/>
      <c r="I179" s="123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1"/>
      <c r="W179" s="11"/>
      <c r="X179" s="11"/>
    </row>
    <row r="180" spans="4:24" s="1" customFormat="1">
      <c r="D180" s="7"/>
      <c r="E180" s="7"/>
      <c r="F180" s="7"/>
      <c r="G180" s="7"/>
      <c r="H180" s="123"/>
      <c r="I180" s="123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1"/>
      <c r="W180" s="11"/>
      <c r="X180" s="11"/>
    </row>
    <row r="181" spans="4:24" s="1" customFormat="1">
      <c r="D181" s="7"/>
      <c r="E181" s="7"/>
      <c r="F181" s="7"/>
      <c r="G181" s="7"/>
      <c r="H181" s="123"/>
      <c r="I181" s="123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1"/>
      <c r="W181" s="11"/>
      <c r="X181" s="11"/>
    </row>
    <row r="182" spans="4:24" s="1" customFormat="1">
      <c r="D182" s="7"/>
      <c r="E182" s="7"/>
      <c r="F182" s="7"/>
      <c r="G182" s="7"/>
      <c r="H182" s="123"/>
      <c r="I182" s="123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1"/>
      <c r="W182" s="11"/>
      <c r="X182" s="11"/>
    </row>
    <row r="183" spans="4:24" s="1" customFormat="1">
      <c r="D183" s="7"/>
      <c r="E183" s="7"/>
      <c r="F183" s="7"/>
      <c r="G183" s="7"/>
      <c r="H183" s="123"/>
      <c r="I183" s="123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1"/>
      <c r="W183" s="11"/>
      <c r="X183" s="11"/>
    </row>
    <row r="184" spans="4:24" s="1" customFormat="1">
      <c r="D184" s="7"/>
      <c r="E184" s="7"/>
      <c r="F184" s="7"/>
      <c r="G184" s="7"/>
      <c r="H184" s="123"/>
      <c r="I184" s="123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1"/>
      <c r="W184" s="11"/>
      <c r="X184" s="11"/>
    </row>
    <row r="185" spans="4:24" s="1" customFormat="1">
      <c r="D185" s="7"/>
      <c r="E185" s="7"/>
      <c r="F185" s="7"/>
      <c r="G185" s="7"/>
      <c r="H185" s="123"/>
      <c r="I185" s="123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1"/>
      <c r="W185" s="11"/>
      <c r="X185" s="11"/>
    </row>
    <row r="186" spans="4:24" s="1" customFormat="1">
      <c r="D186" s="7"/>
      <c r="E186" s="7"/>
      <c r="F186" s="7"/>
      <c r="G186" s="7"/>
      <c r="H186" s="123"/>
      <c r="I186" s="123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1"/>
      <c r="W186" s="11"/>
      <c r="X186" s="11"/>
    </row>
    <row r="187" spans="4:24" s="1" customFormat="1">
      <c r="D187" s="7"/>
      <c r="E187" s="7"/>
      <c r="F187" s="7"/>
      <c r="G187" s="7"/>
      <c r="H187" s="123"/>
      <c r="I187" s="123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1"/>
      <c r="W187" s="11"/>
      <c r="X187" s="11"/>
    </row>
    <row r="188" spans="4:24" s="1" customFormat="1">
      <c r="D188" s="7"/>
      <c r="E188" s="7"/>
      <c r="F188" s="7"/>
      <c r="G188" s="7"/>
      <c r="H188" s="123"/>
      <c r="I188" s="123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1"/>
      <c r="W188" s="11"/>
      <c r="X188" s="11"/>
    </row>
    <row r="189" spans="4:24" s="1" customFormat="1">
      <c r="D189" s="7"/>
      <c r="E189" s="7"/>
      <c r="F189" s="7"/>
      <c r="G189" s="7"/>
      <c r="H189" s="123"/>
      <c r="I189" s="123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1"/>
      <c r="W189" s="11"/>
      <c r="X189" s="11"/>
    </row>
  </sheetData>
  <mergeCells count="116">
    <mergeCell ref="B35:B40"/>
    <mergeCell ref="C35:C40"/>
    <mergeCell ref="D35:D36"/>
    <mergeCell ref="E35:E36"/>
    <mergeCell ref="F35:F36"/>
    <mergeCell ref="G35:G36"/>
    <mergeCell ref="D39:D40"/>
    <mergeCell ref="E39:E40"/>
    <mergeCell ref="F39:F40"/>
    <mergeCell ref="G39:G40"/>
    <mergeCell ref="G37:G38"/>
    <mergeCell ref="H39:H40"/>
    <mergeCell ref="I39:I40"/>
    <mergeCell ref="H35:H36"/>
    <mergeCell ref="I35:I36"/>
    <mergeCell ref="D37:D38"/>
    <mergeCell ref="E37:E38"/>
    <mergeCell ref="F37:F38"/>
    <mergeCell ref="I25:I26"/>
    <mergeCell ref="D27:D28"/>
    <mergeCell ref="E27:E28"/>
    <mergeCell ref="F27:F28"/>
    <mergeCell ref="G27:G28"/>
    <mergeCell ref="H27:H28"/>
    <mergeCell ref="I27:I28"/>
    <mergeCell ref="I33:I34"/>
    <mergeCell ref="H37:H38"/>
    <mergeCell ref="I37:I38"/>
    <mergeCell ref="I29:I30"/>
    <mergeCell ref="D31:D32"/>
    <mergeCell ref="E31:E32"/>
    <mergeCell ref="F31:F32"/>
    <mergeCell ref="G31:G32"/>
    <mergeCell ref="H31:H32"/>
    <mergeCell ref="I31:I32"/>
    <mergeCell ref="H21:H22"/>
    <mergeCell ref="I21:I22"/>
    <mergeCell ref="D23:D24"/>
    <mergeCell ref="E23:E24"/>
    <mergeCell ref="F23:F24"/>
    <mergeCell ref="G23:G24"/>
    <mergeCell ref="H23:H24"/>
    <mergeCell ref="I23:I24"/>
    <mergeCell ref="C25:C34"/>
    <mergeCell ref="D25:D26"/>
    <mergeCell ref="E25:E26"/>
    <mergeCell ref="F25:F26"/>
    <mergeCell ref="G25:G26"/>
    <mergeCell ref="H25:H26"/>
    <mergeCell ref="D29:D30"/>
    <mergeCell ref="E29:E30"/>
    <mergeCell ref="F29:F30"/>
    <mergeCell ref="G29:G30"/>
    <mergeCell ref="D33:D34"/>
    <mergeCell ref="E33:E34"/>
    <mergeCell ref="F33:F34"/>
    <mergeCell ref="G33:G34"/>
    <mergeCell ref="H33:H34"/>
    <mergeCell ref="H29:H30"/>
    <mergeCell ref="H15:H16"/>
    <mergeCell ref="I15:I16"/>
    <mergeCell ref="D17:D18"/>
    <mergeCell ref="E17:E18"/>
    <mergeCell ref="F17:F18"/>
    <mergeCell ref="G17:G18"/>
    <mergeCell ref="H17:H18"/>
    <mergeCell ref="I17:I18"/>
    <mergeCell ref="B15:B34"/>
    <mergeCell ref="C15:C24"/>
    <mergeCell ref="D15:D16"/>
    <mergeCell ref="E15:E16"/>
    <mergeCell ref="F15:F16"/>
    <mergeCell ref="G15:G16"/>
    <mergeCell ref="D19:D20"/>
    <mergeCell ref="E19:E20"/>
    <mergeCell ref="F19:F20"/>
    <mergeCell ref="G19:G20"/>
    <mergeCell ref="H19:H20"/>
    <mergeCell ref="I19:I20"/>
    <mergeCell ref="D21:D22"/>
    <mergeCell ref="E21:E22"/>
    <mergeCell ref="F21:F22"/>
    <mergeCell ref="G21:G22"/>
    <mergeCell ref="H11:H12"/>
    <mergeCell ref="I11:I12"/>
    <mergeCell ref="B13:B14"/>
    <mergeCell ref="D13:D14"/>
    <mergeCell ref="E13:E14"/>
    <mergeCell ref="F13:F14"/>
    <mergeCell ref="G13:G14"/>
    <mergeCell ref="H13:H14"/>
    <mergeCell ref="I13:I14"/>
    <mergeCell ref="B11:B12"/>
    <mergeCell ref="C11:C14"/>
    <mergeCell ref="D11:D12"/>
    <mergeCell ref="E11:E12"/>
    <mergeCell ref="F11:F12"/>
    <mergeCell ref="G11:G12"/>
    <mergeCell ref="H9:H10"/>
    <mergeCell ref="I9:I10"/>
    <mergeCell ref="H5:H6"/>
    <mergeCell ref="I5:I6"/>
    <mergeCell ref="D7:D8"/>
    <mergeCell ref="E7:E8"/>
    <mergeCell ref="F7:F8"/>
    <mergeCell ref="H7:H8"/>
    <mergeCell ref="I7:I8"/>
    <mergeCell ref="B5:B10"/>
    <mergeCell ref="C5:C10"/>
    <mergeCell ref="D5:D6"/>
    <mergeCell ref="E5:E6"/>
    <mergeCell ref="F5:F6"/>
    <mergeCell ref="G5:G10"/>
    <mergeCell ref="D9:D10"/>
    <mergeCell ref="E9:E10"/>
    <mergeCell ref="F9:F10"/>
  </mergeCells>
  <conditionalFormatting sqref="K6:W6">
    <cfRule type="containsBlanks" dxfId="428" priority="19">
      <formula>LEN(TRIM(K6))=0</formula>
    </cfRule>
    <cfRule type="expression" dxfId="427" priority="20">
      <formula>K6&lt;K5</formula>
    </cfRule>
    <cfRule type="expression" dxfId="426" priority="21">
      <formula>K6&gt;K5</formula>
    </cfRule>
  </conditionalFormatting>
  <conditionalFormatting sqref="K8:W8">
    <cfRule type="containsBlanks" dxfId="425" priority="22">
      <formula>LEN(TRIM(K8))=0</formula>
    </cfRule>
    <cfRule type="expression" dxfId="424" priority="23">
      <formula>K8&lt;K7</formula>
    </cfRule>
    <cfRule type="expression" dxfId="423" priority="24">
      <formula>K8&gt;K7</formula>
    </cfRule>
  </conditionalFormatting>
  <conditionalFormatting sqref="K10:W10">
    <cfRule type="containsBlanks" dxfId="422" priority="28">
      <formula>LEN(TRIM(K10))=0</formula>
    </cfRule>
    <cfRule type="expression" dxfId="421" priority="29">
      <formula>K10&lt;K9</formula>
    </cfRule>
    <cfRule type="expression" dxfId="420" priority="30">
      <formula>K10&gt;K9</formula>
    </cfRule>
  </conditionalFormatting>
  <conditionalFormatting sqref="K12:W12">
    <cfRule type="containsBlanks" dxfId="419" priority="40">
      <formula>LEN(TRIM(K12))=0</formula>
    </cfRule>
    <cfRule type="expression" dxfId="418" priority="41">
      <formula>K12&lt;K11</formula>
    </cfRule>
    <cfRule type="expression" dxfId="417" priority="42">
      <formula>K12&gt;K11</formula>
    </cfRule>
  </conditionalFormatting>
  <conditionalFormatting sqref="K14:W14">
    <cfRule type="containsBlanks" dxfId="416" priority="13">
      <formula>LEN(TRIM(K14))=0</formula>
    </cfRule>
    <cfRule type="expression" dxfId="415" priority="14">
      <formula>K14&lt;K13</formula>
    </cfRule>
    <cfRule type="expression" dxfId="414" priority="15">
      <formula>K14&gt;K13</formula>
    </cfRule>
  </conditionalFormatting>
  <conditionalFormatting sqref="K16:W16">
    <cfRule type="expression" dxfId="413" priority="78">
      <formula>K16&gt;K15</formula>
    </cfRule>
    <cfRule type="expression" dxfId="412" priority="77">
      <formula>K16&lt;K15</formula>
    </cfRule>
    <cfRule type="containsBlanks" dxfId="411" priority="76">
      <formula>LEN(TRIM(K16))=0</formula>
    </cfRule>
  </conditionalFormatting>
  <conditionalFormatting sqref="K18:W18">
    <cfRule type="expression" dxfId="410" priority="74">
      <formula>K18&lt;K17</formula>
    </cfRule>
    <cfRule type="containsBlanks" dxfId="409" priority="73">
      <formula>LEN(TRIM(K18))=0</formula>
    </cfRule>
    <cfRule type="expression" dxfId="408" priority="75">
      <formula>K18&gt;K17</formula>
    </cfRule>
  </conditionalFormatting>
  <conditionalFormatting sqref="K20:W20 K22:W22">
    <cfRule type="expression" dxfId="407" priority="72">
      <formula>K20&gt;K19</formula>
    </cfRule>
    <cfRule type="containsBlanks" dxfId="406" priority="70">
      <formula>LEN(TRIM(K20))=0</formula>
    </cfRule>
    <cfRule type="expression" dxfId="405" priority="71">
      <formula>K20&lt;K19</formula>
    </cfRule>
  </conditionalFormatting>
  <conditionalFormatting sqref="K24:W24">
    <cfRule type="expression" dxfId="404" priority="48">
      <formula>K24&gt;K23</formula>
    </cfRule>
    <cfRule type="expression" dxfId="403" priority="47">
      <formula>K24&lt;K23</formula>
    </cfRule>
    <cfRule type="containsBlanks" dxfId="402" priority="46">
      <formula>LEN(TRIM(K24))=0</formula>
    </cfRule>
  </conditionalFormatting>
  <conditionalFormatting sqref="K26:W26">
    <cfRule type="containsBlanks" dxfId="401" priority="67">
      <formula>LEN(TRIM(K26))=0</formula>
    </cfRule>
    <cfRule type="expression" dxfId="400" priority="68">
      <formula>K26&lt;K25</formula>
    </cfRule>
    <cfRule type="expression" dxfId="399" priority="69">
      <formula>K26&gt;K25</formula>
    </cfRule>
  </conditionalFormatting>
  <conditionalFormatting sqref="K28:W28">
    <cfRule type="containsBlanks" dxfId="398" priority="64">
      <formula>LEN(TRIM(K28))=0</formula>
    </cfRule>
    <cfRule type="expression" dxfId="397" priority="65">
      <formula>K28&lt;K27</formula>
    </cfRule>
    <cfRule type="expression" dxfId="396" priority="66">
      <formula>K28&gt;K27</formula>
    </cfRule>
  </conditionalFormatting>
  <conditionalFormatting sqref="K30:W30 W32">
    <cfRule type="expression" dxfId="395" priority="62">
      <formula>K30&lt;K29</formula>
    </cfRule>
    <cfRule type="expression" dxfId="394" priority="63">
      <formula>K30&gt;K29</formula>
    </cfRule>
    <cfRule type="containsBlanks" dxfId="393" priority="61">
      <formula>LEN(TRIM(K30))=0</formula>
    </cfRule>
  </conditionalFormatting>
  <conditionalFormatting sqref="K34:W34">
    <cfRule type="containsBlanks" dxfId="392" priority="58">
      <formula>LEN(TRIM(K34))=0</formula>
    </cfRule>
    <cfRule type="expression" dxfId="391" priority="59">
      <formula>K34&lt;K33</formula>
    </cfRule>
    <cfRule type="expression" dxfId="390" priority="60">
      <formula>K34&gt;K33</formula>
    </cfRule>
  </conditionalFormatting>
  <conditionalFormatting sqref="K36:W36">
    <cfRule type="containsBlanks" dxfId="389" priority="55">
      <formula>LEN(TRIM(K36))=0</formula>
    </cfRule>
    <cfRule type="expression" dxfId="388" priority="56">
      <formula>K36&lt;K35</formula>
    </cfRule>
    <cfRule type="expression" dxfId="387" priority="57">
      <formula>K36&gt;K35</formula>
    </cfRule>
  </conditionalFormatting>
  <conditionalFormatting sqref="K38:W38">
    <cfRule type="expression" dxfId="386" priority="54">
      <formula>K38&gt;K37</formula>
    </cfRule>
    <cfRule type="expression" dxfId="385" priority="53">
      <formula>K38&lt;K37</formula>
    </cfRule>
    <cfRule type="containsBlanks" dxfId="384" priority="52">
      <formula>LEN(TRIM(K38))=0</formula>
    </cfRule>
  </conditionalFormatting>
  <conditionalFormatting sqref="K40:W40">
    <cfRule type="expression" dxfId="383" priority="5">
      <formula>K40&lt;K39</formula>
    </cfRule>
    <cfRule type="expression" dxfId="382" priority="6">
      <formula>K40&gt;K39</formula>
    </cfRule>
    <cfRule type="containsBlanks" dxfId="381" priority="4">
      <formula>LEN(TRIM(K40))=0</formula>
    </cfRule>
  </conditionalFormatting>
  <pageMargins left="0.23622047244094491" right="0.23622047244094491" top="0.74803149606299213" bottom="0.74803149606299213" header="0.31496062992125984" footer="0.31496062992125984"/>
  <pageSetup paperSize="9" scale="59" orientation="landscape" r:id="rId1"/>
  <headerFooter alignWithMargins="0">
    <oddFooter>&amp;L&amp;F&amp;C&amp;P of &amp;N&amp;R&amp;D</oddFoot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0DDA7-20AD-487B-8B98-27FBB37EA81A}">
  <sheetPr>
    <tabColor rgb="FFC00000"/>
    <pageSetUpPr fitToPage="1"/>
  </sheetPr>
  <dimension ref="A1:CO189"/>
  <sheetViews>
    <sheetView showGridLines="0" zoomScale="60" zoomScaleNormal="60" workbookViewId="0">
      <pane xSplit="4" ySplit="4" topLeftCell="E13" activePane="bottomRight" state="frozen"/>
      <selection pane="topRight" activeCell="D1" sqref="D1"/>
      <selection pane="bottomLeft" activeCell="A5" sqref="A5"/>
      <selection pane="bottomRight" activeCell="W40" sqref="K40:W40"/>
    </sheetView>
  </sheetViews>
  <sheetFormatPr defaultColWidth="9.1796875" defaultRowHeight="15.5" outlineLevelRow="1" outlineLevelCol="1"/>
  <cols>
    <col min="1" max="1" width="3.54296875" style="1" customWidth="1"/>
    <col min="2" max="2" width="27.54296875" style="2" customWidth="1"/>
    <col min="3" max="3" width="21.54296875" style="2" bestFit="1" customWidth="1"/>
    <col min="4" max="4" width="57.54296875" style="3" customWidth="1"/>
    <col min="5" max="5" width="14.453125" style="3" bestFit="1" customWidth="1"/>
    <col min="6" max="6" width="13.26953125" style="3" bestFit="1" customWidth="1"/>
    <col min="7" max="7" width="27.26953125" style="3" hidden="1" customWidth="1" outlineLevel="1"/>
    <col min="8" max="8" width="10.453125" style="101" bestFit="1" customWidth="1" collapsed="1"/>
    <col min="9" max="9" width="10.453125" style="101" bestFit="1" customWidth="1"/>
    <col min="10" max="10" width="10.54296875" style="2" customWidth="1"/>
    <col min="11" max="21" width="10.54296875" style="8" customWidth="1" outlineLevel="1"/>
    <col min="22" max="22" width="10.54296875" style="9" customWidth="1" outlineLevel="1"/>
    <col min="23" max="23" width="10.54296875" style="9" customWidth="1"/>
    <col min="24" max="24" width="6.26953125" style="9" customWidth="1"/>
    <col min="25" max="93" width="9.1796875" style="1"/>
    <col min="94" max="16384" width="9.1796875" style="2"/>
  </cols>
  <sheetData>
    <row r="1" spans="1:93">
      <c r="J1" s="123" t="s">
        <v>56</v>
      </c>
      <c r="K1" s="149">
        <v>1.7602996254681647E-2</v>
      </c>
      <c r="L1" s="149">
        <v>5.8052434456928842E-2</v>
      </c>
      <c r="M1" s="149">
        <v>0.17602996254681649</v>
      </c>
      <c r="N1" s="149">
        <v>0.10037453183520599</v>
      </c>
      <c r="O1" s="149">
        <v>8.5018726591760296E-2</v>
      </c>
      <c r="P1" s="149">
        <v>0.11685393258426967</v>
      </c>
      <c r="Q1" s="149">
        <v>5.0561797752808987E-2</v>
      </c>
      <c r="R1" s="149">
        <v>4.1947565543071164E-2</v>
      </c>
      <c r="S1" s="149">
        <v>8.8014981273408247E-2</v>
      </c>
      <c r="T1" s="149">
        <v>5.5430711610486891E-2</v>
      </c>
      <c r="U1" s="149">
        <v>7.1535580524344569E-2</v>
      </c>
      <c r="V1" s="149">
        <v>0.13895131086142323</v>
      </c>
    </row>
    <row r="2" spans="1:93" ht="16" thickBot="1">
      <c r="J2" s="96" t="s">
        <v>39</v>
      </c>
      <c r="K2" s="149">
        <v>5.4562815441276773E-2</v>
      </c>
      <c r="L2" s="149">
        <v>5.6472513981721456E-2</v>
      </c>
      <c r="M2" s="149">
        <v>0.10994407311417269</v>
      </c>
      <c r="N2" s="149">
        <v>5.6063292865911878E-2</v>
      </c>
      <c r="O2" s="149">
        <v>9.3711635520392855E-2</v>
      </c>
      <c r="P2" s="149">
        <v>0.1062610830718865</v>
      </c>
      <c r="Q2" s="149">
        <v>7.9388896467057699E-2</v>
      </c>
      <c r="R2" s="149">
        <v>5.5517664711499111E-2</v>
      </c>
      <c r="S2" s="149">
        <v>9.521211294502796E-2</v>
      </c>
      <c r="T2" s="149">
        <v>9.1256308825535398E-2</v>
      </c>
      <c r="U2" s="149">
        <v>5.4972036557086344E-2</v>
      </c>
      <c r="V2" s="149">
        <v>0.14663756649843132</v>
      </c>
      <c r="X2" s="1"/>
    </row>
    <row r="3" spans="1:93" ht="30">
      <c r="B3" s="14" t="s">
        <v>0</v>
      </c>
      <c r="C3" s="15"/>
      <c r="D3" s="16"/>
      <c r="E3" s="17"/>
      <c r="F3" s="17"/>
      <c r="G3" s="18"/>
      <c r="H3" s="102"/>
      <c r="I3" s="102"/>
      <c r="J3" s="18"/>
      <c r="K3" s="19" t="s">
        <v>132</v>
      </c>
      <c r="L3" s="19" t="s">
        <v>132</v>
      </c>
      <c r="M3" s="19" t="s">
        <v>132</v>
      </c>
      <c r="N3" s="19" t="s">
        <v>132</v>
      </c>
      <c r="O3" s="19" t="s">
        <v>132</v>
      </c>
      <c r="P3" s="19" t="s">
        <v>132</v>
      </c>
      <c r="Q3" s="19" t="s">
        <v>132</v>
      </c>
      <c r="R3" s="19" t="s">
        <v>132</v>
      </c>
      <c r="S3" s="19" t="s">
        <v>132</v>
      </c>
      <c r="T3" s="19" t="s">
        <v>132</v>
      </c>
      <c r="U3" s="19" t="s">
        <v>132</v>
      </c>
      <c r="V3" s="19" t="s">
        <v>132</v>
      </c>
      <c r="W3" s="20"/>
      <c r="X3" s="1"/>
    </row>
    <row r="4" spans="1:93" s="114" customFormat="1" ht="36.5" thickBot="1">
      <c r="A4" s="112"/>
      <c r="B4" s="30" t="s">
        <v>1</v>
      </c>
      <c r="C4" s="31" t="s">
        <v>2</v>
      </c>
      <c r="D4" s="27" t="s">
        <v>3</v>
      </c>
      <c r="E4" s="29" t="s">
        <v>4</v>
      </c>
      <c r="F4" s="27" t="s">
        <v>5</v>
      </c>
      <c r="G4" s="27" t="s">
        <v>6</v>
      </c>
      <c r="H4" s="103">
        <v>2021</v>
      </c>
      <c r="I4" s="103" t="s">
        <v>7</v>
      </c>
      <c r="J4" s="113" t="s">
        <v>8</v>
      </c>
      <c r="K4" s="28" t="s">
        <v>80</v>
      </c>
      <c r="L4" s="28" t="s">
        <v>81</v>
      </c>
      <c r="M4" s="28" t="s">
        <v>82</v>
      </c>
      <c r="N4" s="28" t="s">
        <v>83</v>
      </c>
      <c r="O4" s="28" t="s">
        <v>84</v>
      </c>
      <c r="P4" s="28" t="s">
        <v>85</v>
      </c>
      <c r="Q4" s="28" t="s">
        <v>86</v>
      </c>
      <c r="R4" s="28" t="s">
        <v>87</v>
      </c>
      <c r="S4" s="28" t="s">
        <v>88</v>
      </c>
      <c r="T4" s="28" t="s">
        <v>89</v>
      </c>
      <c r="U4" s="28" t="s">
        <v>90</v>
      </c>
      <c r="V4" s="28" t="s">
        <v>91</v>
      </c>
      <c r="W4" s="27" t="s">
        <v>133</v>
      </c>
      <c r="X4" s="112"/>
      <c r="Y4" s="112"/>
      <c r="Z4" s="112"/>
      <c r="AA4" s="112"/>
      <c r="AB4" s="112"/>
      <c r="AC4" s="112"/>
      <c r="AD4" s="112"/>
      <c r="AE4" s="112"/>
      <c r="AF4" s="112"/>
      <c r="AG4" s="112"/>
      <c r="AH4" s="112"/>
      <c r="AI4" s="112"/>
      <c r="AJ4" s="112"/>
      <c r="AK4" s="112"/>
      <c r="AL4" s="112"/>
      <c r="AM4" s="112"/>
      <c r="AN4" s="112"/>
      <c r="AO4" s="112"/>
      <c r="AP4" s="112"/>
      <c r="AQ4" s="112"/>
      <c r="AR4" s="112"/>
      <c r="AS4" s="112"/>
      <c r="AT4" s="112"/>
      <c r="AU4" s="112"/>
      <c r="AV4" s="112"/>
      <c r="AW4" s="112"/>
      <c r="AX4" s="112"/>
      <c r="AY4" s="112"/>
      <c r="AZ4" s="112"/>
      <c r="BA4" s="112"/>
      <c r="BB4" s="112"/>
      <c r="BC4" s="112"/>
      <c r="BD4" s="112"/>
      <c r="BE4" s="112"/>
      <c r="BF4" s="112"/>
      <c r="BG4" s="112"/>
      <c r="BH4" s="112"/>
      <c r="BI4" s="112"/>
      <c r="BJ4" s="112"/>
      <c r="BK4" s="112"/>
      <c r="BL4" s="112"/>
      <c r="BM4" s="112"/>
      <c r="BN4" s="112"/>
      <c r="BO4" s="112"/>
      <c r="BP4" s="112"/>
      <c r="BQ4" s="112"/>
      <c r="BR4" s="112"/>
      <c r="BS4" s="112"/>
      <c r="BT4" s="112"/>
      <c r="BU4" s="112"/>
      <c r="BV4" s="112"/>
      <c r="BW4" s="112"/>
      <c r="BX4" s="112"/>
      <c r="BY4" s="112"/>
      <c r="BZ4" s="112"/>
      <c r="CA4" s="112"/>
      <c r="CB4" s="112"/>
      <c r="CC4" s="112"/>
      <c r="CD4" s="112"/>
      <c r="CE4" s="112"/>
      <c r="CF4" s="112"/>
      <c r="CG4" s="112"/>
      <c r="CH4" s="112"/>
      <c r="CI4" s="112"/>
      <c r="CJ4" s="112"/>
      <c r="CK4" s="112"/>
      <c r="CL4" s="112"/>
      <c r="CM4" s="112"/>
      <c r="CN4" s="112"/>
      <c r="CO4" s="112"/>
    </row>
    <row r="5" spans="1:93" ht="18.649999999999999" customHeight="1">
      <c r="B5" s="352" t="s">
        <v>29</v>
      </c>
      <c r="C5" s="317" t="s">
        <v>30</v>
      </c>
      <c r="D5" s="320" t="s">
        <v>31</v>
      </c>
      <c r="E5" s="320"/>
      <c r="F5" s="320" t="s">
        <v>32</v>
      </c>
      <c r="G5" s="321" t="s">
        <v>33</v>
      </c>
      <c r="H5" s="374"/>
      <c r="I5" s="374">
        <f>0.6*I7+0.4*I9</f>
        <v>50.6</v>
      </c>
      <c r="J5" s="4" t="s">
        <v>47</v>
      </c>
      <c r="K5" s="417">
        <f t="shared" ref="K5:K6" si="0">0.6*K7+0.4*K9</f>
        <v>0.50600000000000001</v>
      </c>
      <c r="L5" s="417"/>
      <c r="M5" s="417"/>
      <c r="N5" s="22">
        <f t="shared" ref="N5:V5" si="1">0.6*N7+0.4*N9</f>
        <v>50.6</v>
      </c>
      <c r="O5" s="22">
        <f t="shared" si="1"/>
        <v>50.6</v>
      </c>
      <c r="P5" s="22">
        <f t="shared" si="1"/>
        <v>50.6</v>
      </c>
      <c r="Q5" s="22">
        <f t="shared" si="1"/>
        <v>50.6</v>
      </c>
      <c r="R5" s="22">
        <f t="shared" si="1"/>
        <v>50.6</v>
      </c>
      <c r="S5" s="22">
        <f t="shared" si="1"/>
        <v>50.6</v>
      </c>
      <c r="T5" s="22">
        <f t="shared" si="1"/>
        <v>50.6</v>
      </c>
      <c r="U5" s="22">
        <f t="shared" si="1"/>
        <v>50.6</v>
      </c>
      <c r="V5" s="22">
        <f t="shared" si="1"/>
        <v>50.6</v>
      </c>
      <c r="W5" s="132">
        <v>0.54</v>
      </c>
      <c r="X5" s="1"/>
    </row>
    <row r="6" spans="1:93" ht="18.649999999999999" customHeight="1">
      <c r="B6" s="353"/>
      <c r="C6" s="318"/>
      <c r="D6" s="302"/>
      <c r="E6" s="302"/>
      <c r="F6" s="302"/>
      <c r="G6" s="304"/>
      <c r="H6" s="375"/>
      <c r="I6" s="375"/>
      <c r="J6" s="5" t="s">
        <v>132</v>
      </c>
      <c r="K6" s="418">
        <f t="shared" si="0"/>
        <v>0.33199999999999996</v>
      </c>
      <c r="L6" s="418"/>
      <c r="M6" s="418"/>
      <c r="N6" s="130"/>
      <c r="O6" s="130"/>
      <c r="P6" s="130"/>
      <c r="Q6" s="130"/>
      <c r="R6" s="130"/>
      <c r="S6" s="130"/>
      <c r="T6" s="130"/>
      <c r="U6" s="130"/>
      <c r="V6" s="130"/>
      <c r="W6" s="133">
        <v>0.6</v>
      </c>
      <c r="X6" s="1"/>
    </row>
    <row r="7" spans="1:93" ht="18.649999999999999" customHeight="1" outlineLevel="1">
      <c r="B7" s="353"/>
      <c r="C7" s="318"/>
      <c r="D7" s="302" t="s">
        <v>36</v>
      </c>
      <c r="E7" s="302" t="s">
        <v>37</v>
      </c>
      <c r="F7" s="304" t="s">
        <v>32</v>
      </c>
      <c r="G7" s="304"/>
      <c r="H7" s="376"/>
      <c r="I7" s="376">
        <f>'Market Dashboard'!M6</f>
        <v>47</v>
      </c>
      <c r="J7" s="5" t="s">
        <v>47</v>
      </c>
      <c r="K7" s="419">
        <v>0.47</v>
      </c>
      <c r="L7" s="419">
        <f t="shared" ref="L7:M7" si="2">$I$7</f>
        <v>47</v>
      </c>
      <c r="M7" s="419">
        <f t="shared" si="2"/>
        <v>47</v>
      </c>
      <c r="N7" s="12">
        <f t="shared" ref="N7:V7" si="3">$I$7</f>
        <v>47</v>
      </c>
      <c r="O7" s="12">
        <f t="shared" si="3"/>
        <v>47</v>
      </c>
      <c r="P7" s="12">
        <f t="shared" si="3"/>
        <v>47</v>
      </c>
      <c r="Q7" s="12">
        <f t="shared" si="3"/>
        <v>47</v>
      </c>
      <c r="R7" s="12">
        <f t="shared" si="3"/>
        <v>47</v>
      </c>
      <c r="S7" s="12">
        <f t="shared" si="3"/>
        <v>47</v>
      </c>
      <c r="T7" s="12">
        <f t="shared" si="3"/>
        <v>47</v>
      </c>
      <c r="U7" s="12">
        <f t="shared" si="3"/>
        <v>47</v>
      </c>
      <c r="V7" s="12">
        <f t="shared" si="3"/>
        <v>47</v>
      </c>
      <c r="W7" s="128">
        <v>0.52</v>
      </c>
      <c r="X7" s="1"/>
    </row>
    <row r="8" spans="1:93" ht="18.649999999999999" customHeight="1" outlineLevel="1">
      <c r="B8" s="353"/>
      <c r="C8" s="318"/>
      <c r="D8" s="302"/>
      <c r="E8" s="302"/>
      <c r="F8" s="304"/>
      <c r="G8" s="304"/>
      <c r="H8" s="376"/>
      <c r="I8" s="376"/>
      <c r="J8" s="5" t="s">
        <v>132</v>
      </c>
      <c r="K8" s="418">
        <v>0.08</v>
      </c>
      <c r="L8" s="418"/>
      <c r="M8" s="418"/>
      <c r="N8" s="130"/>
      <c r="O8" s="130"/>
      <c r="P8" s="130"/>
      <c r="Q8" s="130"/>
      <c r="R8" s="130"/>
      <c r="S8" s="130"/>
      <c r="T8" s="130"/>
      <c r="U8" s="130"/>
      <c r="V8" s="130"/>
      <c r="W8" s="133">
        <v>0.55000000000000004</v>
      </c>
      <c r="X8" s="1"/>
    </row>
    <row r="9" spans="1:93" ht="18.649999999999999" customHeight="1" outlineLevel="1">
      <c r="B9" s="353"/>
      <c r="C9" s="318"/>
      <c r="D9" s="302" t="s">
        <v>38</v>
      </c>
      <c r="E9" s="302" t="s">
        <v>39</v>
      </c>
      <c r="F9" s="302" t="s">
        <v>32</v>
      </c>
      <c r="G9" s="304"/>
      <c r="H9" s="375"/>
      <c r="I9" s="375">
        <f>'Market Dashboard'!M8</f>
        <v>56</v>
      </c>
      <c r="J9" s="106" t="s">
        <v>47</v>
      </c>
      <c r="K9" s="419">
        <v>0.56000000000000005</v>
      </c>
      <c r="L9" s="419">
        <f t="shared" ref="L9:M9" si="4">$I$9</f>
        <v>56</v>
      </c>
      <c r="M9" s="419">
        <f t="shared" si="4"/>
        <v>56</v>
      </c>
      <c r="N9" s="12">
        <f t="shared" ref="N9:V9" si="5">$I$9</f>
        <v>56</v>
      </c>
      <c r="O9" s="12">
        <f t="shared" si="5"/>
        <v>56</v>
      </c>
      <c r="P9" s="12">
        <f t="shared" si="5"/>
        <v>56</v>
      </c>
      <c r="Q9" s="12">
        <f t="shared" si="5"/>
        <v>56</v>
      </c>
      <c r="R9" s="12">
        <f t="shared" si="5"/>
        <v>56</v>
      </c>
      <c r="S9" s="12">
        <f t="shared" si="5"/>
        <v>56</v>
      </c>
      <c r="T9" s="12">
        <f t="shared" si="5"/>
        <v>56</v>
      </c>
      <c r="U9" s="12">
        <f t="shared" si="5"/>
        <v>56</v>
      </c>
      <c r="V9" s="12">
        <f t="shared" si="5"/>
        <v>56</v>
      </c>
      <c r="W9" s="128">
        <v>0.56000000000000005</v>
      </c>
      <c r="X9" s="1"/>
    </row>
    <row r="10" spans="1:93" ht="18.649999999999999" customHeight="1" outlineLevel="1" thickBot="1">
      <c r="B10" s="353"/>
      <c r="C10" s="319"/>
      <c r="D10" s="369"/>
      <c r="E10" s="369"/>
      <c r="F10" s="369"/>
      <c r="G10" s="379"/>
      <c r="H10" s="421"/>
      <c r="I10" s="421"/>
      <c r="J10" s="118" t="s">
        <v>132</v>
      </c>
      <c r="K10" s="420">
        <v>0.71</v>
      </c>
      <c r="L10" s="420"/>
      <c r="M10" s="420"/>
      <c r="N10" s="135"/>
      <c r="O10" s="135"/>
      <c r="P10" s="135"/>
      <c r="Q10" s="135"/>
      <c r="R10" s="135"/>
      <c r="S10" s="135"/>
      <c r="T10" s="135"/>
      <c r="U10" s="135"/>
      <c r="V10" s="135"/>
      <c r="W10" s="160">
        <v>0.75</v>
      </c>
      <c r="X10" s="1"/>
    </row>
    <row r="11" spans="1:93" ht="18.649999999999999" customHeight="1">
      <c r="B11" s="341" t="s">
        <v>40</v>
      </c>
      <c r="C11" s="317" t="s">
        <v>41</v>
      </c>
      <c r="D11" s="320" t="s">
        <v>42</v>
      </c>
      <c r="E11" s="320" t="s">
        <v>37</v>
      </c>
      <c r="F11" s="321" t="s">
        <v>32</v>
      </c>
      <c r="G11" s="321" t="s">
        <v>43</v>
      </c>
      <c r="H11" s="356"/>
      <c r="I11" s="398">
        <f>'Market Dashboard'!M10</f>
        <v>0.6</v>
      </c>
      <c r="J11" s="107" t="s">
        <v>47</v>
      </c>
      <c r="K11" s="115">
        <v>0.6</v>
      </c>
      <c r="L11" s="115">
        <v>0.6</v>
      </c>
      <c r="M11" s="115">
        <v>0.6</v>
      </c>
      <c r="N11" s="115">
        <v>0.6</v>
      </c>
      <c r="O11" s="115">
        <v>0.6</v>
      </c>
      <c r="P11" s="115">
        <v>0.6</v>
      </c>
      <c r="Q11" s="115">
        <v>0.6</v>
      </c>
      <c r="R11" s="115">
        <v>0.6</v>
      </c>
      <c r="S11" s="115">
        <v>0.6</v>
      </c>
      <c r="T11" s="115">
        <v>0.6</v>
      </c>
      <c r="U11" s="115">
        <v>0.6</v>
      </c>
      <c r="V11" s="115">
        <v>0.6</v>
      </c>
      <c r="W11" s="132">
        <v>0.6</v>
      </c>
      <c r="X11" s="1"/>
    </row>
    <row r="12" spans="1:93" s="1" customFormat="1" ht="18.649999999999999" customHeight="1">
      <c r="B12" s="342"/>
      <c r="C12" s="318"/>
      <c r="D12" s="302"/>
      <c r="E12" s="302"/>
      <c r="F12" s="304"/>
      <c r="G12" s="304"/>
      <c r="H12" s="332"/>
      <c r="I12" s="399"/>
      <c r="J12" s="5" t="s">
        <v>132</v>
      </c>
      <c r="K12" s="131">
        <v>0.44</v>
      </c>
      <c r="L12" s="131">
        <v>0.42</v>
      </c>
      <c r="M12" s="131">
        <v>0.46</v>
      </c>
      <c r="N12" s="131">
        <v>0.51</v>
      </c>
      <c r="O12" s="131">
        <v>0.47</v>
      </c>
      <c r="P12" s="131">
        <v>0.47</v>
      </c>
      <c r="Q12" s="131">
        <v>0.45</v>
      </c>
      <c r="R12" s="131"/>
      <c r="S12" s="131"/>
      <c r="T12" s="131"/>
      <c r="U12" s="131"/>
      <c r="V12" s="131"/>
      <c r="W12" s="133">
        <f>Q12</f>
        <v>0.45</v>
      </c>
    </row>
    <row r="13" spans="1:93" s="1" customFormat="1" ht="18.649999999999999" customHeight="1">
      <c r="B13" s="333" t="s">
        <v>44</v>
      </c>
      <c r="C13" s="318"/>
      <c r="D13" s="302" t="s">
        <v>45</v>
      </c>
      <c r="E13" s="302" t="s">
        <v>37</v>
      </c>
      <c r="F13" s="304" t="s">
        <v>32</v>
      </c>
      <c r="G13" s="304" t="s">
        <v>134</v>
      </c>
      <c r="H13" s="423"/>
      <c r="I13" s="402">
        <f>'Market Dashboard'!M12</f>
        <v>26</v>
      </c>
      <c r="J13" s="106" t="s">
        <v>47</v>
      </c>
      <c r="K13" s="12">
        <v>1.3049999999999999</v>
      </c>
      <c r="L13" s="12">
        <v>2.61</v>
      </c>
      <c r="M13" s="12">
        <v>5.742</v>
      </c>
      <c r="N13" s="12">
        <v>7.3079999999999998</v>
      </c>
      <c r="O13" s="12">
        <v>8.8739999999999988</v>
      </c>
      <c r="P13" s="12">
        <v>12.006</v>
      </c>
      <c r="Q13" s="12">
        <v>13.571999999999999</v>
      </c>
      <c r="R13" s="12">
        <v>15.137999999999989</v>
      </c>
      <c r="S13" s="12">
        <v>18.27</v>
      </c>
      <c r="T13" s="12">
        <v>20.097000000000001</v>
      </c>
      <c r="U13" s="12">
        <v>21.923999999999999</v>
      </c>
      <c r="V13" s="12">
        <v>26.1</v>
      </c>
      <c r="W13" s="21">
        <f>Q13</f>
        <v>13.571999999999999</v>
      </c>
      <c r="X13" s="6"/>
    </row>
    <row r="14" spans="1:93" s="1" customFormat="1" ht="18.649999999999999" customHeight="1" thickBot="1">
      <c r="B14" s="333"/>
      <c r="C14" s="319"/>
      <c r="D14" s="369"/>
      <c r="E14" s="369"/>
      <c r="F14" s="379"/>
      <c r="G14" s="379"/>
      <c r="H14" s="424"/>
      <c r="I14" s="422"/>
      <c r="J14" s="118" t="s">
        <v>132</v>
      </c>
      <c r="K14" s="135">
        <v>0</v>
      </c>
      <c r="L14" s="135">
        <v>1</v>
      </c>
      <c r="M14" s="135">
        <v>3</v>
      </c>
      <c r="N14" s="135">
        <v>8</v>
      </c>
      <c r="O14" s="135">
        <v>19</v>
      </c>
      <c r="P14" s="135">
        <v>19</v>
      </c>
      <c r="Q14" s="135">
        <v>21</v>
      </c>
      <c r="R14" s="135"/>
      <c r="S14" s="135"/>
      <c r="T14" s="135"/>
      <c r="U14" s="135"/>
      <c r="V14" s="135"/>
      <c r="W14" s="136">
        <f>Q14</f>
        <v>21</v>
      </c>
      <c r="X14" s="6"/>
    </row>
    <row r="15" spans="1:93" s="1" customFormat="1" ht="18.649999999999999" customHeight="1">
      <c r="B15" s="403" t="s">
        <v>48</v>
      </c>
      <c r="C15" s="317" t="s">
        <v>49</v>
      </c>
      <c r="D15" s="320" t="s">
        <v>50</v>
      </c>
      <c r="E15" s="320" t="s">
        <v>37</v>
      </c>
      <c r="F15" s="321" t="s">
        <v>51</v>
      </c>
      <c r="G15" s="321" t="s">
        <v>43</v>
      </c>
      <c r="H15" s="393">
        <v>301</v>
      </c>
      <c r="I15" s="393">
        <f>'Market Dashboard'!M14</f>
        <v>59.999999999999993</v>
      </c>
      <c r="J15" s="107" t="s">
        <v>47</v>
      </c>
      <c r="K15" s="22">
        <f>$I$15*K1</f>
        <v>1.0561797752808986</v>
      </c>
      <c r="L15" s="22">
        <f t="shared" ref="L15:V15" si="6">$I$15*L1</f>
        <v>3.48314606741573</v>
      </c>
      <c r="M15" s="22">
        <f t="shared" si="6"/>
        <v>10.561797752808989</v>
      </c>
      <c r="N15" s="22">
        <f t="shared" si="6"/>
        <v>6.0224719101123592</v>
      </c>
      <c r="O15" s="22">
        <f t="shared" si="6"/>
        <v>5.1011235955056176</v>
      </c>
      <c r="P15" s="22">
        <f t="shared" si="6"/>
        <v>7.0112359550561791</v>
      </c>
      <c r="Q15" s="22">
        <f t="shared" si="6"/>
        <v>3.0337078651685387</v>
      </c>
      <c r="R15" s="22">
        <f t="shared" si="6"/>
        <v>2.5168539325842696</v>
      </c>
      <c r="S15" s="22">
        <f t="shared" si="6"/>
        <v>5.2808988764044944</v>
      </c>
      <c r="T15" s="22">
        <f t="shared" si="6"/>
        <v>3.3258426966292132</v>
      </c>
      <c r="U15" s="22">
        <f t="shared" si="6"/>
        <v>4.2921348314606735</v>
      </c>
      <c r="V15" s="22">
        <f t="shared" si="6"/>
        <v>8.3370786516853936</v>
      </c>
      <c r="W15" s="23">
        <f t="shared" ref="W15:W22" si="7">SUMIF($K$3:$V$3,"ACT",K15:V15)</f>
        <v>60.022471910112358</v>
      </c>
    </row>
    <row r="16" spans="1:93" s="1" customFormat="1" ht="18.649999999999999" customHeight="1">
      <c r="B16" s="283"/>
      <c r="C16" s="318"/>
      <c r="D16" s="302"/>
      <c r="E16" s="302"/>
      <c r="F16" s="304"/>
      <c r="G16" s="304"/>
      <c r="H16" s="376"/>
      <c r="I16" s="376"/>
      <c r="J16" s="5" t="s">
        <v>132</v>
      </c>
      <c r="K16" s="12"/>
      <c r="L16" s="12">
        <v>38.246699999999997</v>
      </c>
      <c r="M16" s="12"/>
      <c r="N16" s="12"/>
      <c r="O16" s="12"/>
      <c r="P16" s="12">
        <v>2.7156199999999999</v>
      </c>
      <c r="Q16" s="12">
        <v>9.9250799999999995</v>
      </c>
      <c r="R16" s="12">
        <v>28.400310000000001</v>
      </c>
      <c r="S16" s="12">
        <v>3.0996200000000003</v>
      </c>
      <c r="T16" s="12"/>
      <c r="U16" s="12">
        <v>46.085799999999999</v>
      </c>
      <c r="V16" s="12">
        <v>11.13968</v>
      </c>
      <c r="W16" s="21">
        <f>SUMIF($K$3:$V$3,"ACT",K16:V16)</f>
        <v>139.61281</v>
      </c>
    </row>
    <row r="17" spans="2:24" s="1" customFormat="1" ht="18.649999999999999" customHeight="1">
      <c r="B17" s="283"/>
      <c r="C17" s="318"/>
      <c r="D17" s="302" t="s">
        <v>53</v>
      </c>
      <c r="E17" s="302" t="s">
        <v>39</v>
      </c>
      <c r="F17" s="304" t="s">
        <v>51</v>
      </c>
      <c r="G17" s="304" t="s">
        <v>43</v>
      </c>
      <c r="H17" s="376">
        <v>65</v>
      </c>
      <c r="I17" s="376">
        <f>'Market Dashboard'!M17</f>
        <v>657.55064005392126</v>
      </c>
      <c r="J17" s="106" t="s">
        <v>47</v>
      </c>
      <c r="K17" s="12">
        <f>$I$17*K2</f>
        <v>35.877814216555521</v>
      </c>
      <c r="L17" s="12">
        <f t="shared" ref="L17:V17" si="8">$I$17*L2</f>
        <v>37.13353771413496</v>
      </c>
      <c r="M17" s="12">
        <f t="shared" si="8"/>
        <v>72.293795646359371</v>
      </c>
      <c r="N17" s="12">
        <f t="shared" si="8"/>
        <v>36.864454107510795</v>
      </c>
      <c r="O17" s="12">
        <f t="shared" si="8"/>
        <v>61.620145916934106</v>
      </c>
      <c r="P17" s="12">
        <f t="shared" si="8"/>
        <v>69.872043186741863</v>
      </c>
      <c r="Q17" s="12">
        <f t="shared" si="8"/>
        <v>52.202219685088281</v>
      </c>
      <c r="R17" s="12">
        <f t="shared" si="8"/>
        <v>36.50567596534524</v>
      </c>
      <c r="S17" s="12">
        <f t="shared" si="8"/>
        <v>62.606785807889374</v>
      </c>
      <c r="T17" s="12">
        <f t="shared" si="8"/>
        <v>60.005644277189106</v>
      </c>
      <c r="U17" s="12">
        <f t="shared" si="8"/>
        <v>36.146897823179685</v>
      </c>
      <c r="V17" s="12">
        <f t="shared" si="8"/>
        <v>96.421625706992955</v>
      </c>
      <c r="W17" s="21">
        <f t="shared" si="7"/>
        <v>657.55064005392114</v>
      </c>
      <c r="X17" s="25"/>
    </row>
    <row r="18" spans="2:24" s="1" customFormat="1" ht="18.649999999999999" customHeight="1">
      <c r="B18" s="283"/>
      <c r="C18" s="318"/>
      <c r="D18" s="302"/>
      <c r="E18" s="302"/>
      <c r="F18" s="304"/>
      <c r="G18" s="304"/>
      <c r="H18" s="376"/>
      <c r="I18" s="376"/>
      <c r="J18" s="5" t="s">
        <v>132</v>
      </c>
      <c r="K18" s="12">
        <v>5.1608100000000015</v>
      </c>
      <c r="L18" s="12">
        <v>4.9910600000000001</v>
      </c>
      <c r="M18" s="12">
        <v>5.5826599999999997</v>
      </c>
      <c r="N18" s="12">
        <v>5.6638399999999995</v>
      </c>
      <c r="O18" s="12">
        <v>5.8295600000000007</v>
      </c>
      <c r="P18" s="12">
        <v>6.3347600000000002</v>
      </c>
      <c r="Q18" s="12">
        <v>6.0829799999999992</v>
      </c>
      <c r="R18" s="12">
        <v>8.3415800000000004</v>
      </c>
      <c r="S18" s="12">
        <v>6.1828500000000002</v>
      </c>
      <c r="T18" s="12">
        <v>6.1151800000000005</v>
      </c>
      <c r="U18" s="12">
        <v>5.790210000000001</v>
      </c>
      <c r="V18" s="12">
        <v>6.0828299999999995</v>
      </c>
      <c r="W18" s="21">
        <f>SUMIF($K$3:$V$3,"ACT",K18:V18)</f>
        <v>72.158320000000003</v>
      </c>
    </row>
    <row r="19" spans="2:24" s="1" customFormat="1" ht="18.649999999999999" hidden="1" customHeight="1">
      <c r="B19" s="283"/>
      <c r="C19" s="318"/>
      <c r="D19" s="302" t="s">
        <v>59</v>
      </c>
      <c r="E19" s="302" t="s">
        <v>37</v>
      </c>
      <c r="F19" s="304" t="s">
        <v>51</v>
      </c>
      <c r="G19" s="304" t="s">
        <v>43</v>
      </c>
      <c r="H19" s="376">
        <v>0</v>
      </c>
      <c r="I19" s="376">
        <f>'Market Dashboard'!M20</f>
        <v>0</v>
      </c>
      <c r="J19" s="106" t="s">
        <v>47</v>
      </c>
      <c r="K19" s="12">
        <f>$I$19*K1</f>
        <v>0</v>
      </c>
      <c r="L19" s="12">
        <f t="shared" ref="L19:V19" si="9">$I$19*L1</f>
        <v>0</v>
      </c>
      <c r="M19" s="12">
        <f t="shared" si="9"/>
        <v>0</v>
      </c>
      <c r="N19" s="12">
        <f t="shared" si="9"/>
        <v>0</v>
      </c>
      <c r="O19" s="12">
        <f t="shared" si="9"/>
        <v>0</v>
      </c>
      <c r="P19" s="12">
        <f t="shared" si="9"/>
        <v>0</v>
      </c>
      <c r="Q19" s="12">
        <f t="shared" si="9"/>
        <v>0</v>
      </c>
      <c r="R19" s="12">
        <f t="shared" si="9"/>
        <v>0</v>
      </c>
      <c r="S19" s="12">
        <f t="shared" si="9"/>
        <v>0</v>
      </c>
      <c r="T19" s="12">
        <f t="shared" si="9"/>
        <v>0</v>
      </c>
      <c r="U19" s="12">
        <f t="shared" si="9"/>
        <v>0</v>
      </c>
      <c r="V19" s="12">
        <f t="shared" si="9"/>
        <v>0</v>
      </c>
      <c r="W19" s="21">
        <f t="shared" si="7"/>
        <v>0</v>
      </c>
      <c r="X19" s="25"/>
    </row>
    <row r="20" spans="2:24" s="1" customFormat="1" ht="18.649999999999999" hidden="1" customHeight="1">
      <c r="B20" s="283"/>
      <c r="C20" s="318"/>
      <c r="D20" s="302"/>
      <c r="E20" s="302"/>
      <c r="F20" s="304"/>
      <c r="G20" s="304"/>
      <c r="H20" s="376"/>
      <c r="I20" s="376"/>
      <c r="J20" s="5" t="s">
        <v>132</v>
      </c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21">
        <f t="shared" si="7"/>
        <v>0</v>
      </c>
    </row>
    <row r="21" spans="2:24" s="1" customFormat="1" ht="18.649999999999999" hidden="1" customHeight="1">
      <c r="B21" s="283"/>
      <c r="C21" s="318"/>
      <c r="D21" s="302" t="s">
        <v>60</v>
      </c>
      <c r="E21" s="302" t="s">
        <v>39</v>
      </c>
      <c r="F21" s="304" t="s">
        <v>51</v>
      </c>
      <c r="G21" s="304" t="s">
        <v>43</v>
      </c>
      <c r="H21" s="376">
        <v>0</v>
      </c>
      <c r="I21" s="376">
        <f>'Market Dashboard'!M23</f>
        <v>2.8484712594414798</v>
      </c>
      <c r="J21" s="106" t="s">
        <v>47</v>
      </c>
      <c r="K21" s="12">
        <f>$I$21*K2</f>
        <v>0.15542061161868667</v>
      </c>
      <c r="L21" s="12">
        <f t="shared" ref="L21:V21" si="10">$I$21*L2</f>
        <v>0.1608603330253407</v>
      </c>
      <c r="M21" s="12">
        <f t="shared" si="10"/>
        <v>0.3131725324116536</v>
      </c>
      <c r="N21" s="12">
        <f t="shared" si="10"/>
        <v>0.15969467843820054</v>
      </c>
      <c r="O21" s="12">
        <f t="shared" si="10"/>
        <v>0.26693490045509433</v>
      </c>
      <c r="P21" s="12">
        <f t="shared" si="10"/>
        <v>0.30268164112739226</v>
      </c>
      <c r="Q21" s="12">
        <f t="shared" si="10"/>
        <v>0.2261369899051891</v>
      </c>
      <c r="R21" s="12">
        <f t="shared" si="10"/>
        <v>0.15814047232201367</v>
      </c>
      <c r="S21" s="12">
        <f t="shared" si="10"/>
        <v>0.27120896727460819</v>
      </c>
      <c r="T21" s="12">
        <f t="shared" si="10"/>
        <v>0.25994097293225343</v>
      </c>
      <c r="U21" s="12">
        <f t="shared" si="10"/>
        <v>0.1565862662058268</v>
      </c>
      <c r="V21" s="12">
        <f t="shared" si="10"/>
        <v>0.41769289372522039</v>
      </c>
      <c r="W21" s="21">
        <f t="shared" si="7"/>
        <v>2.8484712594414789</v>
      </c>
    </row>
    <row r="22" spans="2:24" s="1" customFormat="1" ht="18.649999999999999" hidden="1" customHeight="1">
      <c r="B22" s="283"/>
      <c r="C22" s="318"/>
      <c r="D22" s="302"/>
      <c r="E22" s="302"/>
      <c r="F22" s="304"/>
      <c r="G22" s="304"/>
      <c r="H22" s="376"/>
      <c r="I22" s="376"/>
      <c r="J22" s="5" t="s">
        <v>132</v>
      </c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21">
        <f t="shared" si="7"/>
        <v>0</v>
      </c>
    </row>
    <row r="23" spans="2:24" s="1" customFormat="1" ht="18.649999999999999" customHeight="1">
      <c r="B23" s="283"/>
      <c r="C23" s="318"/>
      <c r="D23" s="314" t="s">
        <v>61</v>
      </c>
      <c r="E23" s="300" t="s">
        <v>62</v>
      </c>
      <c r="F23" s="276" t="s">
        <v>51</v>
      </c>
      <c r="G23" s="276" t="s">
        <v>43</v>
      </c>
      <c r="H23" s="278">
        <f>SUM(H15:H22)</f>
        <v>366</v>
      </c>
      <c r="I23" s="278">
        <f>SUM(I15:I22)</f>
        <v>720.39911131336271</v>
      </c>
      <c r="J23" s="109" t="s">
        <v>47</v>
      </c>
      <c r="K23" s="12">
        <f t="shared" ref="K23:W23" si="11">SUM(K21,K19,K17,K15)</f>
        <v>37.089414603455104</v>
      </c>
      <c r="L23" s="12">
        <f t="shared" si="11"/>
        <v>40.777544114576031</v>
      </c>
      <c r="M23" s="12">
        <f t="shared" si="11"/>
        <v>83.168765931580012</v>
      </c>
      <c r="N23" s="12">
        <f t="shared" si="11"/>
        <v>43.046620696061353</v>
      </c>
      <c r="O23" s="12">
        <f t="shared" si="11"/>
        <v>66.988204412894817</v>
      </c>
      <c r="P23" s="12">
        <f t="shared" si="11"/>
        <v>77.185960782925434</v>
      </c>
      <c r="Q23" s="12">
        <f t="shared" si="11"/>
        <v>55.462064540162004</v>
      </c>
      <c r="R23" s="12">
        <f t="shared" si="11"/>
        <v>39.180670370251519</v>
      </c>
      <c r="S23" s="12">
        <f t="shared" si="11"/>
        <v>68.158893651568476</v>
      </c>
      <c r="T23" s="12">
        <f t="shared" si="11"/>
        <v>63.591427946750578</v>
      </c>
      <c r="U23" s="12">
        <f t="shared" si="11"/>
        <v>40.595618920846185</v>
      </c>
      <c r="V23" s="12">
        <f t="shared" si="11"/>
        <v>105.17639725240356</v>
      </c>
      <c r="W23" s="21">
        <f t="shared" si="11"/>
        <v>720.42158322347495</v>
      </c>
    </row>
    <row r="24" spans="2:24" s="1" customFormat="1" ht="18.649999999999999" customHeight="1" thickBot="1">
      <c r="B24" s="283"/>
      <c r="C24" s="377"/>
      <c r="D24" s="404"/>
      <c r="E24" s="405"/>
      <c r="F24" s="406"/>
      <c r="G24" s="406"/>
      <c r="H24" s="425"/>
      <c r="I24" s="425"/>
      <c r="J24" s="127" t="s">
        <v>132</v>
      </c>
      <c r="K24" s="157">
        <f>SUM(K22,K20,K18,K16)</f>
        <v>5.1608100000000015</v>
      </c>
      <c r="L24" s="157">
        <f>SUM(L22,L20,L18,L16)</f>
        <v>43.237759999999994</v>
      </c>
      <c r="M24" s="157">
        <f>SUM(M22,M20,M18,M16)</f>
        <v>5.5826599999999997</v>
      </c>
      <c r="N24" s="157">
        <f>SUM(N22,N20,N18,N16)</f>
        <v>5.6638399999999995</v>
      </c>
      <c r="O24" s="157">
        <f>SUM(O22,O20,O18,O16)</f>
        <v>5.8295600000000007</v>
      </c>
      <c r="P24" s="157">
        <f t="shared" ref="P24:V24" si="12">SUM(P22,P20,P18,P16)</f>
        <v>9.0503800000000005</v>
      </c>
      <c r="Q24" s="157">
        <f t="shared" si="12"/>
        <v>16.00806</v>
      </c>
      <c r="R24" s="157">
        <f t="shared" si="12"/>
        <v>36.741889999999998</v>
      </c>
      <c r="S24" s="157">
        <f t="shared" si="12"/>
        <v>9.28247</v>
      </c>
      <c r="T24" s="157">
        <f t="shared" si="12"/>
        <v>6.1151800000000005</v>
      </c>
      <c r="U24" s="157">
        <f t="shared" si="12"/>
        <v>51.876010000000001</v>
      </c>
      <c r="V24" s="157">
        <f t="shared" si="12"/>
        <v>17.22251</v>
      </c>
      <c r="W24" s="158">
        <f>SUM(W22,W20,W18,W16)</f>
        <v>211.77113</v>
      </c>
    </row>
    <row r="25" spans="2:24" s="1" customFormat="1" ht="18.649999999999999" customHeight="1">
      <c r="B25" s="283"/>
      <c r="C25" s="317" t="s">
        <v>63</v>
      </c>
      <c r="D25" s="320" t="s">
        <v>64</v>
      </c>
      <c r="E25" s="320" t="s">
        <v>39</v>
      </c>
      <c r="F25" s="321" t="s">
        <v>51</v>
      </c>
      <c r="G25" s="321" t="s">
        <v>43</v>
      </c>
      <c r="H25" s="393">
        <v>0</v>
      </c>
      <c r="I25" s="393">
        <f>'Market Dashboard'!M29</f>
        <v>0</v>
      </c>
      <c r="J25" s="107" t="s">
        <v>47</v>
      </c>
      <c r="K25" s="22">
        <f t="shared" ref="K25:V25" si="13">$I$25*K2</f>
        <v>0</v>
      </c>
      <c r="L25" s="22">
        <f t="shared" si="13"/>
        <v>0</v>
      </c>
      <c r="M25" s="22">
        <f t="shared" si="13"/>
        <v>0</v>
      </c>
      <c r="N25" s="22">
        <f t="shared" si="13"/>
        <v>0</v>
      </c>
      <c r="O25" s="22">
        <f t="shared" si="13"/>
        <v>0</v>
      </c>
      <c r="P25" s="22">
        <f t="shared" si="13"/>
        <v>0</v>
      </c>
      <c r="Q25" s="22">
        <f t="shared" si="13"/>
        <v>0</v>
      </c>
      <c r="R25" s="22">
        <f t="shared" si="13"/>
        <v>0</v>
      </c>
      <c r="S25" s="22">
        <f t="shared" si="13"/>
        <v>0</v>
      </c>
      <c r="T25" s="22">
        <f t="shared" si="13"/>
        <v>0</v>
      </c>
      <c r="U25" s="22">
        <f t="shared" si="13"/>
        <v>0</v>
      </c>
      <c r="V25" s="22">
        <f t="shared" si="13"/>
        <v>0</v>
      </c>
      <c r="W25" s="23">
        <f t="shared" ref="W25:W32" si="14">SUMIF($K$3:$V$3,"ACT",K25:V25)</f>
        <v>0</v>
      </c>
    </row>
    <row r="26" spans="2:24" s="1" customFormat="1" ht="18.649999999999999" customHeight="1">
      <c r="B26" s="283"/>
      <c r="C26" s="318"/>
      <c r="D26" s="302"/>
      <c r="E26" s="302"/>
      <c r="F26" s="304"/>
      <c r="G26" s="304"/>
      <c r="H26" s="376"/>
      <c r="I26" s="376"/>
      <c r="J26" s="5" t="s">
        <v>132</v>
      </c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21">
        <f t="shared" si="14"/>
        <v>0</v>
      </c>
    </row>
    <row r="27" spans="2:24" s="1" customFormat="1" ht="18.649999999999999" customHeight="1">
      <c r="B27" s="283"/>
      <c r="C27" s="318"/>
      <c r="D27" s="302" t="s">
        <v>65</v>
      </c>
      <c r="E27" s="302" t="s">
        <v>39</v>
      </c>
      <c r="F27" s="304" t="s">
        <v>51</v>
      </c>
      <c r="G27" s="304" t="s">
        <v>43</v>
      </c>
      <c r="H27" s="376">
        <v>0</v>
      </c>
      <c r="I27" s="376">
        <f>'Market Dashboard'!M32</f>
        <v>0</v>
      </c>
      <c r="J27" s="106" t="s">
        <v>47</v>
      </c>
      <c r="K27" s="12">
        <f t="shared" ref="K27:V27" si="15">$I$27*K2</f>
        <v>0</v>
      </c>
      <c r="L27" s="12">
        <f t="shared" si="15"/>
        <v>0</v>
      </c>
      <c r="M27" s="12">
        <f t="shared" si="15"/>
        <v>0</v>
      </c>
      <c r="N27" s="12">
        <f t="shared" si="15"/>
        <v>0</v>
      </c>
      <c r="O27" s="12">
        <f t="shared" si="15"/>
        <v>0</v>
      </c>
      <c r="P27" s="12">
        <f t="shared" si="15"/>
        <v>0</v>
      </c>
      <c r="Q27" s="12">
        <f t="shared" si="15"/>
        <v>0</v>
      </c>
      <c r="R27" s="12">
        <f t="shared" si="15"/>
        <v>0</v>
      </c>
      <c r="S27" s="12">
        <f t="shared" si="15"/>
        <v>0</v>
      </c>
      <c r="T27" s="12">
        <f t="shared" si="15"/>
        <v>0</v>
      </c>
      <c r="U27" s="12">
        <f t="shared" si="15"/>
        <v>0</v>
      </c>
      <c r="V27" s="12">
        <f t="shared" si="15"/>
        <v>0</v>
      </c>
      <c r="W27" s="21">
        <f t="shared" si="14"/>
        <v>0</v>
      </c>
    </row>
    <row r="28" spans="2:24" s="1" customFormat="1" ht="18.649999999999999" customHeight="1">
      <c r="B28" s="283"/>
      <c r="C28" s="318"/>
      <c r="D28" s="302"/>
      <c r="E28" s="302"/>
      <c r="F28" s="304"/>
      <c r="G28" s="304"/>
      <c r="H28" s="376"/>
      <c r="I28" s="376"/>
      <c r="J28" s="5" t="s">
        <v>132</v>
      </c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21">
        <f t="shared" si="14"/>
        <v>0</v>
      </c>
    </row>
    <row r="29" spans="2:24" s="1" customFormat="1" ht="18.649999999999999" customHeight="1">
      <c r="B29" s="283"/>
      <c r="C29" s="318"/>
      <c r="D29" s="302" t="s">
        <v>66</v>
      </c>
      <c r="E29" s="302" t="s">
        <v>39</v>
      </c>
      <c r="F29" s="304" t="s">
        <v>51</v>
      </c>
      <c r="G29" s="304" t="s">
        <v>43</v>
      </c>
      <c r="H29" s="376">
        <v>74</v>
      </c>
      <c r="I29" s="376">
        <f>'Market Dashboard'!M35</f>
        <v>40</v>
      </c>
      <c r="J29" s="106" t="s">
        <v>47</v>
      </c>
      <c r="K29" s="12">
        <f t="shared" ref="K29:V29" si="16">$I$29*K2</f>
        <v>2.1825126176510707</v>
      </c>
      <c r="L29" s="12">
        <f t="shared" si="16"/>
        <v>2.2589005592688585</v>
      </c>
      <c r="M29" s="12">
        <f t="shared" si="16"/>
        <v>4.3977629245669076</v>
      </c>
      <c r="N29" s="12">
        <f t="shared" si="16"/>
        <v>2.2425317146364749</v>
      </c>
      <c r="O29" s="12">
        <f t="shared" si="16"/>
        <v>3.7484654208157142</v>
      </c>
      <c r="P29" s="12">
        <f t="shared" si="16"/>
        <v>4.2504433228754603</v>
      </c>
      <c r="Q29" s="12">
        <f t="shared" si="16"/>
        <v>3.1755558586823081</v>
      </c>
      <c r="R29" s="12">
        <f t="shared" si="16"/>
        <v>2.2207065884599646</v>
      </c>
      <c r="S29" s="12">
        <f t="shared" si="16"/>
        <v>3.8084845178011184</v>
      </c>
      <c r="T29" s="12">
        <f t="shared" si="16"/>
        <v>3.6502523530214157</v>
      </c>
      <c r="U29" s="12">
        <f t="shared" si="16"/>
        <v>2.1988814622834538</v>
      </c>
      <c r="V29" s="12">
        <f t="shared" si="16"/>
        <v>5.8655026599372526</v>
      </c>
      <c r="W29" s="21">
        <f t="shared" si="14"/>
        <v>40</v>
      </c>
    </row>
    <row r="30" spans="2:24" s="1" customFormat="1" ht="18.649999999999999" customHeight="1">
      <c r="B30" s="283"/>
      <c r="C30" s="318"/>
      <c r="D30" s="302"/>
      <c r="E30" s="302"/>
      <c r="F30" s="304"/>
      <c r="G30" s="304"/>
      <c r="H30" s="376"/>
      <c r="I30" s="376"/>
      <c r="J30" s="5" t="s">
        <v>132</v>
      </c>
      <c r="K30" s="12"/>
      <c r="L30" s="12"/>
      <c r="M30" s="12">
        <v>19.831430000000001</v>
      </c>
      <c r="N30" s="12"/>
      <c r="O30" s="12"/>
      <c r="P30" s="12">
        <v>17.861519999999999</v>
      </c>
      <c r="Q30" s="12"/>
      <c r="R30" s="12"/>
      <c r="S30" s="12"/>
      <c r="T30" s="12"/>
      <c r="U30" s="12"/>
      <c r="V30" s="12">
        <v>30.998699999999999</v>
      </c>
      <c r="W30" s="21">
        <f t="shared" si="14"/>
        <v>68.691649999999996</v>
      </c>
    </row>
    <row r="31" spans="2:24" s="1" customFormat="1" ht="18.649999999999999" customHeight="1">
      <c r="B31" s="283"/>
      <c r="C31" s="318"/>
      <c r="D31" s="302" t="s">
        <v>67</v>
      </c>
      <c r="E31" s="302" t="s">
        <v>39</v>
      </c>
      <c r="F31" s="304" t="s">
        <v>51</v>
      </c>
      <c r="G31" s="304" t="s">
        <v>43</v>
      </c>
      <c r="H31" s="376">
        <v>4</v>
      </c>
      <c r="I31" s="376">
        <f>'Market Dashboard'!M38</f>
        <v>0</v>
      </c>
      <c r="J31" s="106" t="s">
        <v>47</v>
      </c>
      <c r="K31" s="12">
        <f t="shared" ref="K31:V31" si="17">$I$31*K2</f>
        <v>0</v>
      </c>
      <c r="L31" s="12">
        <f t="shared" si="17"/>
        <v>0</v>
      </c>
      <c r="M31" s="12">
        <f t="shared" si="17"/>
        <v>0</v>
      </c>
      <c r="N31" s="12">
        <f t="shared" si="17"/>
        <v>0</v>
      </c>
      <c r="O31" s="12">
        <f t="shared" si="17"/>
        <v>0</v>
      </c>
      <c r="P31" s="12">
        <f t="shared" si="17"/>
        <v>0</v>
      </c>
      <c r="Q31" s="12">
        <f t="shared" si="17"/>
        <v>0</v>
      </c>
      <c r="R31" s="12">
        <f t="shared" si="17"/>
        <v>0</v>
      </c>
      <c r="S31" s="12">
        <f t="shared" si="17"/>
        <v>0</v>
      </c>
      <c r="T31" s="12">
        <f t="shared" si="17"/>
        <v>0</v>
      </c>
      <c r="U31" s="12">
        <f t="shared" si="17"/>
        <v>0</v>
      </c>
      <c r="V31" s="12">
        <f t="shared" si="17"/>
        <v>0</v>
      </c>
      <c r="W31" s="21">
        <f t="shared" si="14"/>
        <v>0</v>
      </c>
    </row>
    <row r="32" spans="2:24" s="1" customFormat="1" ht="18.649999999999999" customHeight="1">
      <c r="B32" s="283"/>
      <c r="C32" s="318"/>
      <c r="D32" s="302"/>
      <c r="E32" s="302"/>
      <c r="F32" s="304"/>
      <c r="G32" s="304"/>
      <c r="H32" s="376"/>
      <c r="I32" s="376"/>
      <c r="J32" s="5" t="s">
        <v>132</v>
      </c>
      <c r="K32" s="12">
        <v>0.11749999999999999</v>
      </c>
      <c r="L32" s="12">
        <v>0</v>
      </c>
      <c r="M32" s="12">
        <v>0</v>
      </c>
      <c r="N32" s="12">
        <v>0</v>
      </c>
      <c r="O32" s="12">
        <v>4.1999999999999996E-4</v>
      </c>
      <c r="P32" s="12">
        <v>0.26517000000000002</v>
      </c>
      <c r="Q32" s="12">
        <v>7.2609999999999994E-2</v>
      </c>
      <c r="R32" s="12">
        <v>8.6710000000000009E-2</v>
      </c>
      <c r="S32" s="12">
        <v>0.12249</v>
      </c>
      <c r="T32" s="12">
        <v>-7.2870000000000004E-2</v>
      </c>
      <c r="U32" s="12">
        <v>0.20477000000000001</v>
      </c>
      <c r="V32" s="12">
        <v>0.79515999999999998</v>
      </c>
      <c r="W32" s="21">
        <f t="shared" si="14"/>
        <v>1.59196</v>
      </c>
    </row>
    <row r="33" spans="2:24" s="1" customFormat="1" ht="18.649999999999999" customHeight="1">
      <c r="B33" s="283"/>
      <c r="C33" s="318"/>
      <c r="D33" s="314" t="s">
        <v>68</v>
      </c>
      <c r="E33" s="300" t="s">
        <v>62</v>
      </c>
      <c r="F33" s="276" t="s">
        <v>51</v>
      </c>
      <c r="G33" s="276" t="s">
        <v>43</v>
      </c>
      <c r="H33" s="278">
        <f>SUM(H25:H32)</f>
        <v>78</v>
      </c>
      <c r="I33" s="278">
        <f>SUM(I25:I32)</f>
        <v>40</v>
      </c>
      <c r="J33" s="109" t="s">
        <v>47</v>
      </c>
      <c r="K33" s="12">
        <f t="shared" ref="K33:W34" si="18">SUM(K31,K29,K27,K25)</f>
        <v>2.1825126176510707</v>
      </c>
      <c r="L33" s="12">
        <f t="shared" si="18"/>
        <v>2.2589005592688585</v>
      </c>
      <c r="M33" s="12">
        <f t="shared" si="18"/>
        <v>4.3977629245669076</v>
      </c>
      <c r="N33" s="12">
        <f t="shared" si="18"/>
        <v>2.2425317146364749</v>
      </c>
      <c r="O33" s="12">
        <f t="shared" si="18"/>
        <v>3.7484654208157142</v>
      </c>
      <c r="P33" s="12">
        <f t="shared" si="18"/>
        <v>4.2504433228754603</v>
      </c>
      <c r="Q33" s="12">
        <f t="shared" si="18"/>
        <v>3.1755558586823081</v>
      </c>
      <c r="R33" s="12">
        <f t="shared" si="18"/>
        <v>2.2207065884599646</v>
      </c>
      <c r="S33" s="12">
        <f t="shared" si="18"/>
        <v>3.8084845178011184</v>
      </c>
      <c r="T33" s="12">
        <f t="shared" si="18"/>
        <v>3.6502523530214157</v>
      </c>
      <c r="U33" s="12">
        <f t="shared" si="18"/>
        <v>2.1988814622834538</v>
      </c>
      <c r="V33" s="12">
        <f t="shared" si="18"/>
        <v>5.8655026599372526</v>
      </c>
      <c r="W33" s="21">
        <f t="shared" si="18"/>
        <v>40</v>
      </c>
    </row>
    <row r="34" spans="2:24" s="1" customFormat="1" ht="18.649999999999999" customHeight="1" thickBot="1">
      <c r="B34" s="283"/>
      <c r="C34" s="319"/>
      <c r="D34" s="426"/>
      <c r="E34" s="301"/>
      <c r="F34" s="277"/>
      <c r="G34" s="277"/>
      <c r="H34" s="279"/>
      <c r="I34" s="279"/>
      <c r="J34" s="152" t="s">
        <v>132</v>
      </c>
      <c r="K34" s="155">
        <f t="shared" si="18"/>
        <v>0.11749999999999999</v>
      </c>
      <c r="L34" s="155">
        <f t="shared" si="18"/>
        <v>0</v>
      </c>
      <c r="M34" s="155">
        <f t="shared" si="18"/>
        <v>19.831430000000001</v>
      </c>
      <c r="N34" s="155">
        <f t="shared" si="18"/>
        <v>0</v>
      </c>
      <c r="O34" s="155">
        <f t="shared" si="18"/>
        <v>4.1999999999999996E-4</v>
      </c>
      <c r="P34" s="155">
        <f t="shared" si="18"/>
        <v>18.12669</v>
      </c>
      <c r="Q34" s="155">
        <f t="shared" si="18"/>
        <v>7.2609999999999994E-2</v>
      </c>
      <c r="R34" s="155">
        <f t="shared" si="18"/>
        <v>8.6710000000000009E-2</v>
      </c>
      <c r="S34" s="155">
        <f t="shared" si="18"/>
        <v>0.12249</v>
      </c>
      <c r="T34" s="155">
        <f t="shared" si="18"/>
        <v>-7.2870000000000004E-2</v>
      </c>
      <c r="U34" s="155">
        <f t="shared" si="18"/>
        <v>0.20477000000000001</v>
      </c>
      <c r="V34" s="155">
        <f t="shared" si="18"/>
        <v>31.793859999999999</v>
      </c>
      <c r="W34" s="156">
        <f t="shared" si="18"/>
        <v>70.283609999999996</v>
      </c>
    </row>
    <row r="35" spans="2:24" s="1" customFormat="1" ht="18.649999999999999" customHeight="1">
      <c r="B35" s="284" t="s">
        <v>69</v>
      </c>
      <c r="C35" s="287" t="s">
        <v>70</v>
      </c>
      <c r="D35" s="290" t="s">
        <v>71</v>
      </c>
      <c r="E35" s="292" t="s">
        <v>37</v>
      </c>
      <c r="F35" s="294" t="s">
        <v>51</v>
      </c>
      <c r="G35" s="294" t="s">
        <v>43</v>
      </c>
      <c r="H35" s="296">
        <v>301</v>
      </c>
      <c r="I35" s="427">
        <f>'Market Dashboard'!M44</f>
        <v>59.999999999999993</v>
      </c>
      <c r="J35" s="159" t="s">
        <v>47</v>
      </c>
      <c r="K35" s="150">
        <f>SUM(K15,K19)</f>
        <v>1.0561797752808986</v>
      </c>
      <c r="L35" s="150">
        <f t="shared" ref="L35:W35" si="19">SUM(L15,L19)</f>
        <v>3.48314606741573</v>
      </c>
      <c r="M35" s="150">
        <f t="shared" si="19"/>
        <v>10.561797752808989</v>
      </c>
      <c r="N35" s="150">
        <f t="shared" si="19"/>
        <v>6.0224719101123592</v>
      </c>
      <c r="O35" s="150">
        <f t="shared" si="19"/>
        <v>5.1011235955056176</v>
      </c>
      <c r="P35" s="150">
        <f t="shared" si="19"/>
        <v>7.0112359550561791</v>
      </c>
      <c r="Q35" s="150">
        <f t="shared" si="19"/>
        <v>3.0337078651685387</v>
      </c>
      <c r="R35" s="150">
        <f t="shared" si="19"/>
        <v>2.5168539325842696</v>
      </c>
      <c r="S35" s="150">
        <f t="shared" si="19"/>
        <v>5.2808988764044944</v>
      </c>
      <c r="T35" s="150">
        <f t="shared" si="19"/>
        <v>3.3258426966292132</v>
      </c>
      <c r="U35" s="150">
        <f t="shared" si="19"/>
        <v>4.2921348314606735</v>
      </c>
      <c r="V35" s="150">
        <f t="shared" si="19"/>
        <v>8.3370786516853936</v>
      </c>
      <c r="W35" s="151">
        <f t="shared" si="19"/>
        <v>60.022471910112358</v>
      </c>
      <c r="X35" s="26"/>
    </row>
    <row r="36" spans="2:24" s="1" customFormat="1" ht="18.649999999999999" customHeight="1">
      <c r="B36" s="286"/>
      <c r="C36" s="288"/>
      <c r="D36" s="307"/>
      <c r="E36" s="293"/>
      <c r="F36" s="295"/>
      <c r="G36" s="295"/>
      <c r="H36" s="297"/>
      <c r="I36" s="409"/>
      <c r="J36" s="5" t="s">
        <v>132</v>
      </c>
      <c r="K36" s="12">
        <f>SUM(K16,K20)</f>
        <v>0</v>
      </c>
      <c r="L36" s="12">
        <f>SUM(L16,L20)</f>
        <v>38.246699999999997</v>
      </c>
      <c r="M36" s="12">
        <f>SUM(M16,M20)</f>
        <v>0</v>
      </c>
      <c r="N36" s="12">
        <f>SUM(N16,N20)</f>
        <v>0</v>
      </c>
      <c r="O36" s="12">
        <f>SUM(O16,O20)</f>
        <v>0</v>
      </c>
      <c r="P36" s="12">
        <f t="shared" ref="P36:V36" si="20">SUM(P16,P20)</f>
        <v>2.7156199999999999</v>
      </c>
      <c r="Q36" s="12">
        <f t="shared" si="20"/>
        <v>9.9250799999999995</v>
      </c>
      <c r="R36" s="12">
        <f t="shared" si="20"/>
        <v>28.400310000000001</v>
      </c>
      <c r="S36" s="12">
        <f t="shared" si="20"/>
        <v>3.0996200000000003</v>
      </c>
      <c r="T36" s="12">
        <f t="shared" si="20"/>
        <v>0</v>
      </c>
      <c r="U36" s="12">
        <f t="shared" si="20"/>
        <v>46.085799999999999</v>
      </c>
      <c r="V36" s="12">
        <f t="shared" si="20"/>
        <v>11.13968</v>
      </c>
      <c r="W36" s="21">
        <f>SUM(W16,W20)</f>
        <v>139.61281</v>
      </c>
      <c r="X36" s="26"/>
    </row>
    <row r="37" spans="2:24" s="1" customFormat="1" ht="18.649999999999999" customHeight="1">
      <c r="B37" s="286"/>
      <c r="C37" s="288"/>
      <c r="D37" s="307" t="s">
        <v>72</v>
      </c>
      <c r="E37" s="293" t="s">
        <v>39</v>
      </c>
      <c r="F37" s="295" t="s">
        <v>51</v>
      </c>
      <c r="G37" s="295" t="s">
        <v>43</v>
      </c>
      <c r="H37" s="297">
        <v>143</v>
      </c>
      <c r="I37" s="409">
        <f>'Market Dashboard'!M47</f>
        <v>700.39911131336271</v>
      </c>
      <c r="J37" s="111" t="s">
        <v>47</v>
      </c>
      <c r="K37" s="12">
        <f>SUM(K17,K21,K25,K27,K29,K31)</f>
        <v>38.215747445825279</v>
      </c>
      <c r="L37" s="12">
        <f t="shared" ref="L37:V37" si="21">SUM(L17,L21,L25,L27,L29,L31)</f>
        <v>39.553298606429159</v>
      </c>
      <c r="M37" s="12">
        <f t="shared" si="21"/>
        <v>77.004731103337932</v>
      </c>
      <c r="N37" s="12">
        <f t="shared" si="21"/>
        <v>39.266680500585473</v>
      </c>
      <c r="O37" s="12">
        <f t="shared" si="21"/>
        <v>65.63554623820491</v>
      </c>
      <c r="P37" s="12">
        <f t="shared" si="21"/>
        <v>74.42516815074471</v>
      </c>
      <c r="Q37" s="12">
        <f t="shared" si="21"/>
        <v>55.603912533675775</v>
      </c>
      <c r="R37" s="12">
        <f t="shared" si="21"/>
        <v>38.884523026127212</v>
      </c>
      <c r="S37" s="12">
        <f t="shared" si="21"/>
        <v>66.686479292965103</v>
      </c>
      <c r="T37" s="12">
        <f t="shared" si="21"/>
        <v>63.915837603142776</v>
      </c>
      <c r="U37" s="12">
        <f t="shared" si="21"/>
        <v>38.502365551668966</v>
      </c>
      <c r="V37" s="12">
        <f t="shared" si="21"/>
        <v>102.70482126065542</v>
      </c>
      <c r="W37" s="21">
        <f>SUM(W17,W21,W25,W27,W29,W31)</f>
        <v>700.3991113133626</v>
      </c>
      <c r="X37" s="26"/>
    </row>
    <row r="38" spans="2:24" s="1" customFormat="1" ht="18.649999999999999" customHeight="1">
      <c r="B38" s="286"/>
      <c r="C38" s="288"/>
      <c r="D38" s="307"/>
      <c r="E38" s="293"/>
      <c r="F38" s="295"/>
      <c r="G38" s="295"/>
      <c r="H38" s="297"/>
      <c r="I38" s="409"/>
      <c r="J38" s="5" t="s">
        <v>132</v>
      </c>
      <c r="K38" s="12">
        <f>SUM(K18,K22,K26,K28,K30,K32)</f>
        <v>5.2783100000000012</v>
      </c>
      <c r="L38" s="12">
        <f>SUM(L18,L22,L26,L28,L30,L32)</f>
        <v>4.9910600000000001</v>
      </c>
      <c r="M38" s="12">
        <f>SUM(M18,M22,M26,M28,M30,M32)</f>
        <v>25.414090000000002</v>
      </c>
      <c r="N38" s="12">
        <f>SUM(N18,N22,N26,N28,N30,N32)</f>
        <v>5.6638399999999995</v>
      </c>
      <c r="O38" s="12">
        <f>SUM(O18,O22,O26,O28,O30,O32)</f>
        <v>5.8299800000000008</v>
      </c>
      <c r="P38" s="12">
        <f t="shared" ref="P38:V38" si="22">SUM(P18,P22,P26,P28,P30,P32)</f>
        <v>24.461449999999999</v>
      </c>
      <c r="Q38" s="12">
        <f t="shared" si="22"/>
        <v>6.1555899999999992</v>
      </c>
      <c r="R38" s="12">
        <f t="shared" si="22"/>
        <v>8.4282900000000005</v>
      </c>
      <c r="S38" s="12">
        <f t="shared" si="22"/>
        <v>6.3053400000000002</v>
      </c>
      <c r="T38" s="12">
        <f t="shared" si="22"/>
        <v>6.0423100000000005</v>
      </c>
      <c r="U38" s="12">
        <f t="shared" si="22"/>
        <v>5.9949800000000009</v>
      </c>
      <c r="V38" s="12">
        <f t="shared" si="22"/>
        <v>37.876690000000004</v>
      </c>
      <c r="W38" s="21">
        <f>SUM(W18,W22,W26,W28,W30,W32)</f>
        <v>142.44192999999999</v>
      </c>
      <c r="X38" s="26"/>
    </row>
    <row r="39" spans="2:24" s="1" customFormat="1" ht="18.649999999999999" customHeight="1">
      <c r="B39" s="286"/>
      <c r="C39" s="288"/>
      <c r="D39" s="307" t="s">
        <v>73</v>
      </c>
      <c r="E39" s="293" t="s">
        <v>62</v>
      </c>
      <c r="F39" s="295" t="s">
        <v>51</v>
      </c>
      <c r="G39" s="295" t="s">
        <v>43</v>
      </c>
      <c r="H39" s="297">
        <f>H35+H37</f>
        <v>444</v>
      </c>
      <c r="I39" s="409">
        <f>'Market Dashboard'!M50</f>
        <v>760.39911131336271</v>
      </c>
      <c r="J39" s="111" t="s">
        <v>47</v>
      </c>
      <c r="K39" s="12">
        <f t="shared" ref="K39:V40" si="23">SUM(K33,K23)</f>
        <v>39.271927221106175</v>
      </c>
      <c r="L39" s="12">
        <f t="shared" si="23"/>
        <v>43.03644467384489</v>
      </c>
      <c r="M39" s="12">
        <f t="shared" si="23"/>
        <v>87.566528856146917</v>
      </c>
      <c r="N39" s="12">
        <f t="shared" si="23"/>
        <v>45.289152410697831</v>
      </c>
      <c r="O39" s="12">
        <f t="shared" si="23"/>
        <v>70.736669833710536</v>
      </c>
      <c r="P39" s="12">
        <f t="shared" si="23"/>
        <v>81.436404105800889</v>
      </c>
      <c r="Q39" s="12">
        <f t="shared" si="23"/>
        <v>58.637620398844312</v>
      </c>
      <c r="R39" s="12">
        <f t="shared" si="23"/>
        <v>41.401376958711481</v>
      </c>
      <c r="S39" s="12">
        <f t="shared" si="23"/>
        <v>71.967378169369596</v>
      </c>
      <c r="T39" s="12">
        <f t="shared" si="23"/>
        <v>67.241680299772</v>
      </c>
      <c r="U39" s="12">
        <f t="shared" si="23"/>
        <v>42.794500383129638</v>
      </c>
      <c r="V39" s="12">
        <f t="shared" si="23"/>
        <v>111.04189991234081</v>
      </c>
      <c r="W39" s="21">
        <f>SUM(W33,W23)</f>
        <v>760.42158322347495</v>
      </c>
      <c r="X39" s="26"/>
    </row>
    <row r="40" spans="2:24" s="1" customFormat="1" ht="18.649999999999999" customHeight="1" thickBot="1">
      <c r="B40" s="286"/>
      <c r="C40" s="289"/>
      <c r="D40" s="416"/>
      <c r="E40" s="309"/>
      <c r="F40" s="310"/>
      <c r="G40" s="310"/>
      <c r="H40" s="311"/>
      <c r="I40" s="410"/>
      <c r="J40" s="118" t="s">
        <v>132</v>
      </c>
      <c r="K40" s="155">
        <f t="shared" si="23"/>
        <v>5.2783100000000012</v>
      </c>
      <c r="L40" s="155">
        <f>SUM(L34,L24)</f>
        <v>43.237759999999994</v>
      </c>
      <c r="M40" s="155">
        <f>SUM(M34,M24)</f>
        <v>25.414090000000002</v>
      </c>
      <c r="N40" s="155">
        <f>SUM(N34,N24)</f>
        <v>5.6638399999999995</v>
      </c>
      <c r="O40" s="155">
        <f>SUM(O34,O24)</f>
        <v>5.8299800000000008</v>
      </c>
      <c r="P40" s="155">
        <f t="shared" ref="P40:V40" si="24">SUM(P34,P24)</f>
        <v>27.177070000000001</v>
      </c>
      <c r="Q40" s="155">
        <f t="shared" si="24"/>
        <v>16.080670000000001</v>
      </c>
      <c r="R40" s="155">
        <f t="shared" si="24"/>
        <v>36.828599999999994</v>
      </c>
      <c r="S40" s="155">
        <f t="shared" si="24"/>
        <v>9.4049600000000009</v>
      </c>
      <c r="T40" s="155">
        <f t="shared" si="24"/>
        <v>6.0423100000000005</v>
      </c>
      <c r="U40" s="155">
        <f t="shared" si="24"/>
        <v>52.080780000000004</v>
      </c>
      <c r="V40" s="155">
        <f t="shared" si="24"/>
        <v>49.016369999999995</v>
      </c>
      <c r="W40" s="156">
        <f>SUM(W34,W24)</f>
        <v>282.05473999999998</v>
      </c>
      <c r="X40" s="26"/>
    </row>
    <row r="41" spans="2:24" s="1" customFormat="1">
      <c r="D41" s="7"/>
      <c r="E41" s="7"/>
      <c r="F41" s="7"/>
      <c r="G41" s="7"/>
      <c r="H41" s="104"/>
      <c r="I41" s="104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1"/>
      <c r="W41" s="32"/>
      <c r="X41" s="11"/>
    </row>
    <row r="42" spans="2:24" s="1" customFormat="1">
      <c r="D42" s="7"/>
      <c r="E42" s="7"/>
      <c r="F42" s="7"/>
      <c r="G42" s="7"/>
      <c r="H42" s="104"/>
      <c r="I42" s="104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1"/>
      <c r="W42" s="11"/>
      <c r="X42" s="11"/>
    </row>
    <row r="43" spans="2:24" s="1" customFormat="1">
      <c r="D43" s="7"/>
      <c r="E43" s="7"/>
      <c r="F43" s="7"/>
      <c r="G43" s="7"/>
      <c r="H43" s="104"/>
      <c r="I43" s="104"/>
      <c r="J43" s="96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1"/>
      <c r="W43" s="11"/>
      <c r="X43" s="11"/>
    </row>
    <row r="44" spans="2:24" s="1" customFormat="1">
      <c r="D44" s="7"/>
      <c r="E44" s="7"/>
      <c r="F44" s="7"/>
      <c r="G44" s="7"/>
      <c r="H44" s="104"/>
      <c r="I44" s="104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1"/>
      <c r="W44" s="11"/>
      <c r="X44" s="11"/>
    </row>
    <row r="45" spans="2:24" s="1" customFormat="1">
      <c r="D45" s="7"/>
      <c r="E45" s="7"/>
      <c r="F45" s="7"/>
      <c r="G45" s="7"/>
      <c r="H45" s="104"/>
      <c r="I45" s="104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1"/>
      <c r="W45" s="11"/>
      <c r="X45" s="11"/>
    </row>
    <row r="46" spans="2:24" s="1" customFormat="1">
      <c r="D46" s="7"/>
      <c r="E46" s="7"/>
      <c r="F46" s="7"/>
      <c r="G46" s="7"/>
      <c r="H46" s="104"/>
      <c r="I46" s="104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1"/>
      <c r="W46" s="11"/>
      <c r="X46" s="11"/>
    </row>
    <row r="47" spans="2:24" s="1" customFormat="1">
      <c r="D47" s="7"/>
      <c r="E47" s="7"/>
      <c r="F47" s="7"/>
      <c r="G47" s="7"/>
      <c r="H47" s="104"/>
      <c r="I47" s="104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1"/>
      <c r="W47" s="11"/>
      <c r="X47" s="11"/>
    </row>
    <row r="48" spans="2:24" s="1" customFormat="1">
      <c r="D48" s="7"/>
      <c r="E48" s="7"/>
      <c r="F48" s="7"/>
      <c r="G48" s="7"/>
      <c r="H48" s="104"/>
      <c r="I48" s="104"/>
      <c r="J48" s="10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1"/>
      <c r="W48" s="11"/>
      <c r="X48" s="11"/>
    </row>
    <row r="49" spans="4:24" s="1" customFormat="1">
      <c r="D49" s="7"/>
      <c r="E49" s="7"/>
      <c r="F49" s="7"/>
      <c r="G49" s="7"/>
      <c r="H49" s="104"/>
      <c r="I49" s="104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1"/>
      <c r="W49" s="11"/>
      <c r="X49" s="11"/>
    </row>
    <row r="50" spans="4:24" s="1" customFormat="1">
      <c r="D50" s="7"/>
      <c r="E50" s="7"/>
      <c r="F50" s="7"/>
      <c r="G50" s="7"/>
      <c r="H50" s="104"/>
      <c r="I50" s="104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1"/>
      <c r="W50" s="11"/>
      <c r="X50" s="11"/>
    </row>
    <row r="51" spans="4:24" s="1" customFormat="1">
      <c r="D51" s="7"/>
      <c r="E51" s="7"/>
      <c r="F51" s="7"/>
      <c r="G51" s="7"/>
      <c r="H51" s="104"/>
      <c r="I51" s="104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1"/>
      <c r="W51" s="11"/>
      <c r="X51" s="11"/>
    </row>
    <row r="52" spans="4:24" s="1" customFormat="1">
      <c r="D52" s="7"/>
      <c r="E52" s="7"/>
      <c r="F52" s="7"/>
      <c r="G52" s="7"/>
      <c r="H52" s="104"/>
      <c r="I52" s="104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1"/>
      <c r="W52" s="11"/>
      <c r="X52" s="11"/>
    </row>
    <row r="53" spans="4:24" s="1" customFormat="1">
      <c r="D53" s="7"/>
      <c r="E53" s="7"/>
      <c r="F53" s="7"/>
      <c r="G53" s="7"/>
      <c r="H53" s="104"/>
      <c r="I53" s="104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1"/>
      <c r="W53" s="11"/>
      <c r="X53" s="11"/>
    </row>
    <row r="54" spans="4:24" s="1" customFormat="1">
      <c r="D54" s="7"/>
      <c r="E54" s="7"/>
      <c r="F54" s="7"/>
      <c r="G54" s="7"/>
      <c r="H54" s="104"/>
      <c r="I54" s="104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1"/>
      <c r="W54" s="11"/>
      <c r="X54" s="11"/>
    </row>
    <row r="55" spans="4:24" s="1" customFormat="1">
      <c r="D55" s="7"/>
      <c r="E55" s="7"/>
      <c r="F55" s="7"/>
      <c r="G55" s="7"/>
      <c r="H55" s="104"/>
      <c r="I55" s="104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1"/>
      <c r="W55" s="11"/>
      <c r="X55" s="11"/>
    </row>
    <row r="56" spans="4:24" s="1" customFormat="1">
      <c r="D56" s="7"/>
      <c r="E56" s="7"/>
      <c r="F56" s="7"/>
      <c r="G56" s="7"/>
      <c r="H56" s="104"/>
      <c r="I56" s="104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1"/>
      <c r="W56" s="11"/>
      <c r="X56" s="11"/>
    </row>
    <row r="57" spans="4:24" s="1" customFormat="1">
      <c r="D57" s="7"/>
      <c r="E57" s="7"/>
      <c r="F57" s="7"/>
      <c r="G57" s="7"/>
      <c r="H57" s="104"/>
      <c r="I57" s="104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1"/>
      <c r="W57" s="11"/>
      <c r="X57" s="11"/>
    </row>
    <row r="58" spans="4:24" s="1" customFormat="1">
      <c r="D58" s="7"/>
      <c r="E58" s="7"/>
      <c r="F58" s="7"/>
      <c r="G58" s="7"/>
      <c r="H58" s="104"/>
      <c r="I58" s="104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1"/>
      <c r="W58" s="11"/>
      <c r="X58" s="11"/>
    </row>
    <row r="59" spans="4:24" s="1" customFormat="1">
      <c r="D59" s="7"/>
      <c r="E59" s="7"/>
      <c r="F59" s="7"/>
      <c r="G59" s="7"/>
      <c r="H59" s="104"/>
      <c r="I59" s="104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1"/>
      <c r="W59" s="11"/>
      <c r="X59" s="11"/>
    </row>
    <row r="60" spans="4:24" s="1" customFormat="1">
      <c r="D60" s="7"/>
      <c r="E60" s="7"/>
      <c r="F60" s="7"/>
      <c r="G60" s="7"/>
      <c r="H60" s="104"/>
      <c r="I60" s="104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1"/>
      <c r="W60" s="11"/>
      <c r="X60" s="11"/>
    </row>
    <row r="61" spans="4:24" s="1" customFormat="1">
      <c r="D61" s="7"/>
      <c r="E61" s="7"/>
      <c r="F61" s="7"/>
      <c r="G61" s="7"/>
      <c r="H61" s="104"/>
      <c r="I61" s="104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1"/>
      <c r="W61" s="11"/>
      <c r="X61" s="11"/>
    </row>
    <row r="62" spans="4:24" s="1" customFormat="1">
      <c r="D62" s="7"/>
      <c r="E62" s="7"/>
      <c r="F62" s="7"/>
      <c r="G62" s="7"/>
      <c r="H62" s="104"/>
      <c r="I62" s="104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1"/>
      <c r="W62" s="11"/>
      <c r="X62" s="11"/>
    </row>
    <row r="63" spans="4:24" s="1" customFormat="1">
      <c r="D63" s="7"/>
      <c r="E63" s="7"/>
      <c r="F63" s="7"/>
      <c r="G63" s="7"/>
      <c r="H63" s="104"/>
      <c r="I63" s="104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1"/>
      <c r="W63" s="11"/>
      <c r="X63" s="11"/>
    </row>
    <row r="64" spans="4:24" s="1" customFormat="1">
      <c r="D64" s="7"/>
      <c r="E64" s="7"/>
      <c r="F64" s="7"/>
      <c r="G64" s="7"/>
      <c r="H64" s="104"/>
      <c r="I64" s="104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1"/>
      <c r="W64" s="11"/>
      <c r="X64" s="11"/>
    </row>
    <row r="65" spans="4:24" s="1" customFormat="1">
      <c r="D65" s="7"/>
      <c r="E65" s="7"/>
      <c r="F65" s="7"/>
      <c r="G65" s="7"/>
      <c r="H65" s="104"/>
      <c r="I65" s="104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1"/>
      <c r="W65" s="11"/>
      <c r="X65" s="11"/>
    </row>
    <row r="66" spans="4:24" s="1" customFormat="1">
      <c r="D66" s="7"/>
      <c r="E66" s="7"/>
      <c r="F66" s="7"/>
      <c r="G66" s="7"/>
      <c r="H66" s="104"/>
      <c r="I66" s="104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1"/>
      <c r="W66" s="11"/>
      <c r="X66" s="11"/>
    </row>
    <row r="67" spans="4:24" s="1" customFormat="1">
      <c r="D67" s="7"/>
      <c r="E67" s="7"/>
      <c r="F67" s="7"/>
      <c r="G67" s="7"/>
      <c r="H67" s="104"/>
      <c r="I67" s="104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1"/>
      <c r="W67" s="11"/>
      <c r="X67" s="11"/>
    </row>
    <row r="68" spans="4:24" s="1" customFormat="1">
      <c r="D68" s="7"/>
      <c r="E68" s="7"/>
      <c r="F68" s="7"/>
      <c r="G68" s="7"/>
      <c r="H68" s="104"/>
      <c r="I68" s="104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1"/>
      <c r="W68" s="11"/>
      <c r="X68" s="11"/>
    </row>
    <row r="69" spans="4:24" s="1" customFormat="1">
      <c r="D69" s="7"/>
      <c r="E69" s="7"/>
      <c r="F69" s="7"/>
      <c r="G69" s="7"/>
      <c r="H69" s="104"/>
      <c r="I69" s="104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1"/>
      <c r="W69" s="11"/>
      <c r="X69" s="11"/>
    </row>
    <row r="70" spans="4:24" s="1" customFormat="1">
      <c r="D70" s="7"/>
      <c r="E70" s="7"/>
      <c r="F70" s="7"/>
      <c r="G70" s="7"/>
      <c r="H70" s="104"/>
      <c r="I70" s="104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1"/>
      <c r="W70" s="11"/>
      <c r="X70" s="11"/>
    </row>
    <row r="71" spans="4:24" s="1" customFormat="1">
      <c r="D71" s="7"/>
      <c r="E71" s="7"/>
      <c r="F71" s="7"/>
      <c r="G71" s="7"/>
      <c r="H71" s="104"/>
      <c r="I71" s="104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1"/>
      <c r="W71" s="11"/>
      <c r="X71" s="11"/>
    </row>
    <row r="72" spans="4:24" s="1" customFormat="1">
      <c r="D72" s="7"/>
      <c r="E72" s="7"/>
      <c r="F72" s="7"/>
      <c r="G72" s="7"/>
      <c r="H72" s="104"/>
      <c r="I72" s="104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1"/>
      <c r="W72" s="11"/>
      <c r="X72" s="11"/>
    </row>
    <row r="73" spans="4:24" s="1" customFormat="1">
      <c r="D73" s="7"/>
      <c r="E73" s="7"/>
      <c r="F73" s="7"/>
      <c r="G73" s="7"/>
      <c r="H73" s="104"/>
      <c r="I73" s="104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1"/>
      <c r="W73" s="11"/>
      <c r="X73" s="11"/>
    </row>
    <row r="74" spans="4:24" s="1" customFormat="1">
      <c r="D74" s="7"/>
      <c r="E74" s="7"/>
      <c r="F74" s="7"/>
      <c r="G74" s="7"/>
      <c r="H74" s="104"/>
      <c r="I74" s="104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1"/>
      <c r="W74" s="11"/>
      <c r="X74" s="11"/>
    </row>
    <row r="75" spans="4:24" s="1" customFormat="1">
      <c r="D75" s="7"/>
      <c r="E75" s="7"/>
      <c r="F75" s="7"/>
      <c r="G75" s="7"/>
      <c r="H75" s="104"/>
      <c r="I75" s="104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1"/>
      <c r="W75" s="11"/>
      <c r="X75" s="11"/>
    </row>
    <row r="76" spans="4:24" s="1" customFormat="1">
      <c r="D76" s="7"/>
      <c r="E76" s="7"/>
      <c r="F76" s="7"/>
      <c r="G76" s="7"/>
      <c r="H76" s="104"/>
      <c r="I76" s="104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1"/>
      <c r="W76" s="11"/>
      <c r="X76" s="11"/>
    </row>
    <row r="77" spans="4:24" s="1" customFormat="1">
      <c r="D77" s="7"/>
      <c r="E77" s="7"/>
      <c r="F77" s="7"/>
      <c r="G77" s="7"/>
      <c r="H77" s="104"/>
      <c r="I77" s="104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1"/>
      <c r="W77" s="11"/>
      <c r="X77" s="11"/>
    </row>
    <row r="78" spans="4:24" s="1" customFormat="1">
      <c r="D78" s="7"/>
      <c r="E78" s="7"/>
      <c r="F78" s="7"/>
      <c r="G78" s="7"/>
      <c r="H78" s="104"/>
      <c r="I78" s="104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1"/>
      <c r="W78" s="11"/>
      <c r="X78" s="11"/>
    </row>
    <row r="79" spans="4:24" s="1" customFormat="1">
      <c r="D79" s="7"/>
      <c r="E79" s="7"/>
      <c r="F79" s="7"/>
      <c r="G79" s="7"/>
      <c r="H79" s="104"/>
      <c r="I79" s="104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1"/>
      <c r="W79" s="11"/>
      <c r="X79" s="11"/>
    </row>
    <row r="80" spans="4:24" s="1" customFormat="1">
      <c r="D80" s="7"/>
      <c r="E80" s="7"/>
      <c r="F80" s="7"/>
      <c r="G80" s="7"/>
      <c r="H80" s="104"/>
      <c r="I80" s="104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1"/>
      <c r="W80" s="11"/>
      <c r="X80" s="11"/>
    </row>
    <row r="81" spans="4:24" s="1" customFormat="1">
      <c r="D81" s="7"/>
      <c r="E81" s="7"/>
      <c r="F81" s="7"/>
      <c r="G81" s="7"/>
      <c r="H81" s="104"/>
      <c r="I81" s="104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1"/>
      <c r="W81" s="11"/>
      <c r="X81" s="11"/>
    </row>
    <row r="82" spans="4:24" s="1" customFormat="1">
      <c r="D82" s="7"/>
      <c r="E82" s="7"/>
      <c r="F82" s="7"/>
      <c r="G82" s="7"/>
      <c r="H82" s="104"/>
      <c r="I82" s="104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1"/>
      <c r="W82" s="11"/>
      <c r="X82" s="11"/>
    </row>
    <row r="83" spans="4:24" s="1" customFormat="1">
      <c r="D83" s="7"/>
      <c r="E83" s="7"/>
      <c r="F83" s="7"/>
      <c r="G83" s="7"/>
      <c r="H83" s="104"/>
      <c r="I83" s="104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1"/>
      <c r="W83" s="11"/>
      <c r="X83" s="11"/>
    </row>
    <row r="84" spans="4:24" s="1" customFormat="1">
      <c r="D84" s="7"/>
      <c r="E84" s="7"/>
      <c r="F84" s="7"/>
      <c r="G84" s="7"/>
      <c r="H84" s="104"/>
      <c r="I84" s="104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1"/>
      <c r="W84" s="11"/>
      <c r="X84" s="11"/>
    </row>
    <row r="85" spans="4:24" s="1" customFormat="1">
      <c r="D85" s="7"/>
      <c r="E85" s="7"/>
      <c r="F85" s="7"/>
      <c r="G85" s="7"/>
      <c r="H85" s="104"/>
      <c r="I85" s="104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1"/>
      <c r="W85" s="11"/>
      <c r="X85" s="11"/>
    </row>
    <row r="86" spans="4:24" s="1" customFormat="1">
      <c r="D86" s="7"/>
      <c r="E86" s="7"/>
      <c r="F86" s="7"/>
      <c r="G86" s="7"/>
      <c r="H86" s="104"/>
      <c r="I86" s="104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1"/>
      <c r="W86" s="11"/>
      <c r="X86" s="11"/>
    </row>
    <row r="87" spans="4:24" s="1" customFormat="1">
      <c r="D87" s="7"/>
      <c r="E87" s="7"/>
      <c r="F87" s="7"/>
      <c r="G87" s="7"/>
      <c r="H87" s="104"/>
      <c r="I87" s="104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1"/>
      <c r="W87" s="11"/>
      <c r="X87" s="11"/>
    </row>
    <row r="88" spans="4:24" s="1" customFormat="1">
      <c r="D88" s="7"/>
      <c r="E88" s="7"/>
      <c r="F88" s="7"/>
      <c r="G88" s="7"/>
      <c r="H88" s="104"/>
      <c r="I88" s="104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1"/>
      <c r="W88" s="11"/>
      <c r="X88" s="11"/>
    </row>
    <row r="89" spans="4:24" s="1" customFormat="1">
      <c r="D89" s="7"/>
      <c r="E89" s="7"/>
      <c r="F89" s="7"/>
      <c r="G89" s="7"/>
      <c r="H89" s="104"/>
      <c r="I89" s="104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1"/>
      <c r="W89" s="11"/>
      <c r="X89" s="11"/>
    </row>
    <row r="90" spans="4:24" s="1" customFormat="1">
      <c r="D90" s="7"/>
      <c r="E90" s="7"/>
      <c r="F90" s="7"/>
      <c r="G90" s="7"/>
      <c r="H90" s="104"/>
      <c r="I90" s="104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1"/>
      <c r="W90" s="11"/>
      <c r="X90" s="11"/>
    </row>
    <row r="91" spans="4:24" s="1" customFormat="1">
      <c r="D91" s="7"/>
      <c r="E91" s="7"/>
      <c r="F91" s="7"/>
      <c r="G91" s="7"/>
      <c r="H91" s="104"/>
      <c r="I91" s="104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1"/>
      <c r="W91" s="11"/>
      <c r="X91" s="11"/>
    </row>
    <row r="92" spans="4:24" s="1" customFormat="1">
      <c r="D92" s="7"/>
      <c r="E92" s="7"/>
      <c r="F92" s="7"/>
      <c r="G92" s="7"/>
      <c r="H92" s="104"/>
      <c r="I92" s="104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1"/>
      <c r="W92" s="11"/>
      <c r="X92" s="11"/>
    </row>
    <row r="93" spans="4:24" s="1" customFormat="1">
      <c r="D93" s="7"/>
      <c r="E93" s="7"/>
      <c r="F93" s="7"/>
      <c r="G93" s="7"/>
      <c r="H93" s="104"/>
      <c r="I93" s="104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1"/>
      <c r="W93" s="11"/>
      <c r="X93" s="11"/>
    </row>
    <row r="94" spans="4:24" s="1" customFormat="1">
      <c r="D94" s="7"/>
      <c r="E94" s="7"/>
      <c r="F94" s="7"/>
      <c r="G94" s="7"/>
      <c r="H94" s="104"/>
      <c r="I94" s="104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1"/>
      <c r="W94" s="11"/>
      <c r="X94" s="11"/>
    </row>
    <row r="95" spans="4:24" s="1" customFormat="1">
      <c r="D95" s="7"/>
      <c r="E95" s="7"/>
      <c r="F95" s="7"/>
      <c r="G95" s="7"/>
      <c r="H95" s="104"/>
      <c r="I95" s="104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1"/>
      <c r="W95" s="11"/>
      <c r="X95" s="11"/>
    </row>
    <row r="96" spans="4:24" s="1" customFormat="1">
      <c r="D96" s="7"/>
      <c r="E96" s="7"/>
      <c r="F96" s="7"/>
      <c r="G96" s="7"/>
      <c r="H96" s="104"/>
      <c r="I96" s="104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1"/>
      <c r="W96" s="11"/>
      <c r="X96" s="11"/>
    </row>
    <row r="97" spans="4:24" s="1" customFormat="1">
      <c r="D97" s="7"/>
      <c r="E97" s="7"/>
      <c r="F97" s="7"/>
      <c r="G97" s="7"/>
      <c r="H97" s="104"/>
      <c r="I97" s="104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1"/>
      <c r="W97" s="11"/>
      <c r="X97" s="11"/>
    </row>
    <row r="98" spans="4:24" s="1" customFormat="1">
      <c r="D98" s="7"/>
      <c r="E98" s="7"/>
      <c r="F98" s="7"/>
      <c r="G98" s="7"/>
      <c r="H98" s="104"/>
      <c r="I98" s="104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1"/>
      <c r="W98" s="11"/>
      <c r="X98" s="11"/>
    </row>
    <row r="99" spans="4:24" s="1" customFormat="1">
      <c r="D99" s="7"/>
      <c r="E99" s="7"/>
      <c r="F99" s="7"/>
      <c r="G99" s="7"/>
      <c r="H99" s="104"/>
      <c r="I99" s="104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1"/>
      <c r="W99" s="11"/>
      <c r="X99" s="11"/>
    </row>
    <row r="100" spans="4:24" s="1" customFormat="1">
      <c r="D100" s="7"/>
      <c r="E100" s="7"/>
      <c r="F100" s="7"/>
      <c r="G100" s="7"/>
      <c r="H100" s="104"/>
      <c r="I100" s="104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1"/>
      <c r="W100" s="11"/>
      <c r="X100" s="11"/>
    </row>
    <row r="101" spans="4:24" s="1" customFormat="1">
      <c r="D101" s="7"/>
      <c r="E101" s="7"/>
      <c r="F101" s="7"/>
      <c r="G101" s="7"/>
      <c r="H101" s="104"/>
      <c r="I101" s="104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1"/>
      <c r="W101" s="11"/>
      <c r="X101" s="11"/>
    </row>
    <row r="102" spans="4:24" s="1" customFormat="1">
      <c r="D102" s="7"/>
      <c r="E102" s="7"/>
      <c r="F102" s="7"/>
      <c r="G102" s="7"/>
      <c r="H102" s="104"/>
      <c r="I102" s="104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1"/>
      <c r="W102" s="11"/>
      <c r="X102" s="11"/>
    </row>
    <row r="103" spans="4:24" s="1" customFormat="1">
      <c r="D103" s="7"/>
      <c r="E103" s="7"/>
      <c r="F103" s="7"/>
      <c r="G103" s="7"/>
      <c r="H103" s="104"/>
      <c r="I103" s="104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1"/>
      <c r="W103" s="11"/>
      <c r="X103" s="11"/>
    </row>
    <row r="104" spans="4:24" s="1" customFormat="1">
      <c r="D104" s="7"/>
      <c r="E104" s="7"/>
      <c r="F104" s="7"/>
      <c r="G104" s="7"/>
      <c r="H104" s="104"/>
      <c r="I104" s="104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1"/>
      <c r="W104" s="11"/>
      <c r="X104" s="11"/>
    </row>
    <row r="105" spans="4:24" s="1" customFormat="1">
      <c r="D105" s="7"/>
      <c r="E105" s="7"/>
      <c r="F105" s="7"/>
      <c r="G105" s="7"/>
      <c r="H105" s="104"/>
      <c r="I105" s="104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1"/>
      <c r="W105" s="11"/>
      <c r="X105" s="11"/>
    </row>
    <row r="106" spans="4:24" s="1" customFormat="1">
      <c r="D106" s="7"/>
      <c r="E106" s="7"/>
      <c r="F106" s="7"/>
      <c r="G106" s="7"/>
      <c r="H106" s="104"/>
      <c r="I106" s="104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1"/>
      <c r="W106" s="11"/>
      <c r="X106" s="11"/>
    </row>
    <row r="107" spans="4:24" s="1" customFormat="1">
      <c r="D107" s="7"/>
      <c r="E107" s="7"/>
      <c r="F107" s="7"/>
      <c r="G107" s="7"/>
      <c r="H107" s="104"/>
      <c r="I107" s="104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1"/>
      <c r="W107" s="11"/>
      <c r="X107" s="11"/>
    </row>
    <row r="108" spans="4:24" s="1" customFormat="1">
      <c r="D108" s="7"/>
      <c r="E108" s="7"/>
      <c r="F108" s="7"/>
      <c r="G108" s="7"/>
      <c r="H108" s="104"/>
      <c r="I108" s="104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1"/>
      <c r="W108" s="11"/>
      <c r="X108" s="11"/>
    </row>
    <row r="109" spans="4:24" s="1" customFormat="1">
      <c r="D109" s="7"/>
      <c r="E109" s="7"/>
      <c r="F109" s="7"/>
      <c r="G109" s="7"/>
      <c r="H109" s="104"/>
      <c r="I109" s="104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1"/>
      <c r="W109" s="11"/>
      <c r="X109" s="11"/>
    </row>
    <row r="110" spans="4:24" s="1" customFormat="1">
      <c r="D110" s="7"/>
      <c r="E110" s="7"/>
      <c r="F110" s="7"/>
      <c r="G110" s="7"/>
      <c r="H110" s="104"/>
      <c r="I110" s="104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1"/>
      <c r="W110" s="11"/>
      <c r="X110" s="11"/>
    </row>
    <row r="111" spans="4:24" s="1" customFormat="1">
      <c r="D111" s="7"/>
      <c r="E111" s="7"/>
      <c r="F111" s="7"/>
      <c r="G111" s="7"/>
      <c r="H111" s="104"/>
      <c r="I111" s="104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1"/>
      <c r="W111" s="11"/>
      <c r="X111" s="11"/>
    </row>
    <row r="112" spans="4:24" s="1" customFormat="1">
      <c r="D112" s="7"/>
      <c r="E112" s="7"/>
      <c r="F112" s="7"/>
      <c r="G112" s="7"/>
      <c r="H112" s="104"/>
      <c r="I112" s="104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1"/>
      <c r="W112" s="11"/>
      <c r="X112" s="11"/>
    </row>
    <row r="113" spans="4:24" s="1" customFormat="1">
      <c r="D113" s="7"/>
      <c r="E113" s="7"/>
      <c r="F113" s="7"/>
      <c r="G113" s="7"/>
      <c r="H113" s="104"/>
      <c r="I113" s="104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1"/>
      <c r="W113" s="11"/>
      <c r="X113" s="11"/>
    </row>
    <row r="114" spans="4:24" s="1" customFormat="1">
      <c r="D114" s="7"/>
      <c r="E114" s="7"/>
      <c r="F114" s="7"/>
      <c r="G114" s="7"/>
      <c r="H114" s="104"/>
      <c r="I114" s="104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1"/>
      <c r="W114" s="11"/>
      <c r="X114" s="11"/>
    </row>
    <row r="115" spans="4:24" s="1" customFormat="1">
      <c r="D115" s="7"/>
      <c r="E115" s="7"/>
      <c r="F115" s="7"/>
      <c r="G115" s="7"/>
      <c r="H115" s="104"/>
      <c r="I115" s="104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1"/>
      <c r="W115" s="11"/>
      <c r="X115" s="11"/>
    </row>
    <row r="116" spans="4:24" s="1" customFormat="1">
      <c r="D116" s="7"/>
      <c r="E116" s="7"/>
      <c r="F116" s="7"/>
      <c r="G116" s="7"/>
      <c r="H116" s="104"/>
      <c r="I116" s="104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1"/>
      <c r="W116" s="11"/>
      <c r="X116" s="11"/>
    </row>
    <row r="117" spans="4:24" s="1" customFormat="1">
      <c r="D117" s="7"/>
      <c r="E117" s="7"/>
      <c r="F117" s="7"/>
      <c r="G117" s="7"/>
      <c r="H117" s="104"/>
      <c r="I117" s="104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1"/>
      <c r="W117" s="11"/>
      <c r="X117" s="11"/>
    </row>
    <row r="118" spans="4:24" s="1" customFormat="1">
      <c r="D118" s="7"/>
      <c r="E118" s="7"/>
      <c r="F118" s="7"/>
      <c r="G118" s="7"/>
      <c r="H118" s="104"/>
      <c r="I118" s="104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1"/>
      <c r="W118" s="11"/>
      <c r="X118" s="11"/>
    </row>
    <row r="119" spans="4:24" s="1" customFormat="1">
      <c r="D119" s="7"/>
      <c r="E119" s="7"/>
      <c r="F119" s="7"/>
      <c r="G119" s="7"/>
      <c r="H119" s="104"/>
      <c r="I119" s="104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1"/>
      <c r="W119" s="11"/>
      <c r="X119" s="11"/>
    </row>
    <row r="120" spans="4:24" s="1" customFormat="1">
      <c r="D120" s="7"/>
      <c r="E120" s="7"/>
      <c r="F120" s="7"/>
      <c r="G120" s="7"/>
      <c r="H120" s="104"/>
      <c r="I120" s="104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1"/>
      <c r="W120" s="11"/>
      <c r="X120" s="11"/>
    </row>
    <row r="121" spans="4:24" s="1" customFormat="1">
      <c r="D121" s="7"/>
      <c r="E121" s="7"/>
      <c r="F121" s="7"/>
      <c r="G121" s="7"/>
      <c r="H121" s="104"/>
      <c r="I121" s="104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1"/>
      <c r="W121" s="11"/>
      <c r="X121" s="11"/>
    </row>
    <row r="122" spans="4:24" s="1" customFormat="1">
      <c r="D122" s="7"/>
      <c r="E122" s="7"/>
      <c r="F122" s="7"/>
      <c r="G122" s="7"/>
      <c r="H122" s="104"/>
      <c r="I122" s="104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1"/>
      <c r="W122" s="11"/>
      <c r="X122" s="11"/>
    </row>
    <row r="123" spans="4:24" s="1" customFormat="1">
      <c r="D123" s="7"/>
      <c r="E123" s="7"/>
      <c r="F123" s="7"/>
      <c r="G123" s="7"/>
      <c r="H123" s="104"/>
      <c r="I123" s="104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1"/>
      <c r="W123" s="11"/>
      <c r="X123" s="11"/>
    </row>
    <row r="124" spans="4:24" s="1" customFormat="1">
      <c r="D124" s="7"/>
      <c r="E124" s="7"/>
      <c r="F124" s="7"/>
      <c r="G124" s="7"/>
      <c r="H124" s="104"/>
      <c r="I124" s="104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1"/>
      <c r="W124" s="11"/>
      <c r="X124" s="11"/>
    </row>
    <row r="125" spans="4:24" s="1" customFormat="1">
      <c r="D125" s="7"/>
      <c r="E125" s="7"/>
      <c r="F125" s="7"/>
      <c r="G125" s="7"/>
      <c r="H125" s="104"/>
      <c r="I125" s="104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1"/>
      <c r="W125" s="11"/>
      <c r="X125" s="11"/>
    </row>
    <row r="126" spans="4:24" s="1" customFormat="1">
      <c r="D126" s="7"/>
      <c r="E126" s="7"/>
      <c r="F126" s="7"/>
      <c r="G126" s="7"/>
      <c r="H126" s="104"/>
      <c r="I126" s="104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1"/>
      <c r="W126" s="11"/>
      <c r="X126" s="11"/>
    </row>
    <row r="127" spans="4:24" s="1" customFormat="1">
      <c r="D127" s="7"/>
      <c r="E127" s="7"/>
      <c r="F127" s="7"/>
      <c r="G127" s="7"/>
      <c r="H127" s="104"/>
      <c r="I127" s="104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1"/>
      <c r="W127" s="11"/>
      <c r="X127" s="11"/>
    </row>
    <row r="128" spans="4:24" s="1" customFormat="1">
      <c r="D128" s="7"/>
      <c r="E128" s="7"/>
      <c r="F128" s="7"/>
      <c r="G128" s="7"/>
      <c r="H128" s="104"/>
      <c r="I128" s="104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1"/>
      <c r="W128" s="11"/>
      <c r="X128" s="11"/>
    </row>
    <row r="129" spans="4:24" s="1" customFormat="1">
      <c r="D129" s="7"/>
      <c r="E129" s="7"/>
      <c r="F129" s="7"/>
      <c r="G129" s="7"/>
      <c r="H129" s="104"/>
      <c r="I129" s="104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1"/>
      <c r="W129" s="11"/>
      <c r="X129" s="11"/>
    </row>
    <row r="130" spans="4:24" s="1" customFormat="1">
      <c r="D130" s="7"/>
      <c r="E130" s="7"/>
      <c r="F130" s="7"/>
      <c r="G130" s="7"/>
      <c r="H130" s="104"/>
      <c r="I130" s="104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1"/>
      <c r="W130" s="11"/>
      <c r="X130" s="11"/>
    </row>
    <row r="131" spans="4:24" s="1" customFormat="1">
      <c r="D131" s="7"/>
      <c r="E131" s="7"/>
      <c r="F131" s="7"/>
      <c r="G131" s="7"/>
      <c r="H131" s="104"/>
      <c r="I131" s="104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1"/>
      <c r="W131" s="11"/>
      <c r="X131" s="11"/>
    </row>
    <row r="132" spans="4:24" s="1" customFormat="1">
      <c r="D132" s="7"/>
      <c r="E132" s="7"/>
      <c r="F132" s="7"/>
      <c r="G132" s="7"/>
      <c r="H132" s="104"/>
      <c r="I132" s="104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1"/>
      <c r="W132" s="11"/>
      <c r="X132" s="11"/>
    </row>
    <row r="133" spans="4:24" s="1" customFormat="1">
      <c r="D133" s="7"/>
      <c r="E133" s="7"/>
      <c r="F133" s="7"/>
      <c r="G133" s="7"/>
      <c r="H133" s="104"/>
      <c r="I133" s="104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1"/>
      <c r="W133" s="11"/>
      <c r="X133" s="11"/>
    </row>
    <row r="134" spans="4:24" s="1" customFormat="1">
      <c r="D134" s="7"/>
      <c r="E134" s="7"/>
      <c r="F134" s="7"/>
      <c r="G134" s="7"/>
      <c r="H134" s="104"/>
      <c r="I134" s="104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1"/>
      <c r="W134" s="11"/>
      <c r="X134" s="11"/>
    </row>
    <row r="135" spans="4:24" s="1" customFormat="1">
      <c r="D135" s="7"/>
      <c r="E135" s="7"/>
      <c r="F135" s="7"/>
      <c r="G135" s="7"/>
      <c r="H135" s="104"/>
      <c r="I135" s="104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1"/>
      <c r="W135" s="11"/>
      <c r="X135" s="11"/>
    </row>
    <row r="136" spans="4:24" s="1" customFormat="1">
      <c r="D136" s="7"/>
      <c r="E136" s="7"/>
      <c r="F136" s="7"/>
      <c r="G136" s="7"/>
      <c r="H136" s="104"/>
      <c r="I136" s="104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1"/>
      <c r="W136" s="11"/>
      <c r="X136" s="11"/>
    </row>
    <row r="137" spans="4:24" s="1" customFormat="1">
      <c r="D137" s="7"/>
      <c r="E137" s="7"/>
      <c r="F137" s="7"/>
      <c r="G137" s="7"/>
      <c r="H137" s="104"/>
      <c r="I137" s="104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1"/>
      <c r="W137" s="11"/>
      <c r="X137" s="11"/>
    </row>
    <row r="138" spans="4:24" s="1" customFormat="1">
      <c r="D138" s="7"/>
      <c r="E138" s="7"/>
      <c r="F138" s="7"/>
      <c r="G138" s="7"/>
      <c r="H138" s="104"/>
      <c r="I138" s="104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1"/>
      <c r="W138" s="11"/>
      <c r="X138" s="11"/>
    </row>
    <row r="139" spans="4:24" s="1" customFormat="1">
      <c r="D139" s="7"/>
      <c r="E139" s="7"/>
      <c r="F139" s="7"/>
      <c r="G139" s="7"/>
      <c r="H139" s="104"/>
      <c r="I139" s="104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1"/>
      <c r="W139" s="11"/>
      <c r="X139" s="11"/>
    </row>
    <row r="140" spans="4:24" s="1" customFormat="1">
      <c r="D140" s="7"/>
      <c r="E140" s="7"/>
      <c r="F140" s="7"/>
      <c r="G140" s="7"/>
      <c r="H140" s="104"/>
      <c r="I140" s="104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1"/>
      <c r="W140" s="11"/>
      <c r="X140" s="11"/>
    </row>
    <row r="141" spans="4:24" s="1" customFormat="1">
      <c r="D141" s="7"/>
      <c r="E141" s="7"/>
      <c r="F141" s="7"/>
      <c r="G141" s="7"/>
      <c r="H141" s="104"/>
      <c r="I141" s="104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1"/>
      <c r="W141" s="11"/>
      <c r="X141" s="11"/>
    </row>
    <row r="142" spans="4:24" s="1" customFormat="1">
      <c r="D142" s="7"/>
      <c r="E142" s="7"/>
      <c r="F142" s="7"/>
      <c r="G142" s="7"/>
      <c r="H142" s="104"/>
      <c r="I142" s="104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1"/>
      <c r="W142" s="11"/>
      <c r="X142" s="11"/>
    </row>
    <row r="143" spans="4:24" s="1" customFormat="1">
      <c r="D143" s="7"/>
      <c r="E143" s="7"/>
      <c r="F143" s="7"/>
      <c r="G143" s="7"/>
      <c r="H143" s="104"/>
      <c r="I143" s="104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1"/>
      <c r="W143" s="11"/>
      <c r="X143" s="11"/>
    </row>
    <row r="144" spans="4:24" s="1" customFormat="1">
      <c r="D144" s="7"/>
      <c r="E144" s="7"/>
      <c r="F144" s="7"/>
      <c r="G144" s="7"/>
      <c r="H144" s="104"/>
      <c r="I144" s="104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1"/>
      <c r="W144" s="11"/>
      <c r="X144" s="11"/>
    </row>
    <row r="145" spans="4:24" s="1" customFormat="1">
      <c r="D145" s="7"/>
      <c r="E145" s="7"/>
      <c r="F145" s="7"/>
      <c r="G145" s="7"/>
      <c r="H145" s="104"/>
      <c r="I145" s="104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1"/>
      <c r="W145" s="11"/>
      <c r="X145" s="11"/>
    </row>
    <row r="146" spans="4:24" s="1" customFormat="1">
      <c r="D146" s="7"/>
      <c r="E146" s="7"/>
      <c r="F146" s="7"/>
      <c r="G146" s="7"/>
      <c r="H146" s="104"/>
      <c r="I146" s="104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1"/>
      <c r="W146" s="11"/>
      <c r="X146" s="11"/>
    </row>
    <row r="147" spans="4:24" s="1" customFormat="1">
      <c r="D147" s="7"/>
      <c r="E147" s="7"/>
      <c r="F147" s="7"/>
      <c r="G147" s="7"/>
      <c r="H147" s="104"/>
      <c r="I147" s="104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1"/>
      <c r="W147" s="11"/>
      <c r="X147" s="11"/>
    </row>
    <row r="148" spans="4:24" s="1" customFormat="1">
      <c r="D148" s="7"/>
      <c r="E148" s="7"/>
      <c r="F148" s="7"/>
      <c r="G148" s="7"/>
      <c r="H148" s="104"/>
      <c r="I148" s="104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1"/>
      <c r="W148" s="11"/>
      <c r="X148" s="11"/>
    </row>
    <row r="149" spans="4:24" s="1" customFormat="1">
      <c r="D149" s="7"/>
      <c r="E149" s="7"/>
      <c r="F149" s="7"/>
      <c r="G149" s="7"/>
      <c r="H149" s="104"/>
      <c r="I149" s="104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1"/>
      <c r="W149" s="11"/>
      <c r="X149" s="11"/>
    </row>
    <row r="150" spans="4:24" s="1" customFormat="1">
      <c r="D150" s="7"/>
      <c r="E150" s="7"/>
      <c r="F150" s="7"/>
      <c r="G150" s="7"/>
      <c r="H150" s="104"/>
      <c r="I150" s="104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1"/>
      <c r="W150" s="11"/>
      <c r="X150" s="11"/>
    </row>
    <row r="151" spans="4:24" s="1" customFormat="1">
      <c r="D151" s="7"/>
      <c r="E151" s="7"/>
      <c r="F151" s="7"/>
      <c r="G151" s="7"/>
      <c r="H151" s="104"/>
      <c r="I151" s="104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1"/>
      <c r="W151" s="11"/>
      <c r="X151" s="11"/>
    </row>
    <row r="152" spans="4:24" s="1" customFormat="1">
      <c r="D152" s="7"/>
      <c r="E152" s="7"/>
      <c r="F152" s="7"/>
      <c r="G152" s="7"/>
      <c r="H152" s="104"/>
      <c r="I152" s="104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1"/>
      <c r="W152" s="11"/>
      <c r="X152" s="11"/>
    </row>
    <row r="153" spans="4:24" s="1" customFormat="1">
      <c r="D153" s="7"/>
      <c r="E153" s="7"/>
      <c r="F153" s="7"/>
      <c r="G153" s="7"/>
      <c r="H153" s="104"/>
      <c r="I153" s="104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1"/>
      <c r="W153" s="11"/>
      <c r="X153" s="11"/>
    </row>
    <row r="154" spans="4:24" s="1" customFormat="1">
      <c r="D154" s="7"/>
      <c r="E154" s="7"/>
      <c r="F154" s="7"/>
      <c r="G154" s="7"/>
      <c r="H154" s="104"/>
      <c r="I154" s="104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1"/>
      <c r="W154" s="11"/>
      <c r="X154" s="11"/>
    </row>
    <row r="155" spans="4:24" s="1" customFormat="1">
      <c r="D155" s="7"/>
      <c r="E155" s="7"/>
      <c r="F155" s="7"/>
      <c r="G155" s="7"/>
      <c r="H155" s="104"/>
      <c r="I155" s="104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1"/>
      <c r="W155" s="11"/>
      <c r="X155" s="11"/>
    </row>
    <row r="156" spans="4:24" s="1" customFormat="1">
      <c r="D156" s="7"/>
      <c r="E156" s="7"/>
      <c r="F156" s="7"/>
      <c r="G156" s="7"/>
      <c r="H156" s="104"/>
      <c r="I156" s="104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1"/>
      <c r="W156" s="11"/>
      <c r="X156" s="11"/>
    </row>
    <row r="157" spans="4:24" s="1" customFormat="1">
      <c r="D157" s="7"/>
      <c r="E157" s="7"/>
      <c r="F157" s="7"/>
      <c r="G157" s="7"/>
      <c r="H157" s="104"/>
      <c r="I157" s="104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1"/>
      <c r="W157" s="11"/>
      <c r="X157" s="11"/>
    </row>
    <row r="158" spans="4:24" s="1" customFormat="1">
      <c r="D158" s="7"/>
      <c r="E158" s="7"/>
      <c r="F158" s="7"/>
      <c r="G158" s="7"/>
      <c r="H158" s="104"/>
      <c r="I158" s="104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1"/>
      <c r="W158" s="11"/>
      <c r="X158" s="11"/>
    </row>
    <row r="159" spans="4:24" s="1" customFormat="1">
      <c r="D159" s="7"/>
      <c r="E159" s="7"/>
      <c r="F159" s="7"/>
      <c r="G159" s="7"/>
      <c r="H159" s="104"/>
      <c r="I159" s="104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1"/>
      <c r="W159" s="11"/>
      <c r="X159" s="11"/>
    </row>
    <row r="160" spans="4:24" s="1" customFormat="1">
      <c r="D160" s="7"/>
      <c r="E160" s="7"/>
      <c r="F160" s="7"/>
      <c r="G160" s="7"/>
      <c r="H160" s="104"/>
      <c r="I160" s="104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1"/>
      <c r="W160" s="11"/>
      <c r="X160" s="11"/>
    </row>
    <row r="161" spans="4:24" s="1" customFormat="1">
      <c r="D161" s="7"/>
      <c r="E161" s="7"/>
      <c r="F161" s="7"/>
      <c r="G161" s="7"/>
      <c r="H161" s="104"/>
      <c r="I161" s="104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1"/>
      <c r="W161" s="11"/>
      <c r="X161" s="11"/>
    </row>
    <row r="162" spans="4:24" s="1" customFormat="1">
      <c r="D162" s="7"/>
      <c r="E162" s="7"/>
      <c r="F162" s="7"/>
      <c r="G162" s="7"/>
      <c r="H162" s="104"/>
      <c r="I162" s="104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1"/>
      <c r="W162" s="11"/>
      <c r="X162" s="11"/>
    </row>
    <row r="163" spans="4:24" s="1" customFormat="1">
      <c r="D163" s="7"/>
      <c r="E163" s="7"/>
      <c r="F163" s="7"/>
      <c r="G163" s="7"/>
      <c r="H163" s="104"/>
      <c r="I163" s="104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1"/>
      <c r="W163" s="11"/>
      <c r="X163" s="11"/>
    </row>
    <row r="164" spans="4:24" s="1" customFormat="1">
      <c r="D164" s="7"/>
      <c r="E164" s="7"/>
      <c r="F164" s="7"/>
      <c r="G164" s="7"/>
      <c r="H164" s="104"/>
      <c r="I164" s="104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1"/>
      <c r="W164" s="11"/>
      <c r="X164" s="11"/>
    </row>
    <row r="165" spans="4:24" s="1" customFormat="1">
      <c r="D165" s="7"/>
      <c r="E165" s="7"/>
      <c r="F165" s="7"/>
      <c r="G165" s="7"/>
      <c r="H165" s="104"/>
      <c r="I165" s="104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1"/>
      <c r="W165" s="11"/>
      <c r="X165" s="11"/>
    </row>
    <row r="166" spans="4:24" s="1" customFormat="1">
      <c r="D166" s="7"/>
      <c r="E166" s="7"/>
      <c r="F166" s="7"/>
      <c r="G166" s="7"/>
      <c r="H166" s="104"/>
      <c r="I166" s="104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1"/>
      <c r="W166" s="11"/>
      <c r="X166" s="11"/>
    </row>
    <row r="167" spans="4:24" s="1" customFormat="1">
      <c r="D167" s="7"/>
      <c r="E167" s="7"/>
      <c r="F167" s="7"/>
      <c r="G167" s="7"/>
      <c r="H167" s="104"/>
      <c r="I167" s="104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1"/>
      <c r="W167" s="11"/>
      <c r="X167" s="11"/>
    </row>
    <row r="168" spans="4:24" s="1" customFormat="1">
      <c r="D168" s="7"/>
      <c r="E168" s="7"/>
      <c r="F168" s="7"/>
      <c r="G168" s="7"/>
      <c r="H168" s="104"/>
      <c r="I168" s="104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1"/>
      <c r="W168" s="11"/>
      <c r="X168" s="11"/>
    </row>
    <row r="169" spans="4:24" s="1" customFormat="1">
      <c r="D169" s="7"/>
      <c r="E169" s="7"/>
      <c r="F169" s="7"/>
      <c r="G169" s="7"/>
      <c r="H169" s="104"/>
      <c r="I169" s="104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1"/>
      <c r="W169" s="11"/>
      <c r="X169" s="11"/>
    </row>
    <row r="170" spans="4:24" s="1" customFormat="1">
      <c r="D170" s="7"/>
      <c r="E170" s="7"/>
      <c r="F170" s="7"/>
      <c r="G170" s="7"/>
      <c r="H170" s="104"/>
      <c r="I170" s="104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1"/>
      <c r="W170" s="11"/>
      <c r="X170" s="11"/>
    </row>
    <row r="171" spans="4:24" s="1" customFormat="1">
      <c r="D171" s="7"/>
      <c r="E171" s="7"/>
      <c r="F171" s="7"/>
      <c r="G171" s="7"/>
      <c r="H171" s="104"/>
      <c r="I171" s="104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1"/>
      <c r="W171" s="11"/>
      <c r="X171" s="11"/>
    </row>
    <row r="172" spans="4:24" s="1" customFormat="1">
      <c r="D172" s="7"/>
      <c r="E172" s="7"/>
      <c r="F172" s="7"/>
      <c r="G172" s="7"/>
      <c r="H172" s="104"/>
      <c r="I172" s="104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1"/>
      <c r="W172" s="11"/>
      <c r="X172" s="11"/>
    </row>
    <row r="173" spans="4:24" s="1" customFormat="1">
      <c r="D173" s="7"/>
      <c r="E173" s="7"/>
      <c r="F173" s="7"/>
      <c r="G173" s="7"/>
      <c r="H173" s="104"/>
      <c r="I173" s="104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1"/>
      <c r="W173" s="11"/>
      <c r="X173" s="11"/>
    </row>
    <row r="174" spans="4:24" s="1" customFormat="1">
      <c r="D174" s="7"/>
      <c r="E174" s="7"/>
      <c r="F174" s="7"/>
      <c r="G174" s="7"/>
      <c r="H174" s="104"/>
      <c r="I174" s="104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1"/>
      <c r="W174" s="11"/>
      <c r="X174" s="11"/>
    </row>
    <row r="175" spans="4:24" s="1" customFormat="1">
      <c r="D175" s="7"/>
      <c r="E175" s="7"/>
      <c r="F175" s="7"/>
      <c r="G175" s="7"/>
      <c r="H175" s="104"/>
      <c r="I175" s="104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1"/>
      <c r="W175" s="11"/>
      <c r="X175" s="11"/>
    </row>
    <row r="176" spans="4:24" s="1" customFormat="1">
      <c r="D176" s="7"/>
      <c r="E176" s="7"/>
      <c r="F176" s="7"/>
      <c r="G176" s="7"/>
      <c r="H176" s="104"/>
      <c r="I176" s="104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1"/>
      <c r="W176" s="11"/>
      <c r="X176" s="11"/>
    </row>
    <row r="177" spans="4:24" s="1" customFormat="1">
      <c r="D177" s="7"/>
      <c r="E177" s="7"/>
      <c r="F177" s="7"/>
      <c r="G177" s="7"/>
      <c r="H177" s="104"/>
      <c r="I177" s="104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1"/>
      <c r="W177" s="11"/>
      <c r="X177" s="11"/>
    </row>
    <row r="178" spans="4:24" s="1" customFormat="1">
      <c r="D178" s="7"/>
      <c r="E178" s="7"/>
      <c r="F178" s="7"/>
      <c r="G178" s="7"/>
      <c r="H178" s="104"/>
      <c r="I178" s="104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1"/>
      <c r="W178" s="11"/>
      <c r="X178" s="11"/>
    </row>
    <row r="179" spans="4:24" s="1" customFormat="1">
      <c r="D179" s="7"/>
      <c r="E179" s="7"/>
      <c r="F179" s="7"/>
      <c r="G179" s="7"/>
      <c r="H179" s="104"/>
      <c r="I179" s="104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1"/>
      <c r="W179" s="11"/>
      <c r="X179" s="11"/>
    </row>
    <row r="180" spans="4:24" s="1" customFormat="1">
      <c r="D180" s="7"/>
      <c r="E180" s="7"/>
      <c r="F180" s="7"/>
      <c r="G180" s="7"/>
      <c r="H180" s="104"/>
      <c r="I180" s="104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1"/>
      <c r="W180" s="11"/>
      <c r="X180" s="11"/>
    </row>
    <row r="181" spans="4:24" s="1" customFormat="1">
      <c r="D181" s="7"/>
      <c r="E181" s="7"/>
      <c r="F181" s="7"/>
      <c r="G181" s="7"/>
      <c r="H181" s="104"/>
      <c r="I181" s="104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1"/>
      <c r="W181" s="11"/>
      <c r="X181" s="11"/>
    </row>
    <row r="182" spans="4:24" s="1" customFormat="1">
      <c r="D182" s="7"/>
      <c r="E182" s="7"/>
      <c r="F182" s="7"/>
      <c r="G182" s="7"/>
      <c r="H182" s="104"/>
      <c r="I182" s="104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1"/>
      <c r="W182" s="11"/>
      <c r="X182" s="11"/>
    </row>
    <row r="183" spans="4:24" s="1" customFormat="1">
      <c r="D183" s="7"/>
      <c r="E183" s="7"/>
      <c r="F183" s="7"/>
      <c r="G183" s="7"/>
      <c r="H183" s="104"/>
      <c r="I183" s="104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1"/>
      <c r="W183" s="11"/>
      <c r="X183" s="11"/>
    </row>
    <row r="184" spans="4:24" s="1" customFormat="1">
      <c r="D184" s="7"/>
      <c r="E184" s="7"/>
      <c r="F184" s="7"/>
      <c r="G184" s="7"/>
      <c r="H184" s="104"/>
      <c r="I184" s="104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1"/>
      <c r="W184" s="11"/>
      <c r="X184" s="11"/>
    </row>
    <row r="185" spans="4:24" s="1" customFormat="1">
      <c r="D185" s="7"/>
      <c r="E185" s="7"/>
      <c r="F185" s="7"/>
      <c r="G185" s="7"/>
      <c r="H185" s="104"/>
      <c r="I185" s="104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1"/>
      <c r="W185" s="11"/>
      <c r="X185" s="11"/>
    </row>
    <row r="186" spans="4:24" s="1" customFormat="1">
      <c r="D186" s="7"/>
      <c r="E186" s="7"/>
      <c r="F186" s="7"/>
      <c r="G186" s="7"/>
      <c r="H186" s="104"/>
      <c r="I186" s="104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1"/>
      <c r="W186" s="11"/>
      <c r="X186" s="11"/>
    </row>
    <row r="187" spans="4:24" s="1" customFormat="1">
      <c r="D187" s="7"/>
      <c r="E187" s="7"/>
      <c r="F187" s="7"/>
      <c r="G187" s="7"/>
      <c r="H187" s="104"/>
      <c r="I187" s="104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1"/>
      <c r="W187" s="11"/>
      <c r="X187" s="11"/>
    </row>
    <row r="188" spans="4:24" s="1" customFormat="1">
      <c r="D188" s="7"/>
      <c r="E188" s="7"/>
      <c r="F188" s="7"/>
      <c r="G188" s="7"/>
      <c r="H188" s="104"/>
      <c r="I188" s="104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1"/>
      <c r="W188" s="11"/>
      <c r="X188" s="11"/>
    </row>
    <row r="189" spans="4:24" s="1" customFormat="1">
      <c r="D189" s="7"/>
      <c r="E189" s="7"/>
      <c r="F189" s="7"/>
      <c r="G189" s="7"/>
      <c r="H189" s="104"/>
      <c r="I189" s="104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1"/>
      <c r="W189" s="11"/>
      <c r="X189" s="11"/>
    </row>
  </sheetData>
  <mergeCells count="122">
    <mergeCell ref="B35:B40"/>
    <mergeCell ref="C35:C40"/>
    <mergeCell ref="D35:D36"/>
    <mergeCell ref="E35:E36"/>
    <mergeCell ref="F35:F36"/>
    <mergeCell ref="G35:G36"/>
    <mergeCell ref="D39:D40"/>
    <mergeCell ref="E39:E40"/>
    <mergeCell ref="F39:F40"/>
    <mergeCell ref="G39:G40"/>
    <mergeCell ref="G37:G38"/>
    <mergeCell ref="H39:H40"/>
    <mergeCell ref="I39:I40"/>
    <mergeCell ref="H35:H36"/>
    <mergeCell ref="I35:I36"/>
    <mergeCell ref="D37:D38"/>
    <mergeCell ref="E37:E38"/>
    <mergeCell ref="F37:F38"/>
    <mergeCell ref="I25:I26"/>
    <mergeCell ref="D27:D28"/>
    <mergeCell ref="E27:E28"/>
    <mergeCell ref="F27:F28"/>
    <mergeCell ref="G27:G28"/>
    <mergeCell ref="H27:H28"/>
    <mergeCell ref="I27:I28"/>
    <mergeCell ref="I33:I34"/>
    <mergeCell ref="H37:H38"/>
    <mergeCell ref="I37:I38"/>
    <mergeCell ref="I29:I30"/>
    <mergeCell ref="D31:D32"/>
    <mergeCell ref="E31:E32"/>
    <mergeCell ref="F31:F32"/>
    <mergeCell ref="G31:G32"/>
    <mergeCell ref="H31:H32"/>
    <mergeCell ref="I31:I32"/>
    <mergeCell ref="H21:H22"/>
    <mergeCell ref="I21:I22"/>
    <mergeCell ref="D23:D24"/>
    <mergeCell ref="E23:E24"/>
    <mergeCell ref="F23:F24"/>
    <mergeCell ref="G23:G24"/>
    <mergeCell ref="H23:H24"/>
    <mergeCell ref="I23:I24"/>
    <mergeCell ref="C25:C34"/>
    <mergeCell ref="D25:D26"/>
    <mergeCell ref="E25:E26"/>
    <mergeCell ref="F25:F26"/>
    <mergeCell ref="G25:G26"/>
    <mergeCell ref="H25:H26"/>
    <mergeCell ref="D29:D30"/>
    <mergeCell ref="E29:E30"/>
    <mergeCell ref="F29:F30"/>
    <mergeCell ref="G29:G30"/>
    <mergeCell ref="D33:D34"/>
    <mergeCell ref="E33:E34"/>
    <mergeCell ref="F33:F34"/>
    <mergeCell ref="G33:G34"/>
    <mergeCell ref="H33:H34"/>
    <mergeCell ref="H29:H30"/>
    <mergeCell ref="B15:B34"/>
    <mergeCell ref="C15:C24"/>
    <mergeCell ref="D15:D16"/>
    <mergeCell ref="E15:E16"/>
    <mergeCell ref="F15:F16"/>
    <mergeCell ref="G15:G16"/>
    <mergeCell ref="H15:H16"/>
    <mergeCell ref="I15:I16"/>
    <mergeCell ref="D17:D18"/>
    <mergeCell ref="E17:E18"/>
    <mergeCell ref="F17:F18"/>
    <mergeCell ref="G17:G18"/>
    <mergeCell ref="H17:H18"/>
    <mergeCell ref="I17:I18"/>
    <mergeCell ref="D19:D20"/>
    <mergeCell ref="E19:E20"/>
    <mergeCell ref="F19:F20"/>
    <mergeCell ref="G19:G20"/>
    <mergeCell ref="H19:H20"/>
    <mergeCell ref="I19:I20"/>
    <mergeCell ref="D21:D22"/>
    <mergeCell ref="E21:E22"/>
    <mergeCell ref="F21:F22"/>
    <mergeCell ref="G21:G22"/>
    <mergeCell ref="B11:B12"/>
    <mergeCell ref="C11:C14"/>
    <mergeCell ref="D11:D12"/>
    <mergeCell ref="E11:E12"/>
    <mergeCell ref="F11:F12"/>
    <mergeCell ref="G11:G12"/>
    <mergeCell ref="H11:H12"/>
    <mergeCell ref="I11:I12"/>
    <mergeCell ref="I13:I14"/>
    <mergeCell ref="B13:B14"/>
    <mergeCell ref="D13:D14"/>
    <mergeCell ref="E13:E14"/>
    <mergeCell ref="F13:F14"/>
    <mergeCell ref="G13:G14"/>
    <mergeCell ref="H13:H14"/>
    <mergeCell ref="B5:B10"/>
    <mergeCell ref="C5:C10"/>
    <mergeCell ref="D5:D6"/>
    <mergeCell ref="E5:E6"/>
    <mergeCell ref="F5:F6"/>
    <mergeCell ref="G5:G10"/>
    <mergeCell ref="D9:D10"/>
    <mergeCell ref="E9:E10"/>
    <mergeCell ref="F9:F10"/>
    <mergeCell ref="K5:M5"/>
    <mergeCell ref="K6:M6"/>
    <mergeCell ref="K7:M7"/>
    <mergeCell ref="K8:M8"/>
    <mergeCell ref="K9:M9"/>
    <mergeCell ref="K10:M10"/>
    <mergeCell ref="H5:H6"/>
    <mergeCell ref="I5:I6"/>
    <mergeCell ref="D7:D8"/>
    <mergeCell ref="E7:E8"/>
    <mergeCell ref="F7:F8"/>
    <mergeCell ref="H7:H8"/>
    <mergeCell ref="I7:I8"/>
    <mergeCell ref="H9:H10"/>
    <mergeCell ref="I9:I10"/>
  </mergeCells>
  <conditionalFormatting sqref="K6">
    <cfRule type="containsBlanks" dxfId="380" priority="4">
      <formula>LEN(TRIM(K6))=0</formula>
    </cfRule>
    <cfRule type="expression" dxfId="379" priority="5">
      <formula>K6&lt;K5</formula>
    </cfRule>
    <cfRule type="expression" dxfId="378" priority="6">
      <formula>K6&gt;K5</formula>
    </cfRule>
  </conditionalFormatting>
  <conditionalFormatting sqref="K8 K10">
    <cfRule type="containsBlanks" dxfId="377" priority="1">
      <formula>LEN(TRIM(K8))=0</formula>
    </cfRule>
    <cfRule type="expression" dxfId="376" priority="2">
      <formula>K8&lt;K7</formula>
    </cfRule>
    <cfRule type="expression" dxfId="375" priority="3">
      <formula>K8&gt;K7</formula>
    </cfRule>
  </conditionalFormatting>
  <conditionalFormatting sqref="K12:W12">
    <cfRule type="containsBlanks" dxfId="374" priority="31">
      <formula>LEN(TRIM(K12))=0</formula>
    </cfRule>
    <cfRule type="expression" dxfId="373" priority="32">
      <formula>K12&lt;K11</formula>
    </cfRule>
    <cfRule type="expression" dxfId="372" priority="33">
      <formula>K12&gt;K11</formula>
    </cfRule>
  </conditionalFormatting>
  <conditionalFormatting sqref="K14:W14">
    <cfRule type="containsBlanks" dxfId="371" priority="7">
      <formula>LEN(TRIM(K14))=0</formula>
    </cfRule>
    <cfRule type="expression" dxfId="370" priority="8">
      <formula>K14&lt;K13</formula>
    </cfRule>
    <cfRule type="expression" dxfId="369" priority="9">
      <formula>K14&gt;K13</formula>
    </cfRule>
  </conditionalFormatting>
  <conditionalFormatting sqref="K16:W16">
    <cfRule type="expression" dxfId="368" priority="68">
      <formula>K16&lt;K15</formula>
    </cfRule>
    <cfRule type="containsBlanks" dxfId="367" priority="67">
      <formula>LEN(TRIM(K16))=0</formula>
    </cfRule>
    <cfRule type="expression" dxfId="366" priority="69">
      <formula>K16&gt;K15</formula>
    </cfRule>
  </conditionalFormatting>
  <conditionalFormatting sqref="K18:W18">
    <cfRule type="expression" dxfId="365" priority="66">
      <formula>K18&gt;K17</formula>
    </cfRule>
    <cfRule type="expression" dxfId="364" priority="65">
      <formula>K18&lt;K17</formula>
    </cfRule>
    <cfRule type="containsBlanks" dxfId="363" priority="64">
      <formula>LEN(TRIM(K18))=0</formula>
    </cfRule>
  </conditionalFormatting>
  <conditionalFormatting sqref="K20:W20 K22:W22">
    <cfRule type="expression" dxfId="362" priority="63">
      <formula>K20&gt;K19</formula>
    </cfRule>
    <cfRule type="containsBlanks" dxfId="361" priority="61">
      <formula>LEN(TRIM(K20))=0</formula>
    </cfRule>
    <cfRule type="expression" dxfId="360" priority="62">
      <formula>K20&lt;K19</formula>
    </cfRule>
  </conditionalFormatting>
  <conditionalFormatting sqref="K24:W24">
    <cfRule type="expression" dxfId="359" priority="39">
      <formula>K24&gt;K23</formula>
    </cfRule>
    <cfRule type="containsBlanks" dxfId="358" priority="37">
      <formula>LEN(TRIM(K24))=0</formula>
    </cfRule>
    <cfRule type="expression" dxfId="357" priority="38">
      <formula>K24&lt;K23</formula>
    </cfRule>
  </conditionalFormatting>
  <conditionalFormatting sqref="K26:W26">
    <cfRule type="expression" dxfId="356" priority="60">
      <formula>K26&gt;K25</formula>
    </cfRule>
    <cfRule type="expression" dxfId="355" priority="59">
      <formula>K26&lt;K25</formula>
    </cfRule>
    <cfRule type="containsBlanks" dxfId="354" priority="58">
      <formula>LEN(TRIM(K26))=0</formula>
    </cfRule>
  </conditionalFormatting>
  <conditionalFormatting sqref="K28:W28">
    <cfRule type="expression" dxfId="353" priority="57">
      <formula>K28&gt;K27</formula>
    </cfRule>
    <cfRule type="expression" dxfId="352" priority="56">
      <formula>K28&lt;K27</formula>
    </cfRule>
    <cfRule type="containsBlanks" dxfId="351" priority="55">
      <formula>LEN(TRIM(K28))=0</formula>
    </cfRule>
  </conditionalFormatting>
  <conditionalFormatting sqref="K30:W30 K32:W32">
    <cfRule type="containsBlanks" dxfId="350" priority="52">
      <formula>LEN(TRIM(K30))=0</formula>
    </cfRule>
    <cfRule type="expression" dxfId="349" priority="53">
      <formula>K30&lt;K29</formula>
    </cfRule>
    <cfRule type="expression" dxfId="348" priority="54">
      <formula>K30&gt;K29</formula>
    </cfRule>
  </conditionalFormatting>
  <conditionalFormatting sqref="K34:W34">
    <cfRule type="expression" dxfId="347" priority="51">
      <formula>K34&gt;K33</formula>
    </cfRule>
    <cfRule type="expression" dxfId="346" priority="50">
      <formula>K34&lt;K33</formula>
    </cfRule>
    <cfRule type="containsBlanks" dxfId="345" priority="49">
      <formula>LEN(TRIM(K34))=0</formula>
    </cfRule>
  </conditionalFormatting>
  <conditionalFormatting sqref="K36:W36">
    <cfRule type="expression" dxfId="344" priority="48">
      <formula>K36&gt;K35</formula>
    </cfRule>
    <cfRule type="expression" dxfId="343" priority="47">
      <formula>K36&lt;K35</formula>
    </cfRule>
    <cfRule type="containsBlanks" dxfId="342" priority="46">
      <formula>LEN(TRIM(K36))=0</formula>
    </cfRule>
  </conditionalFormatting>
  <conditionalFormatting sqref="K38:W38">
    <cfRule type="containsBlanks" dxfId="341" priority="43">
      <formula>LEN(TRIM(K38))=0</formula>
    </cfRule>
    <cfRule type="expression" dxfId="340" priority="44">
      <formula>K38&lt;K37</formula>
    </cfRule>
    <cfRule type="expression" dxfId="339" priority="45">
      <formula>K38&gt;K37</formula>
    </cfRule>
  </conditionalFormatting>
  <conditionalFormatting sqref="K40:W40">
    <cfRule type="expression" dxfId="338" priority="42">
      <formula>K40&gt;K39</formula>
    </cfRule>
    <cfRule type="expression" dxfId="337" priority="41">
      <formula>K40&lt;K39</formula>
    </cfRule>
    <cfRule type="containsBlanks" dxfId="336" priority="40">
      <formula>LEN(TRIM(K40))=0</formula>
    </cfRule>
  </conditionalFormatting>
  <conditionalFormatting sqref="N6:W6">
    <cfRule type="expression" dxfId="335" priority="11">
      <formula>N6&lt;N5</formula>
    </cfRule>
    <cfRule type="expression" dxfId="334" priority="12">
      <formula>N6&gt;N5</formula>
    </cfRule>
    <cfRule type="containsBlanks" dxfId="333" priority="10">
      <formula>LEN(TRIM(N6))=0</formula>
    </cfRule>
  </conditionalFormatting>
  <conditionalFormatting sqref="N8:W8">
    <cfRule type="containsBlanks" dxfId="332" priority="13">
      <formula>LEN(TRIM(N8))=0</formula>
    </cfRule>
    <cfRule type="expression" dxfId="331" priority="14">
      <formula>N8&lt;N7</formula>
    </cfRule>
    <cfRule type="expression" dxfId="330" priority="15">
      <formula>N8&gt;N7</formula>
    </cfRule>
  </conditionalFormatting>
  <conditionalFormatting sqref="N10:W10">
    <cfRule type="containsBlanks" dxfId="329" priority="19">
      <formula>LEN(TRIM(N10))=0</formula>
    </cfRule>
    <cfRule type="expression" dxfId="328" priority="21">
      <formula>N10&gt;N9</formula>
    </cfRule>
    <cfRule type="expression" dxfId="327" priority="20">
      <formula>N10&lt;N9</formula>
    </cfRule>
  </conditionalFormatting>
  <pageMargins left="0.23622047244094491" right="0.23622047244094491" top="0.74803149606299213" bottom="0.74803149606299213" header="0.31496062992125984" footer="0.31496062992125984"/>
  <pageSetup paperSize="9" scale="59" orientation="landscape" r:id="rId1"/>
  <headerFooter alignWithMargins="0">
    <oddFooter>&amp;L&amp;F&amp;C&amp;P of &amp;N&amp;R&amp;D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7CFD8-91A1-4DAF-B3BD-B1038C92FCA5}">
  <sheetPr>
    <tabColor rgb="FFC00000"/>
    <pageSetUpPr fitToPage="1"/>
  </sheetPr>
  <dimension ref="A1:CO189"/>
  <sheetViews>
    <sheetView showGridLines="0" zoomScale="60" zoomScaleNormal="60" workbookViewId="0">
      <pane xSplit="4" ySplit="4" topLeftCell="J5" activePane="bottomRight" state="frozen"/>
      <selection pane="topRight" activeCell="D1" sqref="D1"/>
      <selection pane="bottomLeft" activeCell="A5" sqref="A5"/>
      <selection pane="bottomRight" activeCell="K40" sqref="K40:W40"/>
    </sheetView>
  </sheetViews>
  <sheetFormatPr defaultColWidth="9.1796875" defaultRowHeight="15.5" outlineLevelRow="1" outlineLevelCol="1"/>
  <cols>
    <col min="1" max="1" width="3.54296875" style="1" customWidth="1"/>
    <col min="2" max="2" width="27.54296875" style="2" customWidth="1"/>
    <col min="3" max="3" width="21.54296875" style="2" bestFit="1" customWidth="1"/>
    <col min="4" max="4" width="57.54296875" style="3" customWidth="1"/>
    <col min="5" max="5" width="14.453125" style="3" bestFit="1" customWidth="1"/>
    <col min="6" max="6" width="13.26953125" style="3" bestFit="1" customWidth="1"/>
    <col min="7" max="7" width="27.26953125" style="3" hidden="1" customWidth="1" outlineLevel="1"/>
    <col min="8" max="8" width="9.54296875" style="120" customWidth="1" collapsed="1"/>
    <col min="9" max="9" width="9.54296875" style="120" customWidth="1"/>
    <col min="10" max="10" width="10.54296875" style="2" customWidth="1"/>
    <col min="11" max="21" width="10.54296875" style="8" customWidth="1" outlineLevel="1"/>
    <col min="22" max="22" width="10.54296875" style="9" customWidth="1" outlineLevel="1"/>
    <col min="23" max="23" width="10.54296875" style="9" customWidth="1"/>
    <col min="24" max="24" width="6.26953125" style="9" customWidth="1"/>
    <col min="25" max="93" width="9.1796875" style="1"/>
    <col min="94" max="16384" width="9.1796875" style="2"/>
  </cols>
  <sheetData>
    <row r="1" spans="1:93">
      <c r="J1" s="123" t="s">
        <v>56</v>
      </c>
      <c r="K1" s="149">
        <v>1.7602996254681647E-2</v>
      </c>
      <c r="L1" s="149">
        <v>5.8052434456928842E-2</v>
      </c>
      <c r="M1" s="149">
        <v>0.17602996254681649</v>
      </c>
      <c r="N1" s="149">
        <v>0.10037453183520599</v>
      </c>
      <c r="O1" s="149">
        <v>8.5018726591760296E-2</v>
      </c>
      <c r="P1" s="149">
        <v>0.11685393258426967</v>
      </c>
      <c r="Q1" s="149">
        <v>5.0561797752808987E-2</v>
      </c>
      <c r="R1" s="149">
        <v>4.1947565543071164E-2</v>
      </c>
      <c r="S1" s="149">
        <v>8.8014981273408247E-2</v>
      </c>
      <c r="T1" s="149">
        <v>5.5430711610486891E-2</v>
      </c>
      <c r="U1" s="149">
        <v>7.1535580524344569E-2</v>
      </c>
      <c r="V1" s="149">
        <v>0.13895131086142323</v>
      </c>
    </row>
    <row r="2" spans="1:93" ht="16" thickBot="1">
      <c r="J2" s="96" t="s">
        <v>39</v>
      </c>
      <c r="K2" s="149">
        <v>5.4562815441276773E-2</v>
      </c>
      <c r="L2" s="149">
        <v>5.6472513981721456E-2</v>
      </c>
      <c r="M2" s="149">
        <v>0.10994407311417269</v>
      </c>
      <c r="N2" s="149">
        <v>5.6063292865911878E-2</v>
      </c>
      <c r="O2" s="149">
        <v>9.3711635520392855E-2</v>
      </c>
      <c r="P2" s="149">
        <v>0.1062610830718865</v>
      </c>
      <c r="Q2" s="149">
        <v>7.9388896467057699E-2</v>
      </c>
      <c r="R2" s="149">
        <v>5.5517664711499111E-2</v>
      </c>
      <c r="S2" s="149">
        <v>9.521211294502796E-2</v>
      </c>
      <c r="T2" s="149">
        <v>9.1256308825535398E-2</v>
      </c>
      <c r="U2" s="149">
        <v>5.4972036557086344E-2</v>
      </c>
      <c r="V2" s="149">
        <v>0.14663756649843132</v>
      </c>
      <c r="X2" s="1"/>
    </row>
    <row r="3" spans="1:93" ht="30">
      <c r="B3" s="14" t="s">
        <v>0</v>
      </c>
      <c r="C3" s="15"/>
      <c r="D3" s="16"/>
      <c r="E3" s="17"/>
      <c r="F3" s="17"/>
      <c r="G3" s="18"/>
      <c r="H3" s="121"/>
      <c r="I3" s="121"/>
      <c r="J3" s="18"/>
      <c r="K3" s="19" t="s">
        <v>132</v>
      </c>
      <c r="L3" s="19" t="s">
        <v>132</v>
      </c>
      <c r="M3" s="19" t="s">
        <v>132</v>
      </c>
      <c r="N3" s="19" t="s">
        <v>132</v>
      </c>
      <c r="O3" s="19" t="s">
        <v>132</v>
      </c>
      <c r="P3" s="19" t="s">
        <v>132</v>
      </c>
      <c r="Q3" s="19" t="s">
        <v>132</v>
      </c>
      <c r="R3" s="19" t="s">
        <v>132</v>
      </c>
      <c r="S3" s="19" t="s">
        <v>132</v>
      </c>
      <c r="T3" s="19" t="s">
        <v>132</v>
      </c>
      <c r="U3" s="19" t="s">
        <v>132</v>
      </c>
      <c r="V3" s="19" t="s">
        <v>132</v>
      </c>
      <c r="W3" s="20"/>
      <c r="X3" s="1"/>
    </row>
    <row r="4" spans="1:93" s="114" customFormat="1" ht="36.5" thickBot="1">
      <c r="A4" s="112"/>
      <c r="B4" s="30" t="s">
        <v>1</v>
      </c>
      <c r="C4" s="31" t="s">
        <v>2</v>
      </c>
      <c r="D4" s="27" t="s">
        <v>3</v>
      </c>
      <c r="E4" s="29" t="s">
        <v>4</v>
      </c>
      <c r="F4" s="27" t="s">
        <v>5</v>
      </c>
      <c r="G4" s="27" t="s">
        <v>6</v>
      </c>
      <c r="H4" s="122">
        <v>2021</v>
      </c>
      <c r="I4" s="122" t="s">
        <v>7</v>
      </c>
      <c r="J4" s="113" t="s">
        <v>8</v>
      </c>
      <c r="K4" s="28" t="s">
        <v>80</v>
      </c>
      <c r="L4" s="28" t="s">
        <v>81</v>
      </c>
      <c r="M4" s="28" t="s">
        <v>82</v>
      </c>
      <c r="N4" s="28" t="s">
        <v>83</v>
      </c>
      <c r="O4" s="28" t="s">
        <v>84</v>
      </c>
      <c r="P4" s="28" t="s">
        <v>85</v>
      </c>
      <c r="Q4" s="28" t="s">
        <v>86</v>
      </c>
      <c r="R4" s="28" t="s">
        <v>87</v>
      </c>
      <c r="S4" s="28" t="s">
        <v>88</v>
      </c>
      <c r="T4" s="28" t="s">
        <v>89</v>
      </c>
      <c r="U4" s="28" t="s">
        <v>90</v>
      </c>
      <c r="V4" s="28" t="s">
        <v>91</v>
      </c>
      <c r="W4" s="27" t="s">
        <v>133</v>
      </c>
      <c r="X4" s="112"/>
      <c r="Y4" s="112"/>
      <c r="Z4" s="112"/>
      <c r="AA4" s="112"/>
      <c r="AB4" s="112"/>
      <c r="AC4" s="112"/>
      <c r="AD4" s="112"/>
      <c r="AE4" s="112"/>
      <c r="AF4" s="112"/>
      <c r="AG4" s="112"/>
      <c r="AH4" s="112"/>
      <c r="AI4" s="112"/>
      <c r="AJ4" s="112"/>
      <c r="AK4" s="112"/>
      <c r="AL4" s="112"/>
      <c r="AM4" s="112"/>
      <c r="AN4" s="112"/>
      <c r="AO4" s="112"/>
      <c r="AP4" s="112"/>
      <c r="AQ4" s="112"/>
      <c r="AR4" s="112"/>
      <c r="AS4" s="112"/>
      <c r="AT4" s="112"/>
      <c r="AU4" s="112"/>
      <c r="AV4" s="112"/>
      <c r="AW4" s="112"/>
      <c r="AX4" s="112"/>
      <c r="AY4" s="112"/>
      <c r="AZ4" s="112"/>
      <c r="BA4" s="112"/>
      <c r="BB4" s="112"/>
      <c r="BC4" s="112"/>
      <c r="BD4" s="112"/>
      <c r="BE4" s="112"/>
      <c r="BF4" s="112"/>
      <c r="BG4" s="112"/>
      <c r="BH4" s="112"/>
      <c r="BI4" s="112"/>
      <c r="BJ4" s="112"/>
      <c r="BK4" s="112"/>
      <c r="BL4" s="112"/>
      <c r="BM4" s="112"/>
      <c r="BN4" s="112"/>
      <c r="BO4" s="112"/>
      <c r="BP4" s="112"/>
      <c r="BQ4" s="112"/>
      <c r="BR4" s="112"/>
      <c r="BS4" s="112"/>
      <c r="BT4" s="112"/>
      <c r="BU4" s="112"/>
      <c r="BV4" s="112"/>
      <c r="BW4" s="112"/>
      <c r="BX4" s="112"/>
      <c r="BY4" s="112"/>
      <c r="BZ4" s="112"/>
      <c r="CA4" s="112"/>
      <c r="CB4" s="112"/>
      <c r="CC4" s="112"/>
      <c r="CD4" s="112"/>
      <c r="CE4" s="112"/>
      <c r="CF4" s="112"/>
      <c r="CG4" s="112"/>
      <c r="CH4" s="112"/>
      <c r="CI4" s="112"/>
      <c r="CJ4" s="112"/>
      <c r="CK4" s="112"/>
      <c r="CL4" s="112"/>
      <c r="CM4" s="112"/>
      <c r="CN4" s="112"/>
      <c r="CO4" s="112"/>
    </row>
    <row r="5" spans="1:93" ht="15.65" customHeight="1">
      <c r="B5" s="428" t="s">
        <v>29</v>
      </c>
      <c r="C5" s="430" t="s">
        <v>30</v>
      </c>
      <c r="D5" s="320" t="s">
        <v>31</v>
      </c>
      <c r="E5" s="320"/>
      <c r="F5" s="320" t="s">
        <v>32</v>
      </c>
      <c r="G5" s="321" t="s">
        <v>33</v>
      </c>
      <c r="H5" s="395"/>
      <c r="I5" s="395">
        <f>0.6*I7+0.4*I9</f>
        <v>45.8</v>
      </c>
      <c r="J5" s="4" t="s">
        <v>47</v>
      </c>
      <c r="K5" s="417">
        <f t="shared" ref="K5:K6" si="0">0.6*K7+0.4*K9</f>
        <v>0.45799999999999996</v>
      </c>
      <c r="L5" s="417"/>
      <c r="M5" s="417"/>
      <c r="N5" s="22">
        <f t="shared" ref="N5:V5" si="1">0.6*N7+0.4*N9</f>
        <v>45.8</v>
      </c>
      <c r="O5" s="22">
        <f t="shared" si="1"/>
        <v>45.8</v>
      </c>
      <c r="P5" s="22">
        <f t="shared" si="1"/>
        <v>45.8</v>
      </c>
      <c r="Q5" s="22">
        <f t="shared" si="1"/>
        <v>45.8</v>
      </c>
      <c r="R5" s="22">
        <f t="shared" si="1"/>
        <v>45.8</v>
      </c>
      <c r="S5" s="22">
        <f t="shared" si="1"/>
        <v>45.8</v>
      </c>
      <c r="T5" s="22">
        <f t="shared" si="1"/>
        <v>45.8</v>
      </c>
      <c r="U5" s="22">
        <f t="shared" si="1"/>
        <v>45.8</v>
      </c>
      <c r="V5" s="22">
        <f t="shared" si="1"/>
        <v>45.8</v>
      </c>
      <c r="W5" s="132">
        <v>0.49</v>
      </c>
      <c r="X5" s="1"/>
    </row>
    <row r="6" spans="1:93" ht="15.65" customHeight="1">
      <c r="B6" s="429"/>
      <c r="C6" s="314"/>
      <c r="D6" s="302"/>
      <c r="E6" s="302"/>
      <c r="F6" s="302"/>
      <c r="G6" s="304"/>
      <c r="H6" s="394"/>
      <c r="I6" s="394"/>
      <c r="J6" s="5" t="s">
        <v>132</v>
      </c>
      <c r="K6" s="418">
        <f t="shared" si="0"/>
        <v>0.40400000000000003</v>
      </c>
      <c r="L6" s="418"/>
      <c r="M6" s="418"/>
      <c r="N6" s="130"/>
      <c r="O6" s="130"/>
      <c r="P6" s="130"/>
      <c r="Q6" s="130"/>
      <c r="R6" s="130"/>
      <c r="S6" s="130"/>
      <c r="T6" s="130"/>
      <c r="U6" s="130"/>
      <c r="V6" s="130"/>
      <c r="W6" s="133">
        <v>0.59</v>
      </c>
      <c r="X6" s="1"/>
    </row>
    <row r="7" spans="1:93" ht="15.65" customHeight="1" outlineLevel="1">
      <c r="B7" s="429"/>
      <c r="C7" s="314"/>
      <c r="D7" s="302" t="s">
        <v>36</v>
      </c>
      <c r="E7" s="302" t="s">
        <v>37</v>
      </c>
      <c r="F7" s="304" t="s">
        <v>32</v>
      </c>
      <c r="G7" s="304"/>
      <c r="H7" s="394"/>
      <c r="I7" s="394">
        <f>'Market Dashboard'!P6</f>
        <v>47</v>
      </c>
      <c r="J7" s="5" t="s">
        <v>47</v>
      </c>
      <c r="K7" s="419">
        <v>0.47</v>
      </c>
      <c r="L7" s="419">
        <f t="shared" ref="L7:M7" si="2">$I$7</f>
        <v>47</v>
      </c>
      <c r="M7" s="419">
        <f t="shared" si="2"/>
        <v>47</v>
      </c>
      <c r="N7" s="12">
        <f t="shared" ref="N7:V7" si="3">$I$7</f>
        <v>47</v>
      </c>
      <c r="O7" s="12">
        <f t="shared" si="3"/>
        <v>47</v>
      </c>
      <c r="P7" s="12">
        <f t="shared" si="3"/>
        <v>47</v>
      </c>
      <c r="Q7" s="12">
        <f t="shared" si="3"/>
        <v>47</v>
      </c>
      <c r="R7" s="12">
        <f t="shared" si="3"/>
        <v>47</v>
      </c>
      <c r="S7" s="12">
        <f t="shared" si="3"/>
        <v>47</v>
      </c>
      <c r="T7" s="12">
        <f t="shared" si="3"/>
        <v>47</v>
      </c>
      <c r="U7" s="12">
        <f t="shared" si="3"/>
        <v>47</v>
      </c>
      <c r="V7" s="12">
        <f t="shared" si="3"/>
        <v>47</v>
      </c>
      <c r="W7" s="128">
        <v>0.52</v>
      </c>
      <c r="X7" s="1"/>
    </row>
    <row r="8" spans="1:93" ht="15.65" customHeight="1" outlineLevel="1">
      <c r="B8" s="429"/>
      <c r="C8" s="314"/>
      <c r="D8" s="302"/>
      <c r="E8" s="302"/>
      <c r="F8" s="304"/>
      <c r="G8" s="304"/>
      <c r="H8" s="394"/>
      <c r="I8" s="394"/>
      <c r="J8" s="5" t="s">
        <v>132</v>
      </c>
      <c r="K8" s="418">
        <v>0.38</v>
      </c>
      <c r="L8" s="418"/>
      <c r="M8" s="418"/>
      <c r="N8" s="130"/>
      <c r="O8" s="130"/>
      <c r="P8" s="130"/>
      <c r="Q8" s="130"/>
      <c r="R8" s="130"/>
      <c r="S8" s="130"/>
      <c r="T8" s="130"/>
      <c r="U8" s="130"/>
      <c r="V8" s="130"/>
      <c r="W8" s="133">
        <v>0.55000000000000004</v>
      </c>
      <c r="X8" s="1"/>
    </row>
    <row r="9" spans="1:93" ht="15.65" customHeight="1" outlineLevel="1">
      <c r="B9" s="429"/>
      <c r="C9" s="314"/>
      <c r="D9" s="302" t="s">
        <v>38</v>
      </c>
      <c r="E9" s="302" t="s">
        <v>39</v>
      </c>
      <c r="F9" s="302" t="s">
        <v>32</v>
      </c>
      <c r="G9" s="304"/>
      <c r="H9" s="394"/>
      <c r="I9" s="394">
        <f>'Market Dashboard'!P8</f>
        <v>44</v>
      </c>
      <c r="J9" s="106" t="s">
        <v>47</v>
      </c>
      <c r="K9" s="419">
        <v>0.44</v>
      </c>
      <c r="L9" s="419">
        <f t="shared" ref="L9:M9" si="4">$I$9</f>
        <v>44</v>
      </c>
      <c r="M9" s="419">
        <f t="shared" si="4"/>
        <v>44</v>
      </c>
      <c r="N9" s="12">
        <f t="shared" ref="N9:V9" si="5">$I$9</f>
        <v>44</v>
      </c>
      <c r="O9" s="12">
        <f t="shared" si="5"/>
        <v>44</v>
      </c>
      <c r="P9" s="12">
        <f t="shared" si="5"/>
        <v>44</v>
      </c>
      <c r="Q9" s="12">
        <f t="shared" si="5"/>
        <v>44</v>
      </c>
      <c r="R9" s="12">
        <f t="shared" si="5"/>
        <v>44</v>
      </c>
      <c r="S9" s="12">
        <f t="shared" si="5"/>
        <v>44</v>
      </c>
      <c r="T9" s="12">
        <f t="shared" si="5"/>
        <v>44</v>
      </c>
      <c r="U9" s="12">
        <f t="shared" si="5"/>
        <v>44</v>
      </c>
      <c r="V9" s="12">
        <f t="shared" si="5"/>
        <v>44</v>
      </c>
      <c r="W9" s="128">
        <v>0.44</v>
      </c>
      <c r="X9" s="1"/>
    </row>
    <row r="10" spans="1:93" ht="16.149999999999999" customHeight="1" outlineLevel="1" thickBot="1">
      <c r="B10" s="429"/>
      <c r="C10" s="314"/>
      <c r="D10" s="302"/>
      <c r="E10" s="302"/>
      <c r="F10" s="302"/>
      <c r="G10" s="304"/>
      <c r="H10" s="394"/>
      <c r="I10" s="394"/>
      <c r="J10" s="5" t="s">
        <v>132</v>
      </c>
      <c r="K10" s="420">
        <v>0.44</v>
      </c>
      <c r="L10" s="420"/>
      <c r="M10" s="420"/>
      <c r="N10" s="130"/>
      <c r="O10" s="130"/>
      <c r="P10" s="130"/>
      <c r="Q10" s="130"/>
      <c r="R10" s="130"/>
      <c r="S10" s="130"/>
      <c r="T10" s="130"/>
      <c r="U10" s="130"/>
      <c r="V10" s="130"/>
      <c r="W10" s="133">
        <v>0.64</v>
      </c>
      <c r="X10" s="1"/>
    </row>
    <row r="11" spans="1:93" ht="15.65" customHeight="1">
      <c r="B11" s="431" t="s">
        <v>40</v>
      </c>
      <c r="C11" s="430" t="s">
        <v>41</v>
      </c>
      <c r="D11" s="320" t="s">
        <v>42</v>
      </c>
      <c r="E11" s="320" t="s">
        <v>37</v>
      </c>
      <c r="F11" s="321" t="s">
        <v>32</v>
      </c>
      <c r="G11" s="321" t="s">
        <v>43</v>
      </c>
      <c r="H11" s="396"/>
      <c r="I11" s="433">
        <f>'Market Dashboard'!P10</f>
        <v>0.47</v>
      </c>
      <c r="J11" s="107" t="s">
        <v>47</v>
      </c>
      <c r="K11" s="115">
        <v>0.47</v>
      </c>
      <c r="L11" s="115">
        <v>0.47</v>
      </c>
      <c r="M11" s="115">
        <v>0.47</v>
      </c>
      <c r="N11" s="115">
        <v>0.47</v>
      </c>
      <c r="O11" s="115">
        <v>0.47</v>
      </c>
      <c r="P11" s="115">
        <v>0.47</v>
      </c>
      <c r="Q11" s="115">
        <v>0.47</v>
      </c>
      <c r="R11" s="115">
        <v>0.47</v>
      </c>
      <c r="S11" s="115">
        <v>0.47</v>
      </c>
      <c r="T11" s="115">
        <v>0.47</v>
      </c>
      <c r="U11" s="115">
        <v>0.47</v>
      </c>
      <c r="V11" s="115">
        <v>0.47</v>
      </c>
      <c r="W11" s="132">
        <v>0.47</v>
      </c>
      <c r="X11" s="1"/>
    </row>
    <row r="12" spans="1:93" s="1" customFormat="1" ht="15.65" customHeight="1">
      <c r="B12" s="432"/>
      <c r="C12" s="314"/>
      <c r="D12" s="302"/>
      <c r="E12" s="302"/>
      <c r="F12" s="304"/>
      <c r="G12" s="304"/>
      <c r="H12" s="397"/>
      <c r="I12" s="434"/>
      <c r="J12" s="5" t="s">
        <v>132</v>
      </c>
      <c r="K12" s="131">
        <v>0.44</v>
      </c>
      <c r="L12" s="131">
        <v>0.43</v>
      </c>
      <c r="M12" s="131">
        <v>0.41</v>
      </c>
      <c r="N12" s="131">
        <v>0.38</v>
      </c>
      <c r="O12" s="131">
        <v>0.38</v>
      </c>
      <c r="P12" s="131">
        <v>0.37</v>
      </c>
      <c r="Q12" s="131">
        <v>0.37</v>
      </c>
      <c r="R12" s="131"/>
      <c r="S12" s="131"/>
      <c r="T12" s="131"/>
      <c r="U12" s="131"/>
      <c r="V12" s="131"/>
      <c r="W12" s="133">
        <f>Q12</f>
        <v>0.37</v>
      </c>
    </row>
    <row r="13" spans="1:93" s="1" customFormat="1" ht="18.5">
      <c r="B13" s="436" t="s">
        <v>44</v>
      </c>
      <c r="C13" s="314"/>
      <c r="D13" s="302" t="s">
        <v>45</v>
      </c>
      <c r="E13" s="302" t="s">
        <v>37</v>
      </c>
      <c r="F13" s="304" t="s">
        <v>32</v>
      </c>
      <c r="G13" s="304" t="s">
        <v>134</v>
      </c>
      <c r="H13" s="397"/>
      <c r="I13" s="435">
        <f>'Market Dashboard'!P12</f>
        <v>13</v>
      </c>
      <c r="J13" s="106" t="s">
        <v>47</v>
      </c>
      <c r="K13" s="12">
        <v>0.76208800000000021</v>
      </c>
      <c r="L13" s="12">
        <v>1.5123519999999999</v>
      </c>
      <c r="M13" s="12">
        <v>3.26474368</v>
      </c>
      <c r="N13" s="12">
        <v>4.1153996799999986</v>
      </c>
      <c r="O13" s="12">
        <v>4.9490291199999987</v>
      </c>
      <c r="P13" s="12">
        <v>6.56520832</v>
      </c>
      <c r="Q13" s="12">
        <v>7.3477580799999984</v>
      </c>
      <c r="R13" s="12">
        <v>8.1132812799999972</v>
      </c>
      <c r="S13" s="12">
        <v>9.5932479999999991</v>
      </c>
      <c r="T13" s="12">
        <v>10.42511008</v>
      </c>
      <c r="U13" s="12">
        <v>11.23379711999999</v>
      </c>
      <c r="V13" s="12">
        <v>12.99519999999999</v>
      </c>
      <c r="W13" s="21">
        <f>Q13</f>
        <v>7.3477580799999984</v>
      </c>
      <c r="X13" s="6"/>
    </row>
    <row r="14" spans="1:93" s="1" customFormat="1" ht="18.5">
      <c r="B14" s="436"/>
      <c r="C14" s="314"/>
      <c r="D14" s="302"/>
      <c r="E14" s="302"/>
      <c r="F14" s="304"/>
      <c r="G14" s="400"/>
      <c r="H14" s="397"/>
      <c r="I14" s="435"/>
      <c r="J14" s="5" t="s">
        <v>132</v>
      </c>
      <c r="K14" s="130">
        <v>0</v>
      </c>
      <c r="L14" s="130">
        <v>2</v>
      </c>
      <c r="M14" s="130">
        <v>2</v>
      </c>
      <c r="N14" s="130">
        <v>2</v>
      </c>
      <c r="O14" s="130">
        <v>2</v>
      </c>
      <c r="P14" s="130">
        <v>3</v>
      </c>
      <c r="Q14" s="130">
        <v>3</v>
      </c>
      <c r="R14" s="130"/>
      <c r="S14" s="130"/>
      <c r="T14" s="130"/>
      <c r="U14" s="130"/>
      <c r="V14" s="130"/>
      <c r="W14" s="134">
        <f>Q14</f>
        <v>3</v>
      </c>
      <c r="X14" s="6"/>
    </row>
    <row r="15" spans="1:93" s="1" customFormat="1" ht="15.65" customHeight="1">
      <c r="B15" s="403" t="s">
        <v>48</v>
      </c>
      <c r="C15" s="317" t="s">
        <v>49</v>
      </c>
      <c r="D15" s="320" t="s">
        <v>50</v>
      </c>
      <c r="E15" s="320" t="s">
        <v>37</v>
      </c>
      <c r="F15" s="321" t="s">
        <v>51</v>
      </c>
      <c r="G15" s="321" t="s">
        <v>43</v>
      </c>
      <c r="H15" s="395">
        <v>288</v>
      </c>
      <c r="I15" s="395">
        <f>'Market Dashboard'!P14</f>
        <v>650.41375999999991</v>
      </c>
      <c r="J15" s="107" t="s">
        <v>47</v>
      </c>
      <c r="K15" s="22">
        <f>$I$15*K1</f>
        <v>11.449230981273406</v>
      </c>
      <c r="L15" s="22">
        <f t="shared" ref="L15:V15" si="6">$I$15*L1</f>
        <v>37.758102172284644</v>
      </c>
      <c r="M15" s="22">
        <f t="shared" si="6"/>
        <v>114.49230981273408</v>
      </c>
      <c r="N15" s="22">
        <f t="shared" si="6"/>
        <v>65.284976659176024</v>
      </c>
      <c r="O15" s="22">
        <f t="shared" si="6"/>
        <v>55.297349632958792</v>
      </c>
      <c r="P15" s="22">
        <f t="shared" si="6"/>
        <v>76.003405662921338</v>
      </c>
      <c r="Q15" s="22">
        <f t="shared" si="6"/>
        <v>32.886088988764037</v>
      </c>
      <c r="R15" s="22">
        <f t="shared" si="6"/>
        <v>27.283273827715355</v>
      </c>
      <c r="S15" s="22">
        <f t="shared" si="6"/>
        <v>57.246154906367039</v>
      </c>
      <c r="T15" s="22">
        <f t="shared" si="6"/>
        <v>36.052897558052429</v>
      </c>
      <c r="U15" s="22">
        <f t="shared" si="6"/>
        <v>46.527725902621718</v>
      </c>
      <c r="V15" s="22">
        <f t="shared" si="6"/>
        <v>90.375844554307108</v>
      </c>
      <c r="W15" s="23">
        <f>SUMIF($K$3:$V$3,"ACT",K15:V15)</f>
        <v>650.65736065917599</v>
      </c>
    </row>
    <row r="16" spans="1:93" s="1" customFormat="1" ht="15.65" customHeight="1">
      <c r="B16" s="283"/>
      <c r="C16" s="318"/>
      <c r="D16" s="302"/>
      <c r="E16" s="302"/>
      <c r="F16" s="304"/>
      <c r="G16" s="304"/>
      <c r="H16" s="394"/>
      <c r="I16" s="394"/>
      <c r="J16" s="5" t="s">
        <v>132</v>
      </c>
      <c r="K16" s="130">
        <v>5.1839700000000004</v>
      </c>
      <c r="L16" s="130">
        <v>24.941000000000003</v>
      </c>
      <c r="M16" s="130">
        <v>57.52552</v>
      </c>
      <c r="N16" s="130"/>
      <c r="O16" s="130">
        <v>13</v>
      </c>
      <c r="P16" s="130">
        <v>110.62856999999998</v>
      </c>
      <c r="Q16" s="130"/>
      <c r="R16" s="130"/>
      <c r="S16" s="130">
        <v>2.0866600000000002</v>
      </c>
      <c r="T16" s="130">
        <v>11.5</v>
      </c>
      <c r="U16" s="130"/>
      <c r="V16" s="130">
        <v>29.9</v>
      </c>
      <c r="W16" s="134">
        <f>SUMIF($K$3:$V$3,"ACT",K16:V16)</f>
        <v>254.76571999999999</v>
      </c>
    </row>
    <row r="17" spans="2:24" s="1" customFormat="1" ht="15.65" customHeight="1">
      <c r="B17" s="283"/>
      <c r="C17" s="318"/>
      <c r="D17" s="302" t="s">
        <v>53</v>
      </c>
      <c r="E17" s="302" t="s">
        <v>39</v>
      </c>
      <c r="F17" s="304" t="s">
        <v>51</v>
      </c>
      <c r="G17" s="304" t="s">
        <v>43</v>
      </c>
      <c r="H17" s="394">
        <v>379</v>
      </c>
      <c r="I17" s="394">
        <f>'Market Dashboard'!P17</f>
        <v>-72.344018873987224</v>
      </c>
      <c r="J17" s="106" t="s">
        <v>47</v>
      </c>
      <c r="K17" s="12">
        <f t="shared" ref="K17:V17" si="7">$I$17*K2</f>
        <v>-3.9472933501016083</v>
      </c>
      <c r="L17" s="12">
        <f t="shared" si="7"/>
        <v>-4.0854486173551647</v>
      </c>
      <c r="M17" s="12">
        <f t="shared" si="7"/>
        <v>-7.9537961004547402</v>
      </c>
      <c r="N17" s="12">
        <f t="shared" si="7"/>
        <v>-4.0558439172294021</v>
      </c>
      <c r="O17" s="12">
        <f t="shared" si="7"/>
        <v>-6.7794763287995119</v>
      </c>
      <c r="P17" s="12">
        <f t="shared" si="7"/>
        <v>-7.6873537993228815</v>
      </c>
      <c r="Q17" s="12">
        <f t="shared" si="7"/>
        <v>-5.74331182439784</v>
      </c>
      <c r="R17" s="12">
        <f t="shared" si="7"/>
        <v>-4.0163709837283861</v>
      </c>
      <c r="S17" s="12">
        <f t="shared" si="7"/>
        <v>-6.8880268959273057</v>
      </c>
      <c r="T17" s="12">
        <f t="shared" si="7"/>
        <v>-6.6018481280449395</v>
      </c>
      <c r="U17" s="12">
        <f t="shared" si="7"/>
        <v>-3.9768980502273701</v>
      </c>
      <c r="V17" s="12">
        <f t="shared" si="7"/>
        <v>-10.608350878398072</v>
      </c>
      <c r="W17" s="21">
        <f t="shared" ref="W17:W22" si="8">SUMIF($K$3:$V$3,"ACT",K17:V17)</f>
        <v>-72.344018873987224</v>
      </c>
      <c r="X17" s="25"/>
    </row>
    <row r="18" spans="2:24" s="1" customFormat="1" ht="15.65" customHeight="1">
      <c r="B18" s="283"/>
      <c r="C18" s="318"/>
      <c r="D18" s="302"/>
      <c r="E18" s="302"/>
      <c r="F18" s="304"/>
      <c r="G18" s="304"/>
      <c r="H18" s="394"/>
      <c r="I18" s="394"/>
      <c r="J18" s="5" t="s">
        <v>132</v>
      </c>
      <c r="K18" s="130">
        <v>32.268430000000002</v>
      </c>
      <c r="L18" s="130">
        <v>29.38241</v>
      </c>
      <c r="M18" s="130">
        <v>33.406859999999995</v>
      </c>
      <c r="N18" s="130">
        <v>27.701450000000001</v>
      </c>
      <c r="O18" s="130">
        <v>28.396979999999999</v>
      </c>
      <c r="P18" s="130">
        <v>27.64743</v>
      </c>
      <c r="Q18" s="130">
        <v>16.509540000000001</v>
      </c>
      <c r="R18" s="130">
        <v>25.547330000000002</v>
      </c>
      <c r="S18" s="130">
        <v>27.857560000000003</v>
      </c>
      <c r="T18" s="130">
        <v>15.845030000000001</v>
      </c>
      <c r="U18" s="130">
        <v>10.533940000000001</v>
      </c>
      <c r="V18" s="130">
        <v>23.98902</v>
      </c>
      <c r="W18" s="134">
        <f>SUMIF($K$3:$V$3,"ACT",K18:V18)</f>
        <v>299.08597999999995</v>
      </c>
    </row>
    <row r="19" spans="2:24" s="1" customFormat="1" ht="15.65" hidden="1" customHeight="1">
      <c r="B19" s="283"/>
      <c r="C19" s="318"/>
      <c r="D19" s="302" t="s">
        <v>59</v>
      </c>
      <c r="E19" s="302" t="s">
        <v>37</v>
      </c>
      <c r="F19" s="304" t="s">
        <v>51</v>
      </c>
      <c r="G19" s="304" t="s">
        <v>43</v>
      </c>
      <c r="H19" s="394">
        <v>0</v>
      </c>
      <c r="I19" s="394">
        <f>'Market Dashboard'!P20</f>
        <v>0</v>
      </c>
      <c r="J19" s="106" t="s">
        <v>47</v>
      </c>
      <c r="K19" s="12">
        <f>$I$19*K1</f>
        <v>0</v>
      </c>
      <c r="L19" s="12">
        <f t="shared" ref="L19:V19" si="9">$I$19*L1</f>
        <v>0</v>
      </c>
      <c r="M19" s="12">
        <f t="shared" si="9"/>
        <v>0</v>
      </c>
      <c r="N19" s="12">
        <f t="shared" si="9"/>
        <v>0</v>
      </c>
      <c r="O19" s="12">
        <f t="shared" si="9"/>
        <v>0</v>
      </c>
      <c r="P19" s="12">
        <f t="shared" si="9"/>
        <v>0</v>
      </c>
      <c r="Q19" s="12">
        <f t="shared" si="9"/>
        <v>0</v>
      </c>
      <c r="R19" s="12">
        <f t="shared" si="9"/>
        <v>0</v>
      </c>
      <c r="S19" s="12">
        <f t="shared" si="9"/>
        <v>0</v>
      </c>
      <c r="T19" s="12">
        <f t="shared" si="9"/>
        <v>0</v>
      </c>
      <c r="U19" s="12">
        <f t="shared" si="9"/>
        <v>0</v>
      </c>
      <c r="V19" s="12">
        <f t="shared" si="9"/>
        <v>0</v>
      </c>
      <c r="W19" s="21">
        <f t="shared" si="8"/>
        <v>0</v>
      </c>
      <c r="X19" s="25"/>
    </row>
    <row r="20" spans="2:24" s="1" customFormat="1" ht="15.65" hidden="1" customHeight="1">
      <c r="B20" s="283"/>
      <c r="C20" s="318"/>
      <c r="D20" s="302"/>
      <c r="E20" s="302"/>
      <c r="F20" s="304"/>
      <c r="G20" s="304"/>
      <c r="H20" s="394"/>
      <c r="I20" s="394"/>
      <c r="J20" s="5" t="s">
        <v>132</v>
      </c>
      <c r="K20" s="130">
        <v>0</v>
      </c>
      <c r="L20" s="130"/>
      <c r="M20" s="130"/>
      <c r="N20" s="130"/>
      <c r="O20" s="130"/>
      <c r="P20" s="130"/>
      <c r="Q20" s="130"/>
      <c r="R20" s="130"/>
      <c r="S20" s="130"/>
      <c r="T20" s="130"/>
      <c r="U20" s="130"/>
      <c r="V20" s="130"/>
      <c r="W20" s="134">
        <f t="shared" si="8"/>
        <v>0</v>
      </c>
    </row>
    <row r="21" spans="2:24" s="1" customFormat="1" ht="15.65" hidden="1" customHeight="1">
      <c r="B21" s="283"/>
      <c r="C21" s="318"/>
      <c r="D21" s="302" t="s">
        <v>60</v>
      </c>
      <c r="E21" s="302" t="s">
        <v>39</v>
      </c>
      <c r="F21" s="304" t="s">
        <v>51</v>
      </c>
      <c r="G21" s="304" t="s">
        <v>43</v>
      </c>
      <c r="H21" s="394">
        <v>0</v>
      </c>
      <c r="I21" s="394">
        <f>'Market Dashboard'!P23</f>
        <v>2.2875831367839132</v>
      </c>
      <c r="J21" s="106" t="s">
        <v>47</v>
      </c>
      <c r="K21" s="12">
        <f t="shared" ref="K21:V21" si="10">$I$21*K2</f>
        <v>0.12481697649891765</v>
      </c>
      <c r="L21" s="12">
        <f t="shared" si="10"/>
        <v>0.12918557067637976</v>
      </c>
      <c r="M21" s="12">
        <f t="shared" si="10"/>
        <v>0.25150620764531906</v>
      </c>
      <c r="N21" s="12">
        <f t="shared" si="10"/>
        <v>0.12824944335263788</v>
      </c>
      <c r="O21" s="12">
        <f t="shared" si="10"/>
        <v>0.21437315713689106</v>
      </c>
      <c r="P21" s="12">
        <f t="shared" si="10"/>
        <v>0.2430810617316421</v>
      </c>
      <c r="Q21" s="12">
        <f t="shared" si="10"/>
        <v>0.18160870080592517</v>
      </c>
      <c r="R21" s="12">
        <f t="shared" si="10"/>
        <v>0.12700127358764871</v>
      </c>
      <c r="S21" s="12">
        <f t="shared" si="10"/>
        <v>0.21780562399061129</v>
      </c>
      <c r="T21" s="12">
        <f t="shared" si="10"/>
        <v>0.20875639319443978</v>
      </c>
      <c r="U21" s="12">
        <f t="shared" si="10"/>
        <v>0.12575310382265953</v>
      </c>
      <c r="V21" s="12">
        <f t="shared" si="10"/>
        <v>0.33544562434084119</v>
      </c>
      <c r="W21" s="21">
        <f t="shared" si="8"/>
        <v>2.2875831367839132</v>
      </c>
    </row>
    <row r="22" spans="2:24" s="1" customFormat="1" ht="15.65" hidden="1" customHeight="1">
      <c r="B22" s="283"/>
      <c r="C22" s="318"/>
      <c r="D22" s="302"/>
      <c r="E22" s="302"/>
      <c r="F22" s="304"/>
      <c r="G22" s="304"/>
      <c r="H22" s="394"/>
      <c r="I22" s="394"/>
      <c r="J22" s="5" t="s">
        <v>132</v>
      </c>
      <c r="K22" s="130">
        <v>0</v>
      </c>
      <c r="L22" s="130"/>
      <c r="M22" s="130"/>
      <c r="N22" s="130"/>
      <c r="O22" s="130"/>
      <c r="P22" s="130"/>
      <c r="Q22" s="130"/>
      <c r="R22" s="130"/>
      <c r="S22" s="130"/>
      <c r="T22" s="130"/>
      <c r="U22" s="130"/>
      <c r="V22" s="130"/>
      <c r="W22" s="134">
        <f t="shared" si="8"/>
        <v>0</v>
      </c>
    </row>
    <row r="23" spans="2:24" s="1" customFormat="1" ht="15.65" customHeight="1">
      <c r="B23" s="283"/>
      <c r="C23" s="318"/>
      <c r="D23" s="314" t="s">
        <v>61</v>
      </c>
      <c r="E23" s="300" t="s">
        <v>62</v>
      </c>
      <c r="F23" s="276" t="s">
        <v>51</v>
      </c>
      <c r="G23" s="276" t="s">
        <v>43</v>
      </c>
      <c r="H23" s="407">
        <f>SUM(H15:H22)</f>
        <v>667</v>
      </c>
      <c r="I23" s="407">
        <f>SUM(I15:I22)</f>
        <v>580.35732426279662</v>
      </c>
      <c r="J23" s="109" t="s">
        <v>47</v>
      </c>
      <c r="K23" s="12">
        <f t="shared" ref="K23:W23" si="11">SUM(K21,K19,K17,K15)</f>
        <v>7.6267546076707156</v>
      </c>
      <c r="L23" s="12">
        <f t="shared" si="11"/>
        <v>33.801839125605859</v>
      </c>
      <c r="M23" s="12">
        <f t="shared" si="11"/>
        <v>106.79001991992466</v>
      </c>
      <c r="N23" s="12">
        <f t="shared" si="11"/>
        <v>61.357382185299258</v>
      </c>
      <c r="O23" s="12">
        <f t="shared" si="11"/>
        <v>48.732246461296171</v>
      </c>
      <c r="P23" s="12">
        <f t="shared" si="11"/>
        <v>68.559132925330104</v>
      </c>
      <c r="Q23" s="12">
        <f t="shared" si="11"/>
        <v>27.324385865172122</v>
      </c>
      <c r="R23" s="12">
        <f t="shared" si="11"/>
        <v>23.393904117574618</v>
      </c>
      <c r="S23" s="12">
        <f t="shared" si="11"/>
        <v>50.575933634430342</v>
      </c>
      <c r="T23" s="12">
        <f t="shared" si="11"/>
        <v>29.659805823201928</v>
      </c>
      <c r="U23" s="12">
        <f t="shared" si="11"/>
        <v>42.676580956217009</v>
      </c>
      <c r="V23" s="12">
        <f t="shared" si="11"/>
        <v>80.102939300249872</v>
      </c>
      <c r="W23" s="21">
        <f t="shared" si="11"/>
        <v>580.60092492197271</v>
      </c>
    </row>
    <row r="24" spans="2:24" s="1" customFormat="1" ht="15.65" customHeight="1" thickBot="1">
      <c r="B24" s="283"/>
      <c r="C24" s="319"/>
      <c r="D24" s="426"/>
      <c r="E24" s="301"/>
      <c r="F24" s="277"/>
      <c r="G24" s="277"/>
      <c r="H24" s="437"/>
      <c r="I24" s="437"/>
      <c r="J24" s="152" t="s">
        <v>132</v>
      </c>
      <c r="K24" s="135">
        <f>SUM(K22,K20,K18,K16)</f>
        <v>37.452400000000004</v>
      </c>
      <c r="L24" s="135">
        <f t="shared" ref="L24:V24" si="12">SUM(L22,L20,L18,L16)</f>
        <v>54.323410000000003</v>
      </c>
      <c r="M24" s="135">
        <f t="shared" si="12"/>
        <v>90.932379999999995</v>
      </c>
      <c r="N24" s="135">
        <f t="shared" si="12"/>
        <v>27.701450000000001</v>
      </c>
      <c r="O24" s="135">
        <f t="shared" si="12"/>
        <v>41.396979999999999</v>
      </c>
      <c r="P24" s="135">
        <f t="shared" si="12"/>
        <v>138.27599999999998</v>
      </c>
      <c r="Q24" s="135">
        <f t="shared" si="12"/>
        <v>16.509540000000001</v>
      </c>
      <c r="R24" s="135">
        <f t="shared" si="12"/>
        <v>25.547330000000002</v>
      </c>
      <c r="S24" s="135">
        <f t="shared" si="12"/>
        <v>29.944220000000001</v>
      </c>
      <c r="T24" s="135">
        <f t="shared" si="12"/>
        <v>27.345030000000001</v>
      </c>
      <c r="U24" s="135">
        <f t="shared" si="12"/>
        <v>10.533940000000001</v>
      </c>
      <c r="V24" s="135">
        <f t="shared" si="12"/>
        <v>53.889020000000002</v>
      </c>
      <c r="W24" s="136">
        <f>SUM(W22,W20,W18,W16)</f>
        <v>553.85169999999994</v>
      </c>
    </row>
    <row r="25" spans="2:24" s="1" customFormat="1" ht="15.65" customHeight="1">
      <c r="B25" s="283"/>
      <c r="C25" s="324" t="s">
        <v>63</v>
      </c>
      <c r="D25" s="327" t="s">
        <v>64</v>
      </c>
      <c r="E25" s="327" t="s">
        <v>39</v>
      </c>
      <c r="F25" s="328" t="s">
        <v>51</v>
      </c>
      <c r="G25" s="328" t="s">
        <v>43</v>
      </c>
      <c r="H25" s="438">
        <v>0</v>
      </c>
      <c r="I25" s="438">
        <f>'Market Dashboard'!P29</f>
        <v>0</v>
      </c>
      <c r="J25" s="108" t="s">
        <v>47</v>
      </c>
      <c r="K25" s="150">
        <f t="shared" ref="K25:V25" si="13">$I$25*K2</f>
        <v>0</v>
      </c>
      <c r="L25" s="150">
        <f t="shared" si="13"/>
        <v>0</v>
      </c>
      <c r="M25" s="150">
        <f t="shared" si="13"/>
        <v>0</v>
      </c>
      <c r="N25" s="150">
        <f t="shared" si="13"/>
        <v>0</v>
      </c>
      <c r="O25" s="150">
        <f t="shared" si="13"/>
        <v>0</v>
      </c>
      <c r="P25" s="150">
        <f t="shared" si="13"/>
        <v>0</v>
      </c>
      <c r="Q25" s="150">
        <f t="shared" si="13"/>
        <v>0</v>
      </c>
      <c r="R25" s="150">
        <f t="shared" si="13"/>
        <v>0</v>
      </c>
      <c r="S25" s="150">
        <f t="shared" si="13"/>
        <v>0</v>
      </c>
      <c r="T25" s="150">
        <f t="shared" si="13"/>
        <v>0</v>
      </c>
      <c r="U25" s="150">
        <f t="shared" si="13"/>
        <v>0</v>
      </c>
      <c r="V25" s="150">
        <f t="shared" si="13"/>
        <v>0</v>
      </c>
      <c r="W25" s="151">
        <f t="shared" ref="W25:W32" si="14">SUMIF($K$3:$V$3,"ACT",K25:V25)</f>
        <v>0</v>
      </c>
    </row>
    <row r="26" spans="2:24" s="1" customFormat="1" ht="18.649999999999999" customHeight="1">
      <c r="B26" s="283"/>
      <c r="C26" s="318"/>
      <c r="D26" s="302"/>
      <c r="E26" s="302"/>
      <c r="F26" s="304"/>
      <c r="G26" s="304"/>
      <c r="H26" s="394"/>
      <c r="I26" s="394"/>
      <c r="J26" s="5" t="s">
        <v>132</v>
      </c>
      <c r="K26" s="130"/>
      <c r="L26" s="130"/>
      <c r="M26" s="130"/>
      <c r="N26" s="130"/>
      <c r="O26" s="130"/>
      <c r="P26" s="130"/>
      <c r="Q26" s="130"/>
      <c r="R26" s="130"/>
      <c r="S26" s="130"/>
      <c r="T26" s="130"/>
      <c r="U26" s="130"/>
      <c r="V26" s="130"/>
      <c r="W26" s="134">
        <f t="shared" si="14"/>
        <v>0</v>
      </c>
    </row>
    <row r="27" spans="2:24" s="1" customFormat="1" ht="15.65" customHeight="1">
      <c r="B27" s="283"/>
      <c r="C27" s="318"/>
      <c r="D27" s="302" t="s">
        <v>65</v>
      </c>
      <c r="E27" s="302" t="s">
        <v>39</v>
      </c>
      <c r="F27" s="304" t="s">
        <v>51</v>
      </c>
      <c r="G27" s="304" t="s">
        <v>43</v>
      </c>
      <c r="H27" s="394">
        <v>0</v>
      </c>
      <c r="I27" s="394">
        <f>'Market Dashboard'!P32</f>
        <v>0</v>
      </c>
      <c r="J27" s="106" t="s">
        <v>47</v>
      </c>
      <c r="K27" s="12">
        <f t="shared" ref="K27:V27" si="15">$I$27*K2</f>
        <v>0</v>
      </c>
      <c r="L27" s="12">
        <f t="shared" si="15"/>
        <v>0</v>
      </c>
      <c r="M27" s="12">
        <f t="shared" si="15"/>
        <v>0</v>
      </c>
      <c r="N27" s="12">
        <f t="shared" si="15"/>
        <v>0</v>
      </c>
      <c r="O27" s="12">
        <f t="shared" si="15"/>
        <v>0</v>
      </c>
      <c r="P27" s="12">
        <f t="shared" si="15"/>
        <v>0</v>
      </c>
      <c r="Q27" s="12">
        <f t="shared" si="15"/>
        <v>0</v>
      </c>
      <c r="R27" s="12">
        <f t="shared" si="15"/>
        <v>0</v>
      </c>
      <c r="S27" s="12">
        <f t="shared" si="15"/>
        <v>0</v>
      </c>
      <c r="T27" s="12">
        <f t="shared" si="15"/>
        <v>0</v>
      </c>
      <c r="U27" s="12">
        <f t="shared" si="15"/>
        <v>0</v>
      </c>
      <c r="V27" s="12">
        <f t="shared" si="15"/>
        <v>0</v>
      </c>
      <c r="W27" s="21">
        <f t="shared" si="14"/>
        <v>0</v>
      </c>
    </row>
    <row r="28" spans="2:24" s="1" customFormat="1" ht="15.65" customHeight="1">
      <c r="B28" s="283"/>
      <c r="C28" s="318"/>
      <c r="D28" s="302"/>
      <c r="E28" s="302"/>
      <c r="F28" s="304"/>
      <c r="G28" s="304"/>
      <c r="H28" s="394"/>
      <c r="I28" s="394"/>
      <c r="J28" s="5" t="s">
        <v>132</v>
      </c>
      <c r="K28" s="130"/>
      <c r="L28" s="130"/>
      <c r="M28" s="130"/>
      <c r="N28" s="130"/>
      <c r="O28" s="130"/>
      <c r="P28" s="130"/>
      <c r="Q28" s="130"/>
      <c r="R28" s="130"/>
      <c r="S28" s="130"/>
      <c r="T28" s="130"/>
      <c r="U28" s="130"/>
      <c r="V28" s="130"/>
      <c r="W28" s="134">
        <f t="shared" si="14"/>
        <v>0</v>
      </c>
    </row>
    <row r="29" spans="2:24" s="1" customFormat="1" ht="15.65" customHeight="1">
      <c r="B29" s="283"/>
      <c r="C29" s="318"/>
      <c r="D29" s="302" t="s">
        <v>66</v>
      </c>
      <c r="E29" s="302" t="s">
        <v>39</v>
      </c>
      <c r="F29" s="304" t="s">
        <v>51</v>
      </c>
      <c r="G29" s="304" t="s">
        <v>43</v>
      </c>
      <c r="H29" s="394">
        <v>0</v>
      </c>
      <c r="I29" s="394">
        <f>'Market Dashboard'!P35</f>
        <v>82</v>
      </c>
      <c r="J29" s="106" t="s">
        <v>47</v>
      </c>
      <c r="K29" s="12">
        <f t="shared" ref="K29:V29" si="16">$I$29*K2</f>
        <v>4.4741508661846954</v>
      </c>
      <c r="L29" s="12">
        <f t="shared" si="16"/>
        <v>4.630746146501159</v>
      </c>
      <c r="M29" s="12">
        <f t="shared" si="16"/>
        <v>9.0154139953621613</v>
      </c>
      <c r="N29" s="12">
        <f t="shared" si="16"/>
        <v>4.5971900150047738</v>
      </c>
      <c r="O29" s="12">
        <f t="shared" si="16"/>
        <v>7.6843541126722137</v>
      </c>
      <c r="P29" s="12">
        <f t="shared" si="16"/>
        <v>8.7134088118946931</v>
      </c>
      <c r="Q29" s="12">
        <f t="shared" si="16"/>
        <v>6.5098895102987315</v>
      </c>
      <c r="R29" s="12">
        <f t="shared" si="16"/>
        <v>4.5524485063429267</v>
      </c>
      <c r="S29" s="12">
        <f t="shared" si="16"/>
        <v>7.807393261492293</v>
      </c>
      <c r="T29" s="12">
        <f t="shared" si="16"/>
        <v>7.483017323693903</v>
      </c>
      <c r="U29" s="12">
        <f t="shared" si="16"/>
        <v>4.5077069976810806</v>
      </c>
      <c r="V29" s="12">
        <f t="shared" si="16"/>
        <v>12.024280452871368</v>
      </c>
      <c r="W29" s="21">
        <f t="shared" si="14"/>
        <v>82</v>
      </c>
    </row>
    <row r="30" spans="2:24" s="1" customFormat="1" ht="15.65" customHeight="1">
      <c r="B30" s="283"/>
      <c r="C30" s="318"/>
      <c r="D30" s="302"/>
      <c r="E30" s="302"/>
      <c r="F30" s="304"/>
      <c r="G30" s="304"/>
      <c r="H30" s="394"/>
      <c r="I30" s="394"/>
      <c r="J30" s="5" t="s">
        <v>132</v>
      </c>
      <c r="K30" s="130"/>
      <c r="L30" s="130"/>
      <c r="M30" s="130"/>
      <c r="N30" s="130"/>
      <c r="O30" s="130"/>
      <c r="P30" s="130"/>
      <c r="Q30" s="130"/>
      <c r="R30" s="130">
        <v>48.5</v>
      </c>
      <c r="S30" s="130"/>
      <c r="T30" s="130"/>
      <c r="U30" s="130">
        <v>0.5</v>
      </c>
      <c r="V30" s="130">
        <v>19.009</v>
      </c>
      <c r="W30" s="134">
        <f t="shared" si="14"/>
        <v>68.009</v>
      </c>
    </row>
    <row r="31" spans="2:24" s="1" customFormat="1" ht="15.65" customHeight="1">
      <c r="B31" s="283"/>
      <c r="C31" s="318"/>
      <c r="D31" s="302" t="s">
        <v>67</v>
      </c>
      <c r="E31" s="302" t="s">
        <v>39</v>
      </c>
      <c r="F31" s="304" t="s">
        <v>51</v>
      </c>
      <c r="G31" s="304" t="s">
        <v>43</v>
      </c>
      <c r="H31" s="394">
        <v>0</v>
      </c>
      <c r="I31" s="394">
        <f>'Market Dashboard'!P38</f>
        <v>0</v>
      </c>
      <c r="J31" s="106" t="s">
        <v>47</v>
      </c>
      <c r="K31" s="12">
        <f t="shared" ref="K31:V31" si="17">$I$31*K2</f>
        <v>0</v>
      </c>
      <c r="L31" s="12">
        <f t="shared" si="17"/>
        <v>0</v>
      </c>
      <c r="M31" s="12">
        <f t="shared" si="17"/>
        <v>0</v>
      </c>
      <c r="N31" s="12">
        <f t="shared" si="17"/>
        <v>0</v>
      </c>
      <c r="O31" s="12">
        <f t="shared" si="17"/>
        <v>0</v>
      </c>
      <c r="P31" s="12">
        <f t="shared" si="17"/>
        <v>0</v>
      </c>
      <c r="Q31" s="12">
        <f t="shared" si="17"/>
        <v>0</v>
      </c>
      <c r="R31" s="12">
        <f t="shared" si="17"/>
        <v>0</v>
      </c>
      <c r="S31" s="12">
        <f t="shared" si="17"/>
        <v>0</v>
      </c>
      <c r="T31" s="12">
        <f t="shared" si="17"/>
        <v>0</v>
      </c>
      <c r="U31" s="12">
        <f t="shared" si="17"/>
        <v>0</v>
      </c>
      <c r="V31" s="12">
        <f t="shared" si="17"/>
        <v>0</v>
      </c>
      <c r="W31" s="21">
        <f t="shared" si="14"/>
        <v>0</v>
      </c>
    </row>
    <row r="32" spans="2:24" s="1" customFormat="1" ht="15.65" customHeight="1">
      <c r="B32" s="283"/>
      <c r="C32" s="318"/>
      <c r="D32" s="302"/>
      <c r="E32" s="302"/>
      <c r="F32" s="304"/>
      <c r="G32" s="304"/>
      <c r="H32" s="394"/>
      <c r="I32" s="394"/>
      <c r="J32" s="5" t="s">
        <v>132</v>
      </c>
      <c r="K32" s="130"/>
      <c r="L32" s="130"/>
      <c r="M32" s="130"/>
      <c r="N32" s="130"/>
      <c r="O32" s="130"/>
      <c r="P32" s="130"/>
      <c r="Q32" s="130"/>
      <c r="R32" s="130"/>
      <c r="S32" s="130"/>
      <c r="T32" s="130"/>
      <c r="U32" s="130"/>
      <c r="V32" s="130"/>
      <c r="W32" s="134">
        <f t="shared" si="14"/>
        <v>0</v>
      </c>
    </row>
    <row r="33" spans="2:24" s="1" customFormat="1" ht="15.65" customHeight="1">
      <c r="B33" s="283"/>
      <c r="C33" s="318"/>
      <c r="D33" s="314" t="s">
        <v>68</v>
      </c>
      <c r="E33" s="300" t="s">
        <v>62</v>
      </c>
      <c r="F33" s="276" t="s">
        <v>51</v>
      </c>
      <c r="G33" s="276" t="s">
        <v>43</v>
      </c>
      <c r="H33" s="407">
        <f>SUM(H25:H32)</f>
        <v>0</v>
      </c>
      <c r="I33" s="407">
        <f>SUM(I25:I32)</f>
        <v>82</v>
      </c>
      <c r="J33" s="109" t="s">
        <v>47</v>
      </c>
      <c r="K33" s="12">
        <f t="shared" ref="K33:W34" si="18">SUM(K31,K29,K27,K25)</f>
        <v>4.4741508661846954</v>
      </c>
      <c r="L33" s="12">
        <f t="shared" si="18"/>
        <v>4.630746146501159</v>
      </c>
      <c r="M33" s="12">
        <f t="shared" si="18"/>
        <v>9.0154139953621613</v>
      </c>
      <c r="N33" s="12">
        <f t="shared" si="18"/>
        <v>4.5971900150047738</v>
      </c>
      <c r="O33" s="12">
        <f t="shared" si="18"/>
        <v>7.6843541126722137</v>
      </c>
      <c r="P33" s="12">
        <f t="shared" si="18"/>
        <v>8.7134088118946931</v>
      </c>
      <c r="Q33" s="12">
        <f t="shared" si="18"/>
        <v>6.5098895102987315</v>
      </c>
      <c r="R33" s="12">
        <f t="shared" si="18"/>
        <v>4.5524485063429267</v>
      </c>
      <c r="S33" s="12">
        <f t="shared" si="18"/>
        <v>7.807393261492293</v>
      </c>
      <c r="T33" s="12">
        <f t="shared" si="18"/>
        <v>7.483017323693903</v>
      </c>
      <c r="U33" s="12">
        <f t="shared" si="18"/>
        <v>4.5077069976810806</v>
      </c>
      <c r="V33" s="12">
        <f t="shared" si="18"/>
        <v>12.024280452871368</v>
      </c>
      <c r="W33" s="21">
        <f t="shared" si="18"/>
        <v>82</v>
      </c>
    </row>
    <row r="34" spans="2:24" s="1" customFormat="1" ht="16.149999999999999" customHeight="1" thickBot="1">
      <c r="B34" s="283"/>
      <c r="C34" s="319"/>
      <c r="D34" s="426"/>
      <c r="E34" s="301"/>
      <c r="F34" s="277"/>
      <c r="G34" s="277"/>
      <c r="H34" s="437"/>
      <c r="I34" s="437"/>
      <c r="J34" s="152" t="s">
        <v>132</v>
      </c>
      <c r="K34" s="135">
        <f t="shared" si="18"/>
        <v>0</v>
      </c>
      <c r="L34" s="135">
        <f t="shared" si="18"/>
        <v>0</v>
      </c>
      <c r="M34" s="135">
        <f t="shared" si="18"/>
        <v>0</v>
      </c>
      <c r="N34" s="135">
        <f t="shared" si="18"/>
        <v>0</v>
      </c>
      <c r="O34" s="135">
        <f t="shared" si="18"/>
        <v>0</v>
      </c>
      <c r="P34" s="135">
        <f t="shared" si="18"/>
        <v>0</v>
      </c>
      <c r="Q34" s="135">
        <f t="shared" si="18"/>
        <v>0</v>
      </c>
      <c r="R34" s="135">
        <f t="shared" si="18"/>
        <v>48.5</v>
      </c>
      <c r="S34" s="135">
        <f t="shared" si="18"/>
        <v>0</v>
      </c>
      <c r="T34" s="135">
        <f t="shared" si="18"/>
        <v>0</v>
      </c>
      <c r="U34" s="135">
        <f t="shared" si="18"/>
        <v>0.5</v>
      </c>
      <c r="V34" s="135">
        <f t="shared" si="18"/>
        <v>19.009</v>
      </c>
      <c r="W34" s="136">
        <f t="shared" si="18"/>
        <v>68.009</v>
      </c>
    </row>
    <row r="35" spans="2:24" s="1" customFormat="1" ht="15.65" customHeight="1">
      <c r="B35" s="284" t="s">
        <v>69</v>
      </c>
      <c r="C35" s="412" t="s">
        <v>70</v>
      </c>
      <c r="D35" s="413" t="s">
        <v>71</v>
      </c>
      <c r="E35" s="414" t="s">
        <v>37</v>
      </c>
      <c r="F35" s="415" t="s">
        <v>51</v>
      </c>
      <c r="G35" s="415" t="s">
        <v>43</v>
      </c>
      <c r="H35" s="411">
        <v>288</v>
      </c>
      <c r="I35" s="411">
        <f>'Market Dashboard'!P44</f>
        <v>650.41375999999991</v>
      </c>
      <c r="J35" s="110" t="s">
        <v>47</v>
      </c>
      <c r="K35" s="22">
        <f>SUM(K15,K19)</f>
        <v>11.449230981273406</v>
      </c>
      <c r="L35" s="22">
        <f t="shared" ref="L35:W36" si="19">SUM(L15,L19)</f>
        <v>37.758102172284644</v>
      </c>
      <c r="M35" s="22">
        <f t="shared" si="19"/>
        <v>114.49230981273408</v>
      </c>
      <c r="N35" s="22">
        <f t="shared" si="19"/>
        <v>65.284976659176024</v>
      </c>
      <c r="O35" s="22">
        <f t="shared" si="19"/>
        <v>55.297349632958792</v>
      </c>
      <c r="P35" s="22">
        <f t="shared" si="19"/>
        <v>76.003405662921338</v>
      </c>
      <c r="Q35" s="22">
        <f t="shared" si="19"/>
        <v>32.886088988764037</v>
      </c>
      <c r="R35" s="22">
        <f t="shared" si="19"/>
        <v>27.283273827715355</v>
      </c>
      <c r="S35" s="22">
        <f t="shared" si="19"/>
        <v>57.246154906367039</v>
      </c>
      <c r="T35" s="22">
        <f t="shared" si="19"/>
        <v>36.052897558052429</v>
      </c>
      <c r="U35" s="22">
        <f t="shared" si="19"/>
        <v>46.527725902621718</v>
      </c>
      <c r="V35" s="22">
        <f t="shared" si="19"/>
        <v>90.375844554307108</v>
      </c>
      <c r="W35" s="23">
        <f t="shared" si="19"/>
        <v>650.65736065917599</v>
      </c>
      <c r="X35" s="26"/>
    </row>
    <row r="36" spans="2:24" s="1" customFormat="1" ht="15.65" customHeight="1">
      <c r="B36" s="286"/>
      <c r="C36" s="288"/>
      <c r="D36" s="307"/>
      <c r="E36" s="293"/>
      <c r="F36" s="295"/>
      <c r="G36" s="295"/>
      <c r="H36" s="409"/>
      <c r="I36" s="409"/>
      <c r="J36" s="5" t="s">
        <v>132</v>
      </c>
      <c r="K36" s="130">
        <f>SUM(K16,K20)</f>
        <v>5.1839700000000004</v>
      </c>
      <c r="L36" s="130">
        <f t="shared" ref="L36:V36" si="20">SUM(L16,L20)</f>
        <v>24.941000000000003</v>
      </c>
      <c r="M36" s="130">
        <f t="shared" si="20"/>
        <v>57.52552</v>
      </c>
      <c r="N36" s="130">
        <f t="shared" si="20"/>
        <v>0</v>
      </c>
      <c r="O36" s="130">
        <f t="shared" si="20"/>
        <v>13</v>
      </c>
      <c r="P36" s="130">
        <f t="shared" si="20"/>
        <v>110.62856999999998</v>
      </c>
      <c r="Q36" s="130">
        <f t="shared" si="20"/>
        <v>0</v>
      </c>
      <c r="R36" s="130">
        <f t="shared" si="20"/>
        <v>0</v>
      </c>
      <c r="S36" s="130">
        <f t="shared" si="20"/>
        <v>2.0866600000000002</v>
      </c>
      <c r="T36" s="130">
        <f t="shared" si="20"/>
        <v>11.5</v>
      </c>
      <c r="U36" s="130">
        <f t="shared" si="20"/>
        <v>0</v>
      </c>
      <c r="V36" s="130">
        <f t="shared" si="20"/>
        <v>29.9</v>
      </c>
      <c r="W36" s="134">
        <f t="shared" si="19"/>
        <v>254.76571999999999</v>
      </c>
      <c r="X36" s="26"/>
    </row>
    <row r="37" spans="2:24" s="1" customFormat="1" ht="15.65" customHeight="1">
      <c r="B37" s="286"/>
      <c r="C37" s="288"/>
      <c r="D37" s="307" t="s">
        <v>72</v>
      </c>
      <c r="E37" s="293" t="s">
        <v>39</v>
      </c>
      <c r="F37" s="295" t="s">
        <v>51</v>
      </c>
      <c r="G37" s="295" t="s">
        <v>43</v>
      </c>
      <c r="H37" s="409">
        <v>379</v>
      </c>
      <c r="I37" s="409">
        <f>'Market Dashboard'!P47</f>
        <v>11.943564262796684</v>
      </c>
      <c r="J37" s="111" t="s">
        <v>47</v>
      </c>
      <c r="K37" s="12">
        <f>SUM(K17,K21,K25,K27,K29,K31)</f>
        <v>0.65167449258200483</v>
      </c>
      <c r="L37" s="12">
        <f t="shared" ref="L37:V37" si="21">SUM(L17,L21,L25,L27,L29,L31)</f>
        <v>0.67448309982237387</v>
      </c>
      <c r="M37" s="12">
        <f t="shared" si="21"/>
        <v>1.3131241025527398</v>
      </c>
      <c r="N37" s="12">
        <f t="shared" si="21"/>
        <v>0.66959554112800967</v>
      </c>
      <c r="O37" s="12">
        <f t="shared" si="21"/>
        <v>1.119250941009593</v>
      </c>
      <c r="P37" s="12">
        <f t="shared" si="21"/>
        <v>1.2691360743034537</v>
      </c>
      <c r="Q37" s="12">
        <f t="shared" si="21"/>
        <v>0.94818638670681654</v>
      </c>
      <c r="R37" s="12">
        <f t="shared" si="21"/>
        <v>0.66307879620218957</v>
      </c>
      <c r="S37" s="12">
        <f t="shared" si="21"/>
        <v>1.1371719895555987</v>
      </c>
      <c r="T37" s="12">
        <f t="shared" si="21"/>
        <v>1.0899255888434034</v>
      </c>
      <c r="U37" s="12">
        <f t="shared" si="21"/>
        <v>0.65656205127636991</v>
      </c>
      <c r="V37" s="12">
        <f t="shared" si="21"/>
        <v>1.7513751988141362</v>
      </c>
      <c r="W37" s="21">
        <f>SUM(W17,W21,W25,W27,W29,W31)</f>
        <v>11.943564262796684</v>
      </c>
      <c r="X37" s="26"/>
    </row>
    <row r="38" spans="2:24" s="1" customFormat="1" ht="15.65" customHeight="1">
      <c r="B38" s="286"/>
      <c r="C38" s="288"/>
      <c r="D38" s="307"/>
      <c r="E38" s="293"/>
      <c r="F38" s="295"/>
      <c r="G38" s="295"/>
      <c r="H38" s="409"/>
      <c r="I38" s="409"/>
      <c r="J38" s="5" t="s">
        <v>132</v>
      </c>
      <c r="K38" s="130">
        <f>SUM(K18,K22,K26,K28,K30,K32)</f>
        <v>32.268430000000002</v>
      </c>
      <c r="L38" s="130">
        <f t="shared" ref="L38:V38" si="22">SUM(L18,L22,L26,L28,L30,L32)</f>
        <v>29.38241</v>
      </c>
      <c r="M38" s="130">
        <f t="shared" si="22"/>
        <v>33.406859999999995</v>
      </c>
      <c r="N38" s="130">
        <f t="shared" si="22"/>
        <v>27.701450000000001</v>
      </c>
      <c r="O38" s="130">
        <f t="shared" si="22"/>
        <v>28.396979999999999</v>
      </c>
      <c r="P38" s="130">
        <f t="shared" si="22"/>
        <v>27.64743</v>
      </c>
      <c r="Q38" s="130">
        <f t="shared" si="22"/>
        <v>16.509540000000001</v>
      </c>
      <c r="R38" s="130">
        <f t="shared" si="22"/>
        <v>74.047330000000002</v>
      </c>
      <c r="S38" s="130">
        <f t="shared" si="22"/>
        <v>27.857560000000003</v>
      </c>
      <c r="T38" s="130">
        <f t="shared" si="22"/>
        <v>15.845030000000001</v>
      </c>
      <c r="U38" s="130">
        <f t="shared" si="22"/>
        <v>11.033940000000001</v>
      </c>
      <c r="V38" s="130">
        <f t="shared" si="22"/>
        <v>42.998019999999997</v>
      </c>
      <c r="W38" s="134">
        <f>SUM(W18,W22,W26,W28,W30,W32)</f>
        <v>367.09497999999996</v>
      </c>
      <c r="X38" s="26"/>
    </row>
    <row r="39" spans="2:24" s="1" customFormat="1" ht="15.65" customHeight="1">
      <c r="B39" s="286"/>
      <c r="C39" s="288"/>
      <c r="D39" s="307" t="s">
        <v>73</v>
      </c>
      <c r="E39" s="293" t="s">
        <v>62</v>
      </c>
      <c r="F39" s="295" t="s">
        <v>51</v>
      </c>
      <c r="G39" s="295" t="s">
        <v>43</v>
      </c>
      <c r="H39" s="409">
        <f>H35+H37</f>
        <v>667</v>
      </c>
      <c r="I39" s="409">
        <f>'Market Dashboard'!P50</f>
        <v>662.35732426279662</v>
      </c>
      <c r="J39" s="111" t="s">
        <v>47</v>
      </c>
      <c r="K39" s="12">
        <f t="shared" ref="K39:V40" si="23">SUM(K33,K23)</f>
        <v>12.100905473855411</v>
      </c>
      <c r="L39" s="12">
        <f t="shared" si="23"/>
        <v>38.432585272107019</v>
      </c>
      <c r="M39" s="12">
        <f t="shared" si="23"/>
        <v>115.80543391528683</v>
      </c>
      <c r="N39" s="12">
        <f t="shared" si="23"/>
        <v>65.954572200304028</v>
      </c>
      <c r="O39" s="12">
        <f t="shared" si="23"/>
        <v>56.416600573968381</v>
      </c>
      <c r="P39" s="12">
        <f t="shared" si="23"/>
        <v>77.272541737224799</v>
      </c>
      <c r="Q39" s="12">
        <f t="shared" si="23"/>
        <v>33.834275375470853</v>
      </c>
      <c r="R39" s="12">
        <f t="shared" si="23"/>
        <v>27.946352623917544</v>
      </c>
      <c r="S39" s="12">
        <f t="shared" si="23"/>
        <v>58.383326895922636</v>
      </c>
      <c r="T39" s="12">
        <f t="shared" si="23"/>
        <v>37.142823146895829</v>
      </c>
      <c r="U39" s="12">
        <f t="shared" si="23"/>
        <v>47.184287953898092</v>
      </c>
      <c r="V39" s="12">
        <f t="shared" si="23"/>
        <v>92.127219753121238</v>
      </c>
      <c r="W39" s="21">
        <f>SUM(W33,W23)</f>
        <v>662.60092492197271</v>
      </c>
      <c r="X39" s="26"/>
    </row>
    <row r="40" spans="2:24" s="1" customFormat="1" ht="15.65" customHeight="1" thickBot="1">
      <c r="B40" s="286"/>
      <c r="C40" s="289"/>
      <c r="D40" s="416"/>
      <c r="E40" s="309"/>
      <c r="F40" s="310"/>
      <c r="G40" s="310"/>
      <c r="H40" s="410"/>
      <c r="I40" s="410"/>
      <c r="J40" s="118" t="s">
        <v>132</v>
      </c>
      <c r="K40" s="135">
        <f t="shared" si="23"/>
        <v>37.452400000000004</v>
      </c>
      <c r="L40" s="135">
        <f t="shared" si="23"/>
        <v>54.323410000000003</v>
      </c>
      <c r="M40" s="135">
        <f t="shared" si="23"/>
        <v>90.932379999999995</v>
      </c>
      <c r="N40" s="135">
        <f t="shared" si="23"/>
        <v>27.701450000000001</v>
      </c>
      <c r="O40" s="135">
        <f t="shared" si="23"/>
        <v>41.396979999999999</v>
      </c>
      <c r="P40" s="135">
        <f t="shared" si="23"/>
        <v>138.27599999999998</v>
      </c>
      <c r="Q40" s="135">
        <f t="shared" si="23"/>
        <v>16.509540000000001</v>
      </c>
      <c r="R40" s="135">
        <f t="shared" si="23"/>
        <v>74.047330000000002</v>
      </c>
      <c r="S40" s="135">
        <f t="shared" si="23"/>
        <v>29.944220000000001</v>
      </c>
      <c r="T40" s="135">
        <f t="shared" si="23"/>
        <v>27.345030000000001</v>
      </c>
      <c r="U40" s="135">
        <f t="shared" si="23"/>
        <v>11.033940000000001</v>
      </c>
      <c r="V40" s="135">
        <f t="shared" si="23"/>
        <v>72.898020000000002</v>
      </c>
      <c r="W40" s="136">
        <f>SUM(W34,W24)</f>
        <v>621.86069999999995</v>
      </c>
      <c r="X40" s="26"/>
    </row>
    <row r="41" spans="2:24" s="1" customFormat="1">
      <c r="D41" s="7"/>
      <c r="E41" s="7"/>
      <c r="F41" s="7"/>
      <c r="G41" s="7"/>
      <c r="H41" s="123"/>
      <c r="I41" s="123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1"/>
      <c r="W41" s="32"/>
      <c r="X41" s="11"/>
    </row>
    <row r="42" spans="2:24" s="1" customFormat="1">
      <c r="D42" s="7"/>
      <c r="E42" s="7"/>
      <c r="F42" s="7"/>
      <c r="G42" s="7"/>
      <c r="H42" s="123"/>
      <c r="I42" s="123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1"/>
      <c r="W42" s="11"/>
      <c r="X42" s="11"/>
    </row>
    <row r="43" spans="2:24" s="1" customFormat="1">
      <c r="D43" s="7"/>
      <c r="E43" s="7"/>
      <c r="F43" s="7"/>
      <c r="G43" s="7"/>
      <c r="H43" s="123"/>
      <c r="I43" s="123"/>
      <c r="J43" s="96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1"/>
      <c r="W43" s="11"/>
      <c r="X43" s="11"/>
    </row>
    <row r="44" spans="2:24" s="1" customFormat="1">
      <c r="D44" s="7"/>
      <c r="E44" s="7"/>
      <c r="F44" s="7"/>
      <c r="G44" s="7"/>
      <c r="H44" s="123"/>
      <c r="I44" s="123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1"/>
      <c r="W44" s="11"/>
      <c r="X44" s="11"/>
    </row>
    <row r="45" spans="2:24" s="1" customFormat="1">
      <c r="D45" s="7"/>
      <c r="E45" s="7"/>
      <c r="F45" s="7"/>
      <c r="G45" s="7"/>
      <c r="H45" s="123"/>
      <c r="I45" s="123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1"/>
      <c r="W45" s="11"/>
      <c r="X45" s="11"/>
    </row>
    <row r="46" spans="2:24" s="1" customFormat="1">
      <c r="D46" s="7"/>
      <c r="E46" s="7"/>
      <c r="F46" s="7"/>
      <c r="G46" s="7"/>
      <c r="H46" s="123"/>
      <c r="I46" s="123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1"/>
      <c r="W46" s="11"/>
      <c r="X46" s="11"/>
    </row>
    <row r="47" spans="2:24" s="1" customFormat="1">
      <c r="D47" s="7"/>
      <c r="E47" s="7"/>
      <c r="F47" s="7"/>
      <c r="G47" s="7"/>
      <c r="H47" s="123"/>
      <c r="I47" s="123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1"/>
      <c r="W47" s="11"/>
      <c r="X47" s="11"/>
    </row>
    <row r="48" spans="2:24" s="1" customFormat="1">
      <c r="D48" s="7"/>
      <c r="E48" s="7"/>
      <c r="F48" s="7"/>
      <c r="G48" s="7"/>
      <c r="H48" s="123"/>
      <c r="I48" s="123"/>
      <c r="J48" s="10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1"/>
      <c r="W48" s="11"/>
      <c r="X48" s="11"/>
    </row>
    <row r="49" spans="4:24" s="1" customFormat="1">
      <c r="D49" s="7"/>
      <c r="E49" s="7"/>
      <c r="F49" s="7"/>
      <c r="G49" s="7"/>
      <c r="H49" s="123"/>
      <c r="I49" s="123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1"/>
      <c r="W49" s="11"/>
      <c r="X49" s="11"/>
    </row>
    <row r="50" spans="4:24" s="1" customFormat="1">
      <c r="D50" s="7"/>
      <c r="E50" s="7"/>
      <c r="F50" s="7"/>
      <c r="G50" s="7"/>
      <c r="H50" s="123"/>
      <c r="I50" s="123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1"/>
      <c r="W50" s="11"/>
      <c r="X50" s="11"/>
    </row>
    <row r="51" spans="4:24" s="1" customFormat="1">
      <c r="D51" s="7"/>
      <c r="E51" s="7"/>
      <c r="F51" s="7"/>
      <c r="G51" s="7"/>
      <c r="H51" s="123"/>
      <c r="I51" s="123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1"/>
      <c r="W51" s="11"/>
      <c r="X51" s="11"/>
    </row>
    <row r="52" spans="4:24" s="1" customFormat="1">
      <c r="D52" s="7"/>
      <c r="E52" s="7"/>
      <c r="F52" s="7"/>
      <c r="G52" s="7"/>
      <c r="H52" s="123"/>
      <c r="I52" s="123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1"/>
      <c r="W52" s="11"/>
      <c r="X52" s="11"/>
    </row>
    <row r="53" spans="4:24" s="1" customFormat="1">
      <c r="D53" s="7"/>
      <c r="E53" s="7"/>
      <c r="F53" s="7"/>
      <c r="G53" s="7"/>
      <c r="H53" s="123"/>
      <c r="I53" s="123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1"/>
      <c r="W53" s="11"/>
      <c r="X53" s="11"/>
    </row>
    <row r="54" spans="4:24" s="1" customFormat="1">
      <c r="D54" s="7"/>
      <c r="E54" s="7"/>
      <c r="F54" s="7"/>
      <c r="G54" s="7"/>
      <c r="H54" s="123"/>
      <c r="I54" s="123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1"/>
      <c r="W54" s="11"/>
      <c r="X54" s="11"/>
    </row>
    <row r="55" spans="4:24" s="1" customFormat="1">
      <c r="D55" s="7"/>
      <c r="E55" s="7"/>
      <c r="F55" s="7"/>
      <c r="G55" s="7"/>
      <c r="H55" s="123"/>
      <c r="I55" s="123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1"/>
      <c r="W55" s="11"/>
      <c r="X55" s="11"/>
    </row>
    <row r="56" spans="4:24" s="1" customFormat="1">
      <c r="D56" s="7"/>
      <c r="E56" s="7"/>
      <c r="F56" s="7"/>
      <c r="G56" s="7"/>
      <c r="H56" s="123"/>
      <c r="I56" s="123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1"/>
      <c r="W56" s="11"/>
      <c r="X56" s="11"/>
    </row>
    <row r="57" spans="4:24" s="1" customFormat="1">
      <c r="D57" s="7"/>
      <c r="E57" s="7"/>
      <c r="F57" s="7"/>
      <c r="G57" s="7"/>
      <c r="H57" s="123"/>
      <c r="I57" s="123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1"/>
      <c r="W57" s="11"/>
      <c r="X57" s="11"/>
    </row>
    <row r="58" spans="4:24" s="1" customFormat="1">
      <c r="D58" s="7"/>
      <c r="E58" s="7"/>
      <c r="F58" s="7"/>
      <c r="G58" s="7"/>
      <c r="H58" s="123"/>
      <c r="I58" s="123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1"/>
      <c r="W58" s="11"/>
      <c r="X58" s="11"/>
    </row>
    <row r="59" spans="4:24" s="1" customFormat="1">
      <c r="D59" s="7"/>
      <c r="E59" s="7"/>
      <c r="F59" s="7"/>
      <c r="G59" s="7"/>
      <c r="H59" s="123"/>
      <c r="I59" s="123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1"/>
      <c r="W59" s="11"/>
      <c r="X59" s="11"/>
    </row>
    <row r="60" spans="4:24" s="1" customFormat="1">
      <c r="D60" s="7"/>
      <c r="E60" s="7"/>
      <c r="F60" s="7"/>
      <c r="G60" s="7"/>
      <c r="H60" s="123"/>
      <c r="I60" s="123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1"/>
      <c r="W60" s="11"/>
      <c r="X60" s="11"/>
    </row>
    <row r="61" spans="4:24" s="1" customFormat="1">
      <c r="D61" s="7"/>
      <c r="E61" s="7"/>
      <c r="F61" s="7"/>
      <c r="G61" s="7"/>
      <c r="H61" s="123"/>
      <c r="I61" s="123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1"/>
      <c r="W61" s="11"/>
      <c r="X61" s="11"/>
    </row>
    <row r="62" spans="4:24" s="1" customFormat="1">
      <c r="D62" s="7"/>
      <c r="E62" s="7"/>
      <c r="F62" s="7"/>
      <c r="G62" s="7"/>
      <c r="H62" s="123"/>
      <c r="I62" s="123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1"/>
      <c r="W62" s="11"/>
      <c r="X62" s="11"/>
    </row>
    <row r="63" spans="4:24" s="1" customFormat="1">
      <c r="D63" s="7"/>
      <c r="E63" s="7"/>
      <c r="F63" s="7"/>
      <c r="G63" s="7"/>
      <c r="H63" s="123"/>
      <c r="I63" s="123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1"/>
      <c r="W63" s="11"/>
      <c r="X63" s="11"/>
    </row>
    <row r="64" spans="4:24" s="1" customFormat="1">
      <c r="D64" s="7"/>
      <c r="E64" s="7"/>
      <c r="F64" s="7"/>
      <c r="G64" s="7"/>
      <c r="H64" s="123"/>
      <c r="I64" s="123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1"/>
      <c r="W64" s="11"/>
      <c r="X64" s="11"/>
    </row>
    <row r="65" spans="4:24" s="1" customFormat="1">
      <c r="D65" s="7"/>
      <c r="E65" s="7"/>
      <c r="F65" s="7"/>
      <c r="G65" s="7"/>
      <c r="H65" s="123"/>
      <c r="I65" s="123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1"/>
      <c r="W65" s="11"/>
      <c r="X65" s="11"/>
    </row>
    <row r="66" spans="4:24" s="1" customFormat="1">
      <c r="D66" s="7"/>
      <c r="E66" s="7"/>
      <c r="F66" s="7"/>
      <c r="G66" s="7"/>
      <c r="H66" s="123"/>
      <c r="I66" s="123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1"/>
      <c r="W66" s="11"/>
      <c r="X66" s="11"/>
    </row>
    <row r="67" spans="4:24" s="1" customFormat="1">
      <c r="D67" s="7"/>
      <c r="E67" s="7"/>
      <c r="F67" s="7"/>
      <c r="G67" s="7"/>
      <c r="H67" s="123"/>
      <c r="I67" s="123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1"/>
      <c r="W67" s="11"/>
      <c r="X67" s="11"/>
    </row>
    <row r="68" spans="4:24" s="1" customFormat="1">
      <c r="D68" s="7"/>
      <c r="E68" s="7"/>
      <c r="F68" s="7"/>
      <c r="G68" s="7"/>
      <c r="H68" s="123"/>
      <c r="I68" s="123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1"/>
      <c r="W68" s="11"/>
      <c r="X68" s="11"/>
    </row>
    <row r="69" spans="4:24" s="1" customFormat="1">
      <c r="D69" s="7"/>
      <c r="E69" s="7"/>
      <c r="F69" s="7"/>
      <c r="G69" s="7"/>
      <c r="H69" s="123"/>
      <c r="I69" s="123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1"/>
      <c r="W69" s="11"/>
      <c r="X69" s="11"/>
    </row>
    <row r="70" spans="4:24" s="1" customFormat="1">
      <c r="D70" s="7"/>
      <c r="E70" s="7"/>
      <c r="F70" s="7"/>
      <c r="G70" s="7"/>
      <c r="H70" s="123"/>
      <c r="I70" s="123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1"/>
      <c r="W70" s="11"/>
      <c r="X70" s="11"/>
    </row>
    <row r="71" spans="4:24" s="1" customFormat="1">
      <c r="D71" s="7"/>
      <c r="E71" s="7"/>
      <c r="F71" s="7"/>
      <c r="G71" s="7"/>
      <c r="H71" s="123"/>
      <c r="I71" s="123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1"/>
      <c r="W71" s="11"/>
      <c r="X71" s="11"/>
    </row>
    <row r="72" spans="4:24" s="1" customFormat="1">
      <c r="D72" s="7"/>
      <c r="E72" s="7"/>
      <c r="F72" s="7"/>
      <c r="G72" s="7"/>
      <c r="H72" s="123"/>
      <c r="I72" s="123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1"/>
      <c r="W72" s="11"/>
      <c r="X72" s="11"/>
    </row>
    <row r="73" spans="4:24" s="1" customFormat="1">
      <c r="D73" s="7"/>
      <c r="E73" s="7"/>
      <c r="F73" s="7"/>
      <c r="G73" s="7"/>
      <c r="H73" s="123"/>
      <c r="I73" s="123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1"/>
      <c r="W73" s="11"/>
      <c r="X73" s="11"/>
    </row>
    <row r="74" spans="4:24" s="1" customFormat="1">
      <c r="D74" s="7"/>
      <c r="E74" s="7"/>
      <c r="F74" s="7"/>
      <c r="G74" s="7"/>
      <c r="H74" s="123"/>
      <c r="I74" s="123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1"/>
      <c r="W74" s="11"/>
      <c r="X74" s="11"/>
    </row>
    <row r="75" spans="4:24" s="1" customFormat="1">
      <c r="D75" s="7"/>
      <c r="E75" s="7"/>
      <c r="F75" s="7"/>
      <c r="G75" s="7"/>
      <c r="H75" s="123"/>
      <c r="I75" s="123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1"/>
      <c r="W75" s="11"/>
      <c r="X75" s="11"/>
    </row>
    <row r="76" spans="4:24" s="1" customFormat="1">
      <c r="D76" s="7"/>
      <c r="E76" s="7"/>
      <c r="F76" s="7"/>
      <c r="G76" s="7"/>
      <c r="H76" s="123"/>
      <c r="I76" s="123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1"/>
      <c r="W76" s="11"/>
      <c r="X76" s="11"/>
    </row>
    <row r="77" spans="4:24" s="1" customFormat="1">
      <c r="D77" s="7"/>
      <c r="E77" s="7"/>
      <c r="F77" s="7"/>
      <c r="G77" s="7"/>
      <c r="H77" s="123"/>
      <c r="I77" s="123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1"/>
      <c r="W77" s="11"/>
      <c r="X77" s="11"/>
    </row>
    <row r="78" spans="4:24" s="1" customFormat="1">
      <c r="D78" s="7"/>
      <c r="E78" s="7"/>
      <c r="F78" s="7"/>
      <c r="G78" s="7"/>
      <c r="H78" s="123"/>
      <c r="I78" s="123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1"/>
      <c r="W78" s="11"/>
      <c r="X78" s="11"/>
    </row>
    <row r="79" spans="4:24" s="1" customFormat="1">
      <c r="D79" s="7"/>
      <c r="E79" s="7"/>
      <c r="F79" s="7"/>
      <c r="G79" s="7"/>
      <c r="H79" s="123"/>
      <c r="I79" s="123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1"/>
      <c r="W79" s="11"/>
      <c r="X79" s="11"/>
    </row>
    <row r="80" spans="4:24" s="1" customFormat="1">
      <c r="D80" s="7"/>
      <c r="E80" s="7"/>
      <c r="F80" s="7"/>
      <c r="G80" s="7"/>
      <c r="H80" s="123"/>
      <c r="I80" s="123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1"/>
      <c r="W80" s="11"/>
      <c r="X80" s="11"/>
    </row>
    <row r="81" spans="4:24" s="1" customFormat="1">
      <c r="D81" s="7"/>
      <c r="E81" s="7"/>
      <c r="F81" s="7"/>
      <c r="G81" s="7"/>
      <c r="H81" s="123"/>
      <c r="I81" s="123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1"/>
      <c r="W81" s="11"/>
      <c r="X81" s="11"/>
    </row>
    <row r="82" spans="4:24" s="1" customFormat="1">
      <c r="D82" s="7"/>
      <c r="E82" s="7"/>
      <c r="F82" s="7"/>
      <c r="G82" s="7"/>
      <c r="H82" s="123"/>
      <c r="I82" s="123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1"/>
      <c r="W82" s="11"/>
      <c r="X82" s="11"/>
    </row>
    <row r="83" spans="4:24" s="1" customFormat="1">
      <c r="D83" s="7"/>
      <c r="E83" s="7"/>
      <c r="F83" s="7"/>
      <c r="G83" s="7"/>
      <c r="H83" s="123"/>
      <c r="I83" s="123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1"/>
      <c r="W83" s="11"/>
      <c r="X83" s="11"/>
    </row>
    <row r="84" spans="4:24" s="1" customFormat="1">
      <c r="D84" s="7"/>
      <c r="E84" s="7"/>
      <c r="F84" s="7"/>
      <c r="G84" s="7"/>
      <c r="H84" s="123"/>
      <c r="I84" s="123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1"/>
      <c r="W84" s="11"/>
      <c r="X84" s="11"/>
    </row>
    <row r="85" spans="4:24" s="1" customFormat="1">
      <c r="D85" s="7"/>
      <c r="E85" s="7"/>
      <c r="F85" s="7"/>
      <c r="G85" s="7"/>
      <c r="H85" s="123"/>
      <c r="I85" s="123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1"/>
      <c r="W85" s="11"/>
      <c r="X85" s="11"/>
    </row>
    <row r="86" spans="4:24" s="1" customFormat="1">
      <c r="D86" s="7"/>
      <c r="E86" s="7"/>
      <c r="F86" s="7"/>
      <c r="G86" s="7"/>
      <c r="H86" s="123"/>
      <c r="I86" s="123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1"/>
      <c r="W86" s="11"/>
      <c r="X86" s="11"/>
    </row>
    <row r="87" spans="4:24" s="1" customFormat="1">
      <c r="D87" s="7"/>
      <c r="E87" s="7"/>
      <c r="F87" s="7"/>
      <c r="G87" s="7"/>
      <c r="H87" s="123"/>
      <c r="I87" s="123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1"/>
      <c r="W87" s="11"/>
      <c r="X87" s="11"/>
    </row>
    <row r="88" spans="4:24" s="1" customFormat="1">
      <c r="D88" s="7"/>
      <c r="E88" s="7"/>
      <c r="F88" s="7"/>
      <c r="G88" s="7"/>
      <c r="H88" s="123"/>
      <c r="I88" s="123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1"/>
      <c r="W88" s="11"/>
      <c r="X88" s="11"/>
    </row>
    <row r="89" spans="4:24" s="1" customFormat="1">
      <c r="D89" s="7"/>
      <c r="E89" s="7"/>
      <c r="F89" s="7"/>
      <c r="G89" s="7"/>
      <c r="H89" s="123"/>
      <c r="I89" s="123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1"/>
      <c r="W89" s="11"/>
      <c r="X89" s="11"/>
    </row>
    <row r="90" spans="4:24" s="1" customFormat="1">
      <c r="D90" s="7"/>
      <c r="E90" s="7"/>
      <c r="F90" s="7"/>
      <c r="G90" s="7"/>
      <c r="H90" s="123"/>
      <c r="I90" s="123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1"/>
      <c r="W90" s="11"/>
      <c r="X90" s="11"/>
    </row>
    <row r="91" spans="4:24" s="1" customFormat="1">
      <c r="D91" s="7"/>
      <c r="E91" s="7"/>
      <c r="F91" s="7"/>
      <c r="G91" s="7"/>
      <c r="H91" s="123"/>
      <c r="I91" s="123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1"/>
      <c r="W91" s="11"/>
      <c r="X91" s="11"/>
    </row>
    <row r="92" spans="4:24" s="1" customFormat="1">
      <c r="D92" s="7"/>
      <c r="E92" s="7"/>
      <c r="F92" s="7"/>
      <c r="G92" s="7"/>
      <c r="H92" s="123"/>
      <c r="I92" s="123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1"/>
      <c r="W92" s="11"/>
      <c r="X92" s="11"/>
    </row>
    <row r="93" spans="4:24" s="1" customFormat="1">
      <c r="D93" s="7"/>
      <c r="E93" s="7"/>
      <c r="F93" s="7"/>
      <c r="G93" s="7"/>
      <c r="H93" s="123"/>
      <c r="I93" s="123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1"/>
      <c r="W93" s="11"/>
      <c r="X93" s="11"/>
    </row>
    <row r="94" spans="4:24" s="1" customFormat="1">
      <c r="D94" s="7"/>
      <c r="E94" s="7"/>
      <c r="F94" s="7"/>
      <c r="G94" s="7"/>
      <c r="H94" s="123"/>
      <c r="I94" s="123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1"/>
      <c r="W94" s="11"/>
      <c r="X94" s="11"/>
    </row>
    <row r="95" spans="4:24" s="1" customFormat="1">
      <c r="D95" s="7"/>
      <c r="E95" s="7"/>
      <c r="F95" s="7"/>
      <c r="G95" s="7"/>
      <c r="H95" s="123"/>
      <c r="I95" s="123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1"/>
      <c r="W95" s="11"/>
      <c r="X95" s="11"/>
    </row>
    <row r="96" spans="4:24" s="1" customFormat="1">
      <c r="D96" s="7"/>
      <c r="E96" s="7"/>
      <c r="F96" s="7"/>
      <c r="G96" s="7"/>
      <c r="H96" s="123"/>
      <c r="I96" s="123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1"/>
      <c r="W96" s="11"/>
      <c r="X96" s="11"/>
    </row>
    <row r="97" spans="4:24" s="1" customFormat="1">
      <c r="D97" s="7"/>
      <c r="E97" s="7"/>
      <c r="F97" s="7"/>
      <c r="G97" s="7"/>
      <c r="H97" s="123"/>
      <c r="I97" s="123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1"/>
      <c r="W97" s="11"/>
      <c r="X97" s="11"/>
    </row>
    <row r="98" spans="4:24" s="1" customFormat="1">
      <c r="D98" s="7"/>
      <c r="E98" s="7"/>
      <c r="F98" s="7"/>
      <c r="G98" s="7"/>
      <c r="H98" s="123"/>
      <c r="I98" s="123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1"/>
      <c r="W98" s="11"/>
      <c r="X98" s="11"/>
    </row>
    <row r="99" spans="4:24" s="1" customFormat="1">
      <c r="D99" s="7"/>
      <c r="E99" s="7"/>
      <c r="F99" s="7"/>
      <c r="G99" s="7"/>
      <c r="H99" s="123"/>
      <c r="I99" s="123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1"/>
      <c r="W99" s="11"/>
      <c r="X99" s="11"/>
    </row>
    <row r="100" spans="4:24" s="1" customFormat="1">
      <c r="D100" s="7"/>
      <c r="E100" s="7"/>
      <c r="F100" s="7"/>
      <c r="G100" s="7"/>
      <c r="H100" s="123"/>
      <c r="I100" s="123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1"/>
      <c r="W100" s="11"/>
      <c r="X100" s="11"/>
    </row>
    <row r="101" spans="4:24" s="1" customFormat="1">
      <c r="D101" s="7"/>
      <c r="E101" s="7"/>
      <c r="F101" s="7"/>
      <c r="G101" s="7"/>
      <c r="H101" s="123"/>
      <c r="I101" s="123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1"/>
      <c r="W101" s="11"/>
      <c r="X101" s="11"/>
    </row>
    <row r="102" spans="4:24" s="1" customFormat="1">
      <c r="D102" s="7"/>
      <c r="E102" s="7"/>
      <c r="F102" s="7"/>
      <c r="G102" s="7"/>
      <c r="H102" s="123"/>
      <c r="I102" s="123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1"/>
      <c r="W102" s="11"/>
      <c r="X102" s="11"/>
    </row>
    <row r="103" spans="4:24" s="1" customFormat="1">
      <c r="D103" s="7"/>
      <c r="E103" s="7"/>
      <c r="F103" s="7"/>
      <c r="G103" s="7"/>
      <c r="H103" s="123"/>
      <c r="I103" s="123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1"/>
      <c r="W103" s="11"/>
      <c r="X103" s="11"/>
    </row>
    <row r="104" spans="4:24" s="1" customFormat="1">
      <c r="D104" s="7"/>
      <c r="E104" s="7"/>
      <c r="F104" s="7"/>
      <c r="G104" s="7"/>
      <c r="H104" s="123"/>
      <c r="I104" s="123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1"/>
      <c r="W104" s="11"/>
      <c r="X104" s="11"/>
    </row>
    <row r="105" spans="4:24" s="1" customFormat="1">
      <c r="D105" s="7"/>
      <c r="E105" s="7"/>
      <c r="F105" s="7"/>
      <c r="G105" s="7"/>
      <c r="H105" s="123"/>
      <c r="I105" s="123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1"/>
      <c r="W105" s="11"/>
      <c r="X105" s="11"/>
    </row>
    <row r="106" spans="4:24" s="1" customFormat="1">
      <c r="D106" s="7"/>
      <c r="E106" s="7"/>
      <c r="F106" s="7"/>
      <c r="G106" s="7"/>
      <c r="H106" s="123"/>
      <c r="I106" s="123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1"/>
      <c r="W106" s="11"/>
      <c r="X106" s="11"/>
    </row>
    <row r="107" spans="4:24" s="1" customFormat="1">
      <c r="D107" s="7"/>
      <c r="E107" s="7"/>
      <c r="F107" s="7"/>
      <c r="G107" s="7"/>
      <c r="H107" s="123"/>
      <c r="I107" s="123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1"/>
      <c r="W107" s="11"/>
      <c r="X107" s="11"/>
    </row>
    <row r="108" spans="4:24" s="1" customFormat="1">
      <c r="D108" s="7"/>
      <c r="E108" s="7"/>
      <c r="F108" s="7"/>
      <c r="G108" s="7"/>
      <c r="H108" s="123"/>
      <c r="I108" s="123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1"/>
      <c r="W108" s="11"/>
      <c r="X108" s="11"/>
    </row>
    <row r="109" spans="4:24" s="1" customFormat="1">
      <c r="D109" s="7"/>
      <c r="E109" s="7"/>
      <c r="F109" s="7"/>
      <c r="G109" s="7"/>
      <c r="H109" s="123"/>
      <c r="I109" s="123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1"/>
      <c r="W109" s="11"/>
      <c r="X109" s="11"/>
    </row>
    <row r="110" spans="4:24" s="1" customFormat="1">
      <c r="D110" s="7"/>
      <c r="E110" s="7"/>
      <c r="F110" s="7"/>
      <c r="G110" s="7"/>
      <c r="H110" s="123"/>
      <c r="I110" s="123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1"/>
      <c r="W110" s="11"/>
      <c r="X110" s="11"/>
    </row>
    <row r="111" spans="4:24" s="1" customFormat="1">
      <c r="D111" s="7"/>
      <c r="E111" s="7"/>
      <c r="F111" s="7"/>
      <c r="G111" s="7"/>
      <c r="H111" s="123"/>
      <c r="I111" s="123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1"/>
      <c r="W111" s="11"/>
      <c r="X111" s="11"/>
    </row>
    <row r="112" spans="4:24" s="1" customFormat="1">
      <c r="D112" s="7"/>
      <c r="E112" s="7"/>
      <c r="F112" s="7"/>
      <c r="G112" s="7"/>
      <c r="H112" s="123"/>
      <c r="I112" s="123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1"/>
      <c r="W112" s="11"/>
      <c r="X112" s="11"/>
    </row>
    <row r="113" spans="4:24" s="1" customFormat="1">
      <c r="D113" s="7"/>
      <c r="E113" s="7"/>
      <c r="F113" s="7"/>
      <c r="G113" s="7"/>
      <c r="H113" s="123"/>
      <c r="I113" s="123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1"/>
      <c r="W113" s="11"/>
      <c r="X113" s="11"/>
    </row>
    <row r="114" spans="4:24" s="1" customFormat="1">
      <c r="D114" s="7"/>
      <c r="E114" s="7"/>
      <c r="F114" s="7"/>
      <c r="G114" s="7"/>
      <c r="H114" s="123"/>
      <c r="I114" s="123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1"/>
      <c r="W114" s="11"/>
      <c r="X114" s="11"/>
    </row>
    <row r="115" spans="4:24" s="1" customFormat="1">
      <c r="D115" s="7"/>
      <c r="E115" s="7"/>
      <c r="F115" s="7"/>
      <c r="G115" s="7"/>
      <c r="H115" s="123"/>
      <c r="I115" s="123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1"/>
      <c r="W115" s="11"/>
      <c r="X115" s="11"/>
    </row>
    <row r="116" spans="4:24" s="1" customFormat="1">
      <c r="D116" s="7"/>
      <c r="E116" s="7"/>
      <c r="F116" s="7"/>
      <c r="G116" s="7"/>
      <c r="H116" s="123"/>
      <c r="I116" s="123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1"/>
      <c r="W116" s="11"/>
      <c r="X116" s="11"/>
    </row>
    <row r="117" spans="4:24" s="1" customFormat="1">
      <c r="D117" s="7"/>
      <c r="E117" s="7"/>
      <c r="F117" s="7"/>
      <c r="G117" s="7"/>
      <c r="H117" s="123"/>
      <c r="I117" s="123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1"/>
      <c r="W117" s="11"/>
      <c r="X117" s="11"/>
    </row>
    <row r="118" spans="4:24" s="1" customFormat="1">
      <c r="D118" s="7"/>
      <c r="E118" s="7"/>
      <c r="F118" s="7"/>
      <c r="G118" s="7"/>
      <c r="H118" s="123"/>
      <c r="I118" s="123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1"/>
      <c r="W118" s="11"/>
      <c r="X118" s="11"/>
    </row>
    <row r="119" spans="4:24" s="1" customFormat="1">
      <c r="D119" s="7"/>
      <c r="E119" s="7"/>
      <c r="F119" s="7"/>
      <c r="G119" s="7"/>
      <c r="H119" s="123"/>
      <c r="I119" s="123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1"/>
      <c r="W119" s="11"/>
      <c r="X119" s="11"/>
    </row>
    <row r="120" spans="4:24" s="1" customFormat="1">
      <c r="D120" s="7"/>
      <c r="E120" s="7"/>
      <c r="F120" s="7"/>
      <c r="G120" s="7"/>
      <c r="H120" s="123"/>
      <c r="I120" s="123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1"/>
      <c r="W120" s="11"/>
      <c r="X120" s="11"/>
    </row>
    <row r="121" spans="4:24" s="1" customFormat="1">
      <c r="D121" s="7"/>
      <c r="E121" s="7"/>
      <c r="F121" s="7"/>
      <c r="G121" s="7"/>
      <c r="H121" s="123"/>
      <c r="I121" s="123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1"/>
      <c r="W121" s="11"/>
      <c r="X121" s="11"/>
    </row>
    <row r="122" spans="4:24" s="1" customFormat="1">
      <c r="D122" s="7"/>
      <c r="E122" s="7"/>
      <c r="F122" s="7"/>
      <c r="G122" s="7"/>
      <c r="H122" s="123"/>
      <c r="I122" s="123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1"/>
      <c r="W122" s="11"/>
      <c r="X122" s="11"/>
    </row>
    <row r="123" spans="4:24" s="1" customFormat="1">
      <c r="D123" s="7"/>
      <c r="E123" s="7"/>
      <c r="F123" s="7"/>
      <c r="G123" s="7"/>
      <c r="H123" s="123"/>
      <c r="I123" s="123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1"/>
      <c r="W123" s="11"/>
      <c r="X123" s="11"/>
    </row>
    <row r="124" spans="4:24" s="1" customFormat="1">
      <c r="D124" s="7"/>
      <c r="E124" s="7"/>
      <c r="F124" s="7"/>
      <c r="G124" s="7"/>
      <c r="H124" s="123"/>
      <c r="I124" s="123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1"/>
      <c r="W124" s="11"/>
      <c r="X124" s="11"/>
    </row>
    <row r="125" spans="4:24" s="1" customFormat="1">
      <c r="D125" s="7"/>
      <c r="E125" s="7"/>
      <c r="F125" s="7"/>
      <c r="G125" s="7"/>
      <c r="H125" s="123"/>
      <c r="I125" s="123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1"/>
      <c r="W125" s="11"/>
      <c r="X125" s="11"/>
    </row>
    <row r="126" spans="4:24" s="1" customFormat="1">
      <c r="D126" s="7"/>
      <c r="E126" s="7"/>
      <c r="F126" s="7"/>
      <c r="G126" s="7"/>
      <c r="H126" s="123"/>
      <c r="I126" s="123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1"/>
      <c r="W126" s="11"/>
      <c r="X126" s="11"/>
    </row>
    <row r="127" spans="4:24" s="1" customFormat="1">
      <c r="D127" s="7"/>
      <c r="E127" s="7"/>
      <c r="F127" s="7"/>
      <c r="G127" s="7"/>
      <c r="H127" s="123"/>
      <c r="I127" s="123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1"/>
      <c r="W127" s="11"/>
      <c r="X127" s="11"/>
    </row>
    <row r="128" spans="4:24" s="1" customFormat="1">
      <c r="D128" s="7"/>
      <c r="E128" s="7"/>
      <c r="F128" s="7"/>
      <c r="G128" s="7"/>
      <c r="H128" s="123"/>
      <c r="I128" s="123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1"/>
      <c r="W128" s="11"/>
      <c r="X128" s="11"/>
    </row>
    <row r="129" spans="4:24" s="1" customFormat="1">
      <c r="D129" s="7"/>
      <c r="E129" s="7"/>
      <c r="F129" s="7"/>
      <c r="G129" s="7"/>
      <c r="H129" s="123"/>
      <c r="I129" s="123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1"/>
      <c r="W129" s="11"/>
      <c r="X129" s="11"/>
    </row>
    <row r="130" spans="4:24" s="1" customFormat="1">
      <c r="D130" s="7"/>
      <c r="E130" s="7"/>
      <c r="F130" s="7"/>
      <c r="G130" s="7"/>
      <c r="H130" s="123"/>
      <c r="I130" s="123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1"/>
      <c r="W130" s="11"/>
      <c r="X130" s="11"/>
    </row>
    <row r="131" spans="4:24" s="1" customFormat="1">
      <c r="D131" s="7"/>
      <c r="E131" s="7"/>
      <c r="F131" s="7"/>
      <c r="G131" s="7"/>
      <c r="H131" s="123"/>
      <c r="I131" s="123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1"/>
      <c r="W131" s="11"/>
      <c r="X131" s="11"/>
    </row>
    <row r="132" spans="4:24" s="1" customFormat="1">
      <c r="D132" s="7"/>
      <c r="E132" s="7"/>
      <c r="F132" s="7"/>
      <c r="G132" s="7"/>
      <c r="H132" s="123"/>
      <c r="I132" s="123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1"/>
      <c r="W132" s="11"/>
      <c r="X132" s="11"/>
    </row>
    <row r="133" spans="4:24" s="1" customFormat="1">
      <c r="D133" s="7"/>
      <c r="E133" s="7"/>
      <c r="F133" s="7"/>
      <c r="G133" s="7"/>
      <c r="H133" s="123"/>
      <c r="I133" s="123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1"/>
      <c r="W133" s="11"/>
      <c r="X133" s="11"/>
    </row>
    <row r="134" spans="4:24" s="1" customFormat="1">
      <c r="D134" s="7"/>
      <c r="E134" s="7"/>
      <c r="F134" s="7"/>
      <c r="G134" s="7"/>
      <c r="H134" s="123"/>
      <c r="I134" s="123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1"/>
      <c r="W134" s="11"/>
      <c r="X134" s="11"/>
    </row>
    <row r="135" spans="4:24" s="1" customFormat="1">
      <c r="D135" s="7"/>
      <c r="E135" s="7"/>
      <c r="F135" s="7"/>
      <c r="G135" s="7"/>
      <c r="H135" s="123"/>
      <c r="I135" s="123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1"/>
      <c r="W135" s="11"/>
      <c r="X135" s="11"/>
    </row>
    <row r="136" spans="4:24" s="1" customFormat="1">
      <c r="D136" s="7"/>
      <c r="E136" s="7"/>
      <c r="F136" s="7"/>
      <c r="G136" s="7"/>
      <c r="H136" s="123"/>
      <c r="I136" s="123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1"/>
      <c r="W136" s="11"/>
      <c r="X136" s="11"/>
    </row>
    <row r="137" spans="4:24" s="1" customFormat="1">
      <c r="D137" s="7"/>
      <c r="E137" s="7"/>
      <c r="F137" s="7"/>
      <c r="G137" s="7"/>
      <c r="H137" s="123"/>
      <c r="I137" s="123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1"/>
      <c r="W137" s="11"/>
      <c r="X137" s="11"/>
    </row>
    <row r="138" spans="4:24" s="1" customFormat="1">
      <c r="D138" s="7"/>
      <c r="E138" s="7"/>
      <c r="F138" s="7"/>
      <c r="G138" s="7"/>
      <c r="H138" s="123"/>
      <c r="I138" s="123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1"/>
      <c r="W138" s="11"/>
      <c r="X138" s="11"/>
    </row>
    <row r="139" spans="4:24" s="1" customFormat="1">
      <c r="D139" s="7"/>
      <c r="E139" s="7"/>
      <c r="F139" s="7"/>
      <c r="G139" s="7"/>
      <c r="H139" s="123"/>
      <c r="I139" s="123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1"/>
      <c r="W139" s="11"/>
      <c r="X139" s="11"/>
    </row>
    <row r="140" spans="4:24" s="1" customFormat="1">
      <c r="D140" s="7"/>
      <c r="E140" s="7"/>
      <c r="F140" s="7"/>
      <c r="G140" s="7"/>
      <c r="H140" s="123"/>
      <c r="I140" s="123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1"/>
      <c r="W140" s="11"/>
      <c r="X140" s="11"/>
    </row>
    <row r="141" spans="4:24" s="1" customFormat="1">
      <c r="D141" s="7"/>
      <c r="E141" s="7"/>
      <c r="F141" s="7"/>
      <c r="G141" s="7"/>
      <c r="H141" s="123"/>
      <c r="I141" s="123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1"/>
      <c r="W141" s="11"/>
      <c r="X141" s="11"/>
    </row>
    <row r="142" spans="4:24" s="1" customFormat="1">
      <c r="D142" s="7"/>
      <c r="E142" s="7"/>
      <c r="F142" s="7"/>
      <c r="G142" s="7"/>
      <c r="H142" s="123"/>
      <c r="I142" s="123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1"/>
      <c r="W142" s="11"/>
      <c r="X142" s="11"/>
    </row>
    <row r="143" spans="4:24" s="1" customFormat="1">
      <c r="D143" s="7"/>
      <c r="E143" s="7"/>
      <c r="F143" s="7"/>
      <c r="G143" s="7"/>
      <c r="H143" s="123"/>
      <c r="I143" s="123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1"/>
      <c r="W143" s="11"/>
      <c r="X143" s="11"/>
    </row>
    <row r="144" spans="4:24" s="1" customFormat="1">
      <c r="D144" s="7"/>
      <c r="E144" s="7"/>
      <c r="F144" s="7"/>
      <c r="G144" s="7"/>
      <c r="H144" s="123"/>
      <c r="I144" s="123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1"/>
      <c r="W144" s="11"/>
      <c r="X144" s="11"/>
    </row>
    <row r="145" spans="4:24" s="1" customFormat="1">
      <c r="D145" s="7"/>
      <c r="E145" s="7"/>
      <c r="F145" s="7"/>
      <c r="G145" s="7"/>
      <c r="H145" s="123"/>
      <c r="I145" s="123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1"/>
      <c r="W145" s="11"/>
      <c r="X145" s="11"/>
    </row>
    <row r="146" spans="4:24" s="1" customFormat="1">
      <c r="D146" s="7"/>
      <c r="E146" s="7"/>
      <c r="F146" s="7"/>
      <c r="G146" s="7"/>
      <c r="H146" s="123"/>
      <c r="I146" s="123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1"/>
      <c r="W146" s="11"/>
      <c r="X146" s="11"/>
    </row>
    <row r="147" spans="4:24" s="1" customFormat="1">
      <c r="D147" s="7"/>
      <c r="E147" s="7"/>
      <c r="F147" s="7"/>
      <c r="G147" s="7"/>
      <c r="H147" s="123"/>
      <c r="I147" s="123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1"/>
      <c r="W147" s="11"/>
      <c r="X147" s="11"/>
    </row>
    <row r="148" spans="4:24" s="1" customFormat="1">
      <c r="D148" s="7"/>
      <c r="E148" s="7"/>
      <c r="F148" s="7"/>
      <c r="G148" s="7"/>
      <c r="H148" s="123"/>
      <c r="I148" s="123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1"/>
      <c r="W148" s="11"/>
      <c r="X148" s="11"/>
    </row>
    <row r="149" spans="4:24" s="1" customFormat="1">
      <c r="D149" s="7"/>
      <c r="E149" s="7"/>
      <c r="F149" s="7"/>
      <c r="G149" s="7"/>
      <c r="H149" s="123"/>
      <c r="I149" s="123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1"/>
      <c r="W149" s="11"/>
      <c r="X149" s="11"/>
    </row>
    <row r="150" spans="4:24" s="1" customFormat="1">
      <c r="D150" s="7"/>
      <c r="E150" s="7"/>
      <c r="F150" s="7"/>
      <c r="G150" s="7"/>
      <c r="H150" s="123"/>
      <c r="I150" s="123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1"/>
      <c r="W150" s="11"/>
      <c r="X150" s="11"/>
    </row>
    <row r="151" spans="4:24" s="1" customFormat="1">
      <c r="D151" s="7"/>
      <c r="E151" s="7"/>
      <c r="F151" s="7"/>
      <c r="G151" s="7"/>
      <c r="H151" s="123"/>
      <c r="I151" s="123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1"/>
      <c r="W151" s="11"/>
      <c r="X151" s="11"/>
    </row>
    <row r="152" spans="4:24" s="1" customFormat="1">
      <c r="D152" s="7"/>
      <c r="E152" s="7"/>
      <c r="F152" s="7"/>
      <c r="G152" s="7"/>
      <c r="H152" s="123"/>
      <c r="I152" s="123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1"/>
      <c r="W152" s="11"/>
      <c r="X152" s="11"/>
    </row>
    <row r="153" spans="4:24" s="1" customFormat="1">
      <c r="D153" s="7"/>
      <c r="E153" s="7"/>
      <c r="F153" s="7"/>
      <c r="G153" s="7"/>
      <c r="H153" s="123"/>
      <c r="I153" s="123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1"/>
      <c r="W153" s="11"/>
      <c r="X153" s="11"/>
    </row>
    <row r="154" spans="4:24" s="1" customFormat="1">
      <c r="D154" s="7"/>
      <c r="E154" s="7"/>
      <c r="F154" s="7"/>
      <c r="G154" s="7"/>
      <c r="H154" s="123"/>
      <c r="I154" s="123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1"/>
      <c r="W154" s="11"/>
      <c r="X154" s="11"/>
    </row>
    <row r="155" spans="4:24" s="1" customFormat="1">
      <c r="D155" s="7"/>
      <c r="E155" s="7"/>
      <c r="F155" s="7"/>
      <c r="G155" s="7"/>
      <c r="H155" s="123"/>
      <c r="I155" s="123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1"/>
      <c r="W155" s="11"/>
      <c r="X155" s="11"/>
    </row>
    <row r="156" spans="4:24" s="1" customFormat="1">
      <c r="D156" s="7"/>
      <c r="E156" s="7"/>
      <c r="F156" s="7"/>
      <c r="G156" s="7"/>
      <c r="H156" s="123"/>
      <c r="I156" s="123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1"/>
      <c r="W156" s="11"/>
      <c r="X156" s="11"/>
    </row>
    <row r="157" spans="4:24" s="1" customFormat="1">
      <c r="D157" s="7"/>
      <c r="E157" s="7"/>
      <c r="F157" s="7"/>
      <c r="G157" s="7"/>
      <c r="H157" s="123"/>
      <c r="I157" s="123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1"/>
      <c r="W157" s="11"/>
      <c r="X157" s="11"/>
    </row>
    <row r="158" spans="4:24" s="1" customFormat="1">
      <c r="D158" s="7"/>
      <c r="E158" s="7"/>
      <c r="F158" s="7"/>
      <c r="G158" s="7"/>
      <c r="H158" s="123"/>
      <c r="I158" s="123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1"/>
      <c r="W158" s="11"/>
      <c r="X158" s="11"/>
    </row>
    <row r="159" spans="4:24" s="1" customFormat="1">
      <c r="D159" s="7"/>
      <c r="E159" s="7"/>
      <c r="F159" s="7"/>
      <c r="G159" s="7"/>
      <c r="H159" s="123"/>
      <c r="I159" s="123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1"/>
      <c r="W159" s="11"/>
      <c r="X159" s="11"/>
    </row>
    <row r="160" spans="4:24" s="1" customFormat="1">
      <c r="D160" s="7"/>
      <c r="E160" s="7"/>
      <c r="F160" s="7"/>
      <c r="G160" s="7"/>
      <c r="H160" s="123"/>
      <c r="I160" s="123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1"/>
      <c r="W160" s="11"/>
      <c r="X160" s="11"/>
    </row>
    <row r="161" spans="4:24" s="1" customFormat="1">
      <c r="D161" s="7"/>
      <c r="E161" s="7"/>
      <c r="F161" s="7"/>
      <c r="G161" s="7"/>
      <c r="H161" s="123"/>
      <c r="I161" s="123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1"/>
      <c r="W161" s="11"/>
      <c r="X161" s="11"/>
    </row>
    <row r="162" spans="4:24" s="1" customFormat="1">
      <c r="D162" s="7"/>
      <c r="E162" s="7"/>
      <c r="F162" s="7"/>
      <c r="G162" s="7"/>
      <c r="H162" s="123"/>
      <c r="I162" s="123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1"/>
      <c r="W162" s="11"/>
      <c r="X162" s="11"/>
    </row>
    <row r="163" spans="4:24" s="1" customFormat="1">
      <c r="D163" s="7"/>
      <c r="E163" s="7"/>
      <c r="F163" s="7"/>
      <c r="G163" s="7"/>
      <c r="H163" s="123"/>
      <c r="I163" s="123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1"/>
      <c r="W163" s="11"/>
      <c r="X163" s="11"/>
    </row>
    <row r="164" spans="4:24" s="1" customFormat="1">
      <c r="D164" s="7"/>
      <c r="E164" s="7"/>
      <c r="F164" s="7"/>
      <c r="G164" s="7"/>
      <c r="H164" s="123"/>
      <c r="I164" s="123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1"/>
      <c r="W164" s="11"/>
      <c r="X164" s="11"/>
    </row>
    <row r="165" spans="4:24" s="1" customFormat="1">
      <c r="D165" s="7"/>
      <c r="E165" s="7"/>
      <c r="F165" s="7"/>
      <c r="G165" s="7"/>
      <c r="H165" s="123"/>
      <c r="I165" s="123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1"/>
      <c r="W165" s="11"/>
      <c r="X165" s="11"/>
    </row>
    <row r="166" spans="4:24" s="1" customFormat="1">
      <c r="D166" s="7"/>
      <c r="E166" s="7"/>
      <c r="F166" s="7"/>
      <c r="G166" s="7"/>
      <c r="H166" s="123"/>
      <c r="I166" s="123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1"/>
      <c r="W166" s="11"/>
      <c r="X166" s="11"/>
    </row>
    <row r="167" spans="4:24" s="1" customFormat="1">
      <c r="D167" s="7"/>
      <c r="E167" s="7"/>
      <c r="F167" s="7"/>
      <c r="G167" s="7"/>
      <c r="H167" s="123"/>
      <c r="I167" s="123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1"/>
      <c r="W167" s="11"/>
      <c r="X167" s="11"/>
    </row>
    <row r="168" spans="4:24" s="1" customFormat="1">
      <c r="D168" s="7"/>
      <c r="E168" s="7"/>
      <c r="F168" s="7"/>
      <c r="G168" s="7"/>
      <c r="H168" s="123"/>
      <c r="I168" s="123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1"/>
      <c r="W168" s="11"/>
      <c r="X168" s="11"/>
    </row>
    <row r="169" spans="4:24" s="1" customFormat="1">
      <c r="D169" s="7"/>
      <c r="E169" s="7"/>
      <c r="F169" s="7"/>
      <c r="G169" s="7"/>
      <c r="H169" s="123"/>
      <c r="I169" s="123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1"/>
      <c r="W169" s="11"/>
      <c r="X169" s="11"/>
    </row>
    <row r="170" spans="4:24" s="1" customFormat="1">
      <c r="D170" s="7"/>
      <c r="E170" s="7"/>
      <c r="F170" s="7"/>
      <c r="G170" s="7"/>
      <c r="H170" s="123"/>
      <c r="I170" s="123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1"/>
      <c r="W170" s="11"/>
      <c r="X170" s="11"/>
    </row>
    <row r="171" spans="4:24" s="1" customFormat="1">
      <c r="D171" s="7"/>
      <c r="E171" s="7"/>
      <c r="F171" s="7"/>
      <c r="G171" s="7"/>
      <c r="H171" s="123"/>
      <c r="I171" s="123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1"/>
      <c r="W171" s="11"/>
      <c r="X171" s="11"/>
    </row>
    <row r="172" spans="4:24" s="1" customFormat="1">
      <c r="D172" s="7"/>
      <c r="E172" s="7"/>
      <c r="F172" s="7"/>
      <c r="G172" s="7"/>
      <c r="H172" s="123"/>
      <c r="I172" s="123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1"/>
      <c r="W172" s="11"/>
      <c r="X172" s="11"/>
    </row>
    <row r="173" spans="4:24" s="1" customFormat="1">
      <c r="D173" s="7"/>
      <c r="E173" s="7"/>
      <c r="F173" s="7"/>
      <c r="G173" s="7"/>
      <c r="H173" s="123"/>
      <c r="I173" s="123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1"/>
      <c r="W173" s="11"/>
      <c r="X173" s="11"/>
    </row>
    <row r="174" spans="4:24" s="1" customFormat="1">
      <c r="D174" s="7"/>
      <c r="E174" s="7"/>
      <c r="F174" s="7"/>
      <c r="G174" s="7"/>
      <c r="H174" s="123"/>
      <c r="I174" s="123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1"/>
      <c r="W174" s="11"/>
      <c r="X174" s="11"/>
    </row>
    <row r="175" spans="4:24" s="1" customFormat="1">
      <c r="D175" s="7"/>
      <c r="E175" s="7"/>
      <c r="F175" s="7"/>
      <c r="G175" s="7"/>
      <c r="H175" s="123"/>
      <c r="I175" s="123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1"/>
      <c r="W175" s="11"/>
      <c r="X175" s="11"/>
    </row>
    <row r="176" spans="4:24" s="1" customFormat="1">
      <c r="D176" s="7"/>
      <c r="E176" s="7"/>
      <c r="F176" s="7"/>
      <c r="G176" s="7"/>
      <c r="H176" s="123"/>
      <c r="I176" s="123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1"/>
      <c r="W176" s="11"/>
      <c r="X176" s="11"/>
    </row>
    <row r="177" spans="4:24" s="1" customFormat="1">
      <c r="D177" s="7"/>
      <c r="E177" s="7"/>
      <c r="F177" s="7"/>
      <c r="G177" s="7"/>
      <c r="H177" s="123"/>
      <c r="I177" s="123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1"/>
      <c r="W177" s="11"/>
      <c r="X177" s="11"/>
    </row>
    <row r="178" spans="4:24" s="1" customFormat="1">
      <c r="D178" s="7"/>
      <c r="E178" s="7"/>
      <c r="F178" s="7"/>
      <c r="G178" s="7"/>
      <c r="H178" s="123"/>
      <c r="I178" s="123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1"/>
      <c r="W178" s="11"/>
      <c r="X178" s="11"/>
    </row>
    <row r="179" spans="4:24" s="1" customFormat="1">
      <c r="D179" s="7"/>
      <c r="E179" s="7"/>
      <c r="F179" s="7"/>
      <c r="G179" s="7"/>
      <c r="H179" s="123"/>
      <c r="I179" s="123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1"/>
      <c r="W179" s="11"/>
      <c r="X179" s="11"/>
    </row>
    <row r="180" spans="4:24" s="1" customFormat="1">
      <c r="D180" s="7"/>
      <c r="E180" s="7"/>
      <c r="F180" s="7"/>
      <c r="G180" s="7"/>
      <c r="H180" s="123"/>
      <c r="I180" s="123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1"/>
      <c r="W180" s="11"/>
      <c r="X180" s="11"/>
    </row>
    <row r="181" spans="4:24" s="1" customFormat="1">
      <c r="D181" s="7"/>
      <c r="E181" s="7"/>
      <c r="F181" s="7"/>
      <c r="G181" s="7"/>
      <c r="H181" s="123"/>
      <c r="I181" s="123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1"/>
      <c r="W181" s="11"/>
      <c r="X181" s="11"/>
    </row>
    <row r="182" spans="4:24" s="1" customFormat="1">
      <c r="D182" s="7"/>
      <c r="E182" s="7"/>
      <c r="F182" s="7"/>
      <c r="G182" s="7"/>
      <c r="H182" s="123"/>
      <c r="I182" s="123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1"/>
      <c r="W182" s="11"/>
      <c r="X182" s="11"/>
    </row>
    <row r="183" spans="4:24" s="1" customFormat="1">
      <c r="D183" s="7"/>
      <c r="E183" s="7"/>
      <c r="F183" s="7"/>
      <c r="G183" s="7"/>
      <c r="H183" s="123"/>
      <c r="I183" s="123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1"/>
      <c r="W183" s="11"/>
      <c r="X183" s="11"/>
    </row>
    <row r="184" spans="4:24" s="1" customFormat="1">
      <c r="D184" s="7"/>
      <c r="E184" s="7"/>
      <c r="F184" s="7"/>
      <c r="G184" s="7"/>
      <c r="H184" s="123"/>
      <c r="I184" s="123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1"/>
      <c r="W184" s="11"/>
      <c r="X184" s="11"/>
    </row>
    <row r="185" spans="4:24" s="1" customFormat="1">
      <c r="D185" s="7"/>
      <c r="E185" s="7"/>
      <c r="F185" s="7"/>
      <c r="G185" s="7"/>
      <c r="H185" s="123"/>
      <c r="I185" s="123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1"/>
      <c r="W185" s="11"/>
      <c r="X185" s="11"/>
    </row>
    <row r="186" spans="4:24" s="1" customFormat="1">
      <c r="D186" s="7"/>
      <c r="E186" s="7"/>
      <c r="F186" s="7"/>
      <c r="G186" s="7"/>
      <c r="H186" s="123"/>
      <c r="I186" s="123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1"/>
      <c r="W186" s="11"/>
      <c r="X186" s="11"/>
    </row>
    <row r="187" spans="4:24" s="1" customFormat="1">
      <c r="D187" s="7"/>
      <c r="E187" s="7"/>
      <c r="F187" s="7"/>
      <c r="G187" s="7"/>
      <c r="H187" s="123"/>
      <c r="I187" s="123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1"/>
      <c r="W187" s="11"/>
      <c r="X187" s="11"/>
    </row>
    <row r="188" spans="4:24" s="1" customFormat="1">
      <c r="D188" s="7"/>
      <c r="E188" s="7"/>
      <c r="F188" s="7"/>
      <c r="G188" s="7"/>
      <c r="H188" s="123"/>
      <c r="I188" s="123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1"/>
      <c r="W188" s="11"/>
      <c r="X188" s="11"/>
    </row>
    <row r="189" spans="4:24" s="1" customFormat="1">
      <c r="D189" s="7"/>
      <c r="E189" s="7"/>
      <c r="F189" s="7"/>
      <c r="G189" s="7"/>
      <c r="H189" s="123"/>
      <c r="I189" s="123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1"/>
      <c r="W189" s="11"/>
      <c r="X189" s="11"/>
    </row>
  </sheetData>
  <mergeCells count="122">
    <mergeCell ref="H37:H38"/>
    <mergeCell ref="I37:I38"/>
    <mergeCell ref="D31:D32"/>
    <mergeCell ref="E31:E32"/>
    <mergeCell ref="F31:F32"/>
    <mergeCell ref="G31:G32"/>
    <mergeCell ref="H31:H32"/>
    <mergeCell ref="I31:I32"/>
    <mergeCell ref="B35:B40"/>
    <mergeCell ref="C35:C40"/>
    <mergeCell ref="D35:D36"/>
    <mergeCell ref="E35:E36"/>
    <mergeCell ref="F35:F36"/>
    <mergeCell ref="G35:G36"/>
    <mergeCell ref="D39:D40"/>
    <mergeCell ref="E39:E40"/>
    <mergeCell ref="F39:F40"/>
    <mergeCell ref="G39:G40"/>
    <mergeCell ref="H39:H40"/>
    <mergeCell ref="I39:I40"/>
    <mergeCell ref="H35:H36"/>
    <mergeCell ref="I35:I36"/>
    <mergeCell ref="D37:D38"/>
    <mergeCell ref="E37:E38"/>
    <mergeCell ref="F37:F38"/>
    <mergeCell ref="G37:G38"/>
    <mergeCell ref="D27:D28"/>
    <mergeCell ref="E27:E28"/>
    <mergeCell ref="F27:F28"/>
    <mergeCell ref="G27:G28"/>
    <mergeCell ref="H27:H28"/>
    <mergeCell ref="I27:I28"/>
    <mergeCell ref="C25:C34"/>
    <mergeCell ref="D25:D26"/>
    <mergeCell ref="E25:E26"/>
    <mergeCell ref="F25:F26"/>
    <mergeCell ref="G25:G26"/>
    <mergeCell ref="H25:H26"/>
    <mergeCell ref="D29:D30"/>
    <mergeCell ref="E29:E30"/>
    <mergeCell ref="F29:F30"/>
    <mergeCell ref="G29:G30"/>
    <mergeCell ref="D33:D34"/>
    <mergeCell ref="E33:E34"/>
    <mergeCell ref="F33:F34"/>
    <mergeCell ref="G33:G34"/>
    <mergeCell ref="H33:H34"/>
    <mergeCell ref="I33:I34"/>
    <mergeCell ref="H29:H30"/>
    <mergeCell ref="I29:I30"/>
    <mergeCell ref="I23:I24"/>
    <mergeCell ref="I19:I20"/>
    <mergeCell ref="D21:D22"/>
    <mergeCell ref="E21:E22"/>
    <mergeCell ref="F21:F22"/>
    <mergeCell ref="G21:G22"/>
    <mergeCell ref="H21:H22"/>
    <mergeCell ref="I21:I22"/>
    <mergeCell ref="I25:I26"/>
    <mergeCell ref="B15:B34"/>
    <mergeCell ref="C15:C24"/>
    <mergeCell ref="D15:D16"/>
    <mergeCell ref="E15:E16"/>
    <mergeCell ref="F15:F16"/>
    <mergeCell ref="G15:G16"/>
    <mergeCell ref="H15:H16"/>
    <mergeCell ref="I15:I16"/>
    <mergeCell ref="D17:D18"/>
    <mergeCell ref="E17:E18"/>
    <mergeCell ref="F17:F18"/>
    <mergeCell ref="G17:G18"/>
    <mergeCell ref="H17:H18"/>
    <mergeCell ref="I17:I18"/>
    <mergeCell ref="D19:D20"/>
    <mergeCell ref="E19:E20"/>
    <mergeCell ref="F19:F20"/>
    <mergeCell ref="G19:G20"/>
    <mergeCell ref="H19:H20"/>
    <mergeCell ref="D23:D24"/>
    <mergeCell ref="E23:E24"/>
    <mergeCell ref="F23:F24"/>
    <mergeCell ref="G23:G24"/>
    <mergeCell ref="H23:H24"/>
    <mergeCell ref="B11:B12"/>
    <mergeCell ref="C11:C14"/>
    <mergeCell ref="D11:D12"/>
    <mergeCell ref="E11:E12"/>
    <mergeCell ref="F11:F12"/>
    <mergeCell ref="G11:G12"/>
    <mergeCell ref="H11:H12"/>
    <mergeCell ref="I11:I12"/>
    <mergeCell ref="I13:I14"/>
    <mergeCell ref="B13:B14"/>
    <mergeCell ref="D13:D14"/>
    <mergeCell ref="E13:E14"/>
    <mergeCell ref="F13:F14"/>
    <mergeCell ref="G13:G14"/>
    <mergeCell ref="H13:H14"/>
    <mergeCell ref="B5:B10"/>
    <mergeCell ref="C5:C10"/>
    <mergeCell ref="D5:D6"/>
    <mergeCell ref="E5:E6"/>
    <mergeCell ref="F5:F6"/>
    <mergeCell ref="G5:G10"/>
    <mergeCell ref="D9:D10"/>
    <mergeCell ref="E9:E10"/>
    <mergeCell ref="F9:F10"/>
    <mergeCell ref="K5:M5"/>
    <mergeCell ref="K6:M6"/>
    <mergeCell ref="K7:M7"/>
    <mergeCell ref="K8:M8"/>
    <mergeCell ref="K9:M9"/>
    <mergeCell ref="K10:M10"/>
    <mergeCell ref="H5:H6"/>
    <mergeCell ref="I5:I6"/>
    <mergeCell ref="D7:D8"/>
    <mergeCell ref="E7:E8"/>
    <mergeCell ref="F7:F8"/>
    <mergeCell ref="H7:H8"/>
    <mergeCell ref="I7:I8"/>
    <mergeCell ref="H9:H10"/>
    <mergeCell ref="I9:I10"/>
  </mergeCells>
  <conditionalFormatting sqref="K6">
    <cfRule type="containsBlanks" dxfId="326" priority="4">
      <formula>LEN(TRIM(K6))=0</formula>
    </cfRule>
    <cfRule type="expression" dxfId="325" priority="5">
      <formula>K6&lt;K5</formula>
    </cfRule>
    <cfRule type="expression" dxfId="324" priority="6">
      <formula>K6&gt;K5</formula>
    </cfRule>
  </conditionalFormatting>
  <conditionalFormatting sqref="K8 K10">
    <cfRule type="containsBlanks" dxfId="323" priority="1">
      <formula>LEN(TRIM(K8))=0</formula>
    </cfRule>
    <cfRule type="expression" dxfId="322" priority="2">
      <formula>K8&lt;K7</formula>
    </cfRule>
    <cfRule type="expression" dxfId="321" priority="3">
      <formula>K8&gt;K7</formula>
    </cfRule>
  </conditionalFormatting>
  <conditionalFormatting sqref="K12:W12">
    <cfRule type="containsBlanks" dxfId="320" priority="34">
      <formula>LEN(TRIM(K12))=0</formula>
    </cfRule>
    <cfRule type="expression" dxfId="319" priority="35">
      <formula>K12&lt;K11</formula>
    </cfRule>
    <cfRule type="expression" dxfId="318" priority="36">
      <formula>K12&gt;K11</formula>
    </cfRule>
  </conditionalFormatting>
  <conditionalFormatting sqref="K14:W14">
    <cfRule type="containsBlanks" dxfId="317" priority="7">
      <formula>LEN(TRIM(K14))=0</formula>
    </cfRule>
    <cfRule type="expression" dxfId="316" priority="8">
      <formula>K14&lt;K13</formula>
    </cfRule>
    <cfRule type="expression" dxfId="315" priority="9">
      <formula>K14&gt;K13</formula>
    </cfRule>
  </conditionalFormatting>
  <conditionalFormatting sqref="K16:W16">
    <cfRule type="expression" dxfId="314" priority="71">
      <formula>K16&lt;K15</formula>
    </cfRule>
    <cfRule type="containsBlanks" dxfId="313" priority="70">
      <formula>LEN(TRIM(K16))=0</formula>
    </cfRule>
    <cfRule type="expression" dxfId="312" priority="72">
      <formula>K16&gt;K15</formula>
    </cfRule>
  </conditionalFormatting>
  <conditionalFormatting sqref="K18:W18">
    <cfRule type="expression" dxfId="311" priority="69">
      <formula>K18&gt;K17</formula>
    </cfRule>
    <cfRule type="expression" dxfId="310" priority="68">
      <formula>K18&lt;K17</formula>
    </cfRule>
    <cfRule type="containsBlanks" dxfId="309" priority="67">
      <formula>LEN(TRIM(K18))=0</formula>
    </cfRule>
  </conditionalFormatting>
  <conditionalFormatting sqref="K20:W20 K22:W22">
    <cfRule type="expression" dxfId="308" priority="66">
      <formula>K20&gt;K19</formula>
    </cfRule>
    <cfRule type="containsBlanks" dxfId="307" priority="64">
      <formula>LEN(TRIM(K20))=0</formula>
    </cfRule>
    <cfRule type="expression" dxfId="306" priority="65">
      <formula>K20&lt;K19</formula>
    </cfRule>
  </conditionalFormatting>
  <conditionalFormatting sqref="K24:W24">
    <cfRule type="expression" dxfId="305" priority="42">
      <formula>K24&gt;K23</formula>
    </cfRule>
    <cfRule type="containsBlanks" dxfId="304" priority="40">
      <formula>LEN(TRIM(K24))=0</formula>
    </cfRule>
    <cfRule type="expression" dxfId="303" priority="41">
      <formula>K24&lt;K23</formula>
    </cfRule>
  </conditionalFormatting>
  <conditionalFormatting sqref="K26:W26">
    <cfRule type="expression" dxfId="302" priority="63">
      <formula>K26&gt;K25</formula>
    </cfRule>
    <cfRule type="expression" dxfId="301" priority="62">
      <formula>K26&lt;K25</formula>
    </cfRule>
    <cfRule type="containsBlanks" dxfId="300" priority="61">
      <formula>LEN(TRIM(K26))=0</formula>
    </cfRule>
  </conditionalFormatting>
  <conditionalFormatting sqref="K28:W28">
    <cfRule type="expression" dxfId="299" priority="60">
      <formula>K28&gt;K27</formula>
    </cfRule>
    <cfRule type="expression" dxfId="298" priority="59">
      <formula>K28&lt;K27</formula>
    </cfRule>
    <cfRule type="containsBlanks" dxfId="297" priority="58">
      <formula>LEN(TRIM(K28))=0</formula>
    </cfRule>
  </conditionalFormatting>
  <conditionalFormatting sqref="K30:W30 K32:W32">
    <cfRule type="containsBlanks" dxfId="296" priority="55">
      <formula>LEN(TRIM(K30))=0</formula>
    </cfRule>
    <cfRule type="expression" dxfId="295" priority="56">
      <formula>K30&lt;K29</formula>
    </cfRule>
    <cfRule type="expression" dxfId="294" priority="57">
      <formula>K30&gt;K29</formula>
    </cfRule>
  </conditionalFormatting>
  <conditionalFormatting sqref="K34:W34">
    <cfRule type="expression" dxfId="293" priority="54">
      <formula>K34&gt;K33</formula>
    </cfRule>
    <cfRule type="expression" dxfId="292" priority="53">
      <formula>K34&lt;K33</formula>
    </cfRule>
    <cfRule type="containsBlanks" dxfId="291" priority="52">
      <formula>LEN(TRIM(K34))=0</formula>
    </cfRule>
  </conditionalFormatting>
  <conditionalFormatting sqref="K36:W36">
    <cfRule type="expression" dxfId="290" priority="51">
      <formula>K36&gt;K35</formula>
    </cfRule>
    <cfRule type="expression" dxfId="289" priority="50">
      <formula>K36&lt;K35</formula>
    </cfRule>
    <cfRule type="containsBlanks" dxfId="288" priority="49">
      <formula>LEN(TRIM(K36))=0</formula>
    </cfRule>
  </conditionalFormatting>
  <conditionalFormatting sqref="K38:W38">
    <cfRule type="containsBlanks" dxfId="287" priority="46">
      <formula>LEN(TRIM(K38))=0</formula>
    </cfRule>
    <cfRule type="expression" dxfId="286" priority="47">
      <formula>K38&lt;K37</formula>
    </cfRule>
    <cfRule type="expression" dxfId="285" priority="48">
      <formula>K38&gt;K37</formula>
    </cfRule>
  </conditionalFormatting>
  <conditionalFormatting sqref="K40:W40">
    <cfRule type="expression" dxfId="284" priority="45">
      <formula>K40&gt;K39</formula>
    </cfRule>
    <cfRule type="expression" dxfId="283" priority="44">
      <formula>K40&lt;K39</formula>
    </cfRule>
    <cfRule type="containsBlanks" dxfId="282" priority="43">
      <formula>LEN(TRIM(K40))=0</formula>
    </cfRule>
  </conditionalFormatting>
  <conditionalFormatting sqref="N6:W6">
    <cfRule type="expression" dxfId="281" priority="14">
      <formula>N6&lt;N5</formula>
    </cfRule>
    <cfRule type="expression" dxfId="280" priority="15">
      <formula>N6&gt;N5</formula>
    </cfRule>
    <cfRule type="containsBlanks" dxfId="279" priority="13">
      <formula>LEN(TRIM(N6))=0</formula>
    </cfRule>
  </conditionalFormatting>
  <conditionalFormatting sqref="N8:W8">
    <cfRule type="containsBlanks" dxfId="278" priority="16">
      <formula>LEN(TRIM(N8))=0</formula>
    </cfRule>
    <cfRule type="expression" dxfId="277" priority="17">
      <formula>N8&lt;N7</formula>
    </cfRule>
    <cfRule type="expression" dxfId="276" priority="18">
      <formula>N8&gt;N7</formula>
    </cfRule>
  </conditionalFormatting>
  <conditionalFormatting sqref="N10:W10">
    <cfRule type="containsBlanks" dxfId="275" priority="22">
      <formula>LEN(TRIM(N10))=0</formula>
    </cfRule>
    <cfRule type="expression" dxfId="274" priority="24">
      <formula>N10&gt;N9</formula>
    </cfRule>
    <cfRule type="expression" dxfId="273" priority="23">
      <formula>N10&lt;N9</formula>
    </cfRule>
  </conditionalFormatting>
  <pageMargins left="0.23622047244094491" right="0.23622047244094491" top="0.74803149606299213" bottom="0.74803149606299213" header="0.31496062992125984" footer="0.31496062992125984"/>
  <pageSetup paperSize="9" scale="59" orientation="landscape" r:id="rId1"/>
  <headerFooter alignWithMargins="0">
    <oddFooter>&amp;L&amp;F&amp;C&amp;P of &amp;N&amp;R&amp;D</oddFooter>
  </headerFooter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Application xmlns="http://www.sap.com/cof/excel/application">
  <Version>2</Version>
  <Revision>2.8.201.93748</Revision>
</Application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71B89A93E64A94E92EECB1BF7DDDC6C" ma:contentTypeVersion="11" ma:contentTypeDescription="Create a new document." ma:contentTypeScope="" ma:versionID="0f10449d325882b1a7154417e026584e">
  <xsd:schema xmlns:xsd="http://www.w3.org/2001/XMLSchema" xmlns:xs="http://www.w3.org/2001/XMLSchema" xmlns:p="http://schemas.microsoft.com/office/2006/metadata/properties" xmlns:ns2="8850fb77-5e2d-46cf-bacc-c598787bedb9" xmlns:ns3="da5e6528-a513-4fd6-84ed-13601dd962c0" targetNamespace="http://schemas.microsoft.com/office/2006/metadata/properties" ma:root="true" ma:fieldsID="5de28289d69d6a2c68a3533efcde3f59" ns2:_="" ns3:_="">
    <xsd:import namespace="8850fb77-5e2d-46cf-bacc-c598787bedb9"/>
    <xsd:import namespace="da5e6528-a513-4fd6-84ed-13601dd962c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850fb77-5e2d-46cf-bacc-c598787bedb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Length (seconds)" ma:internalName="MediaLengthInSeconds" ma:readOnly="true">
      <xsd:simpleType>
        <xsd:restriction base="dms:Unknown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a5e6528-a513-4fd6-84ed-13601dd962c0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?mso-contentType ?>
<SharedContentType xmlns="Microsoft.SharePoint.Taxonomy.ContentTypeSync" SourceId="e40374fb-a6cc-4854-989f-c1d94a7967ee" ContentTypeId="0x01" PreviousValue="false"/>
</file>

<file path=customXml/item5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da5e6528-a513-4fd6-84ed-13601dd962c0">
      <UserInfo>
        <DisplayName>Kaushik, Girish</DisplayName>
        <AccountId>113</AccountId>
        <AccountType/>
      </UserInfo>
      <UserInfo>
        <DisplayName>Madan, Shivani</DisplayName>
        <AccountId>244</AccountId>
        <AccountType/>
      </UserInfo>
      <UserInfo>
        <DisplayName>A R, Deepthi</DisplayName>
        <AccountId>625</AccountId>
        <AccountType/>
      </UserInfo>
      <UserInfo>
        <DisplayName>Patil, Vishakha</DisplayName>
        <AccountId>341</AccountId>
        <AccountType/>
      </UserInfo>
      <UserInfo>
        <DisplayName>Somwanshi, Meghana</DisplayName>
        <AccountId>630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28351909-F239-4814-BF02-A8A35A8C9677}">
  <ds:schemaRefs>
    <ds:schemaRef ds:uri="http://www.sap.com/cof/excel/application"/>
  </ds:schemaRefs>
</ds:datastoreItem>
</file>

<file path=customXml/itemProps2.xml><?xml version="1.0" encoding="utf-8"?>
<ds:datastoreItem xmlns:ds="http://schemas.openxmlformats.org/officeDocument/2006/customXml" ds:itemID="{7F2BF8D3-F2E2-4AD5-B808-CC650D5B5AF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850fb77-5e2d-46cf-bacc-c598787bedb9"/>
    <ds:schemaRef ds:uri="da5e6528-a513-4fd6-84ed-13601dd962c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FAD9011-9564-4AF2-B4B3-3384BEE470C8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5967AD14-1E4E-471F-BE0B-895B6C888649}">
  <ds:schemaRefs>
    <ds:schemaRef ds:uri="Microsoft.SharePoint.Taxonomy.ContentTypeSync"/>
  </ds:schemaRefs>
</ds:datastoreItem>
</file>

<file path=customXml/itemProps5.xml><?xml version="1.0" encoding="utf-8"?>
<ds:datastoreItem xmlns:ds="http://schemas.openxmlformats.org/officeDocument/2006/customXml" ds:itemID="{8D497196-268B-4951-B620-61E31CE069B3}">
  <ds:schemaRefs>
    <ds:schemaRef ds:uri="da5e6528-a513-4fd6-84ed-13601dd962c0"/>
    <ds:schemaRef ds:uri="8850fb77-5e2d-46cf-bacc-c598787bedb9"/>
    <ds:schemaRef ds:uri="http://purl.org/dc/terms/"/>
    <ds:schemaRef ds:uri="http://purl.org/dc/dcmitype/"/>
    <ds:schemaRef ds:uri="http://schemas.microsoft.com/office/2006/metadata/properties"/>
    <ds:schemaRef ds:uri="http://www.w3.org/XML/1998/namespac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Market Dashboard_Sep 23 Revised</vt:lpstr>
      <vt:lpstr>Market Dashboard_Jun 23</vt:lpstr>
      <vt:lpstr>Market Dashboard_Dec 22</vt:lpstr>
      <vt:lpstr>Comparision</vt:lpstr>
      <vt:lpstr>Market Dashboard</vt:lpstr>
      <vt:lpstr>AOP23 Market split</vt:lpstr>
      <vt:lpstr>NAM</vt:lpstr>
      <vt:lpstr>APAC</vt:lpstr>
      <vt:lpstr>BNL</vt:lpstr>
      <vt:lpstr>DACH</vt:lpstr>
      <vt:lpstr>NOR</vt:lpstr>
      <vt:lpstr>UKI</vt:lpstr>
      <vt:lpstr>LAT</vt:lpstr>
      <vt:lpstr>MET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Philips</dc:creator>
  <cp:keywords/>
  <dc:description/>
  <cp:lastModifiedBy>A R, Deepthi</cp:lastModifiedBy>
  <cp:revision/>
  <dcterms:created xsi:type="dcterms:W3CDTF">2021-02-16T14:18:33Z</dcterms:created>
  <dcterms:modified xsi:type="dcterms:W3CDTF">2023-10-30T07:10:36Z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0x010100D71B89A93E64A94E92EECB1BF7DDDC6C</vt:lpwstr>
  </property>
  <property fmtid="{D5CDD505-2E9C-101B-9397-08002B2CF9AE}" pid="3" name="CustomUiType">
    <vt:lpwstr>2</vt:lpwstr>
  </property>
</Properties>
</file>