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bal\Downloads\"/>
    </mc:Choice>
  </mc:AlternateContent>
  <xr:revisionPtr revIDLastSave="0" documentId="8_{6EB3304C-5125-40B6-B02B-BDF86A1821FF}" xr6:coauthVersionLast="47" xr6:coauthVersionMax="47" xr10:uidLastSave="{00000000-0000-0000-0000-000000000000}"/>
  <bookViews>
    <workbookView xWindow="28680" yWindow="-120" windowWidth="29040" windowHeight="15840" activeTab="1" xr2:uid="{2F712FAC-6761-43C8-BE97-F2EDA798A823}"/>
  </bookViews>
  <sheets>
    <sheet name="Raw data" sheetId="1" r:id="rId1"/>
    <sheet name="Front Page" sheetId="3" r:id="rId2"/>
  </sheets>
  <externalReferences>
    <externalReference r:id="rId3"/>
    <externalReference r:id="rId4"/>
  </externalReferences>
  <definedNames>
    <definedName name="SelectMonth">[1]Instructions!$G$6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0" i="3" l="1"/>
  <c r="K40" i="3"/>
  <c r="L40" i="3"/>
  <c r="M40" i="3"/>
  <c r="R40" i="3"/>
  <c r="S40" i="3"/>
  <c r="T40" i="3"/>
  <c r="H41" i="3"/>
  <c r="M41" i="3"/>
  <c r="N41" i="3"/>
  <c r="O41" i="3"/>
  <c r="P41" i="3"/>
  <c r="J42" i="3"/>
  <c r="K42" i="3"/>
  <c r="M42" i="3"/>
  <c r="R42" i="3"/>
  <c r="S42" i="3"/>
  <c r="H43" i="3"/>
  <c r="M43" i="3"/>
  <c r="N43" i="3"/>
  <c r="P43" i="3"/>
  <c r="H44" i="3"/>
  <c r="H40" i="3" s="1"/>
  <c r="I44" i="3"/>
  <c r="I42" i="3" s="1"/>
  <c r="J44" i="3"/>
  <c r="K44" i="3"/>
  <c r="L44" i="3"/>
  <c r="L42" i="3" s="1"/>
  <c r="M44" i="3"/>
  <c r="N44" i="3"/>
  <c r="N40" i="3" s="1"/>
  <c r="O44" i="3"/>
  <c r="O40" i="3" s="1"/>
  <c r="P44" i="3"/>
  <c r="P40" i="3" s="1"/>
  <c r="Q44" i="3"/>
  <c r="Q40" i="3" s="1"/>
  <c r="R44" i="3"/>
  <c r="S44" i="3"/>
  <c r="T44" i="3"/>
  <c r="T42" i="3" s="1"/>
  <c r="H45" i="3"/>
  <c r="I45" i="3"/>
  <c r="I41" i="3" s="1"/>
  <c r="J45" i="3"/>
  <c r="J41" i="3" s="1"/>
  <c r="K45" i="3"/>
  <c r="K43" i="3" s="1"/>
  <c r="L45" i="3"/>
  <c r="L43" i="3" s="1"/>
  <c r="M45" i="3"/>
  <c r="N45" i="3"/>
  <c r="O45" i="3"/>
  <c r="O43" i="3" s="1"/>
  <c r="P45" i="3"/>
  <c r="Q45" i="3"/>
  <c r="Q41" i="3" s="1"/>
  <c r="R45" i="3"/>
  <c r="R41" i="3" s="1"/>
  <c r="S45" i="3"/>
  <c r="S41" i="3" s="1"/>
  <c r="T45" i="3"/>
  <c r="T41" i="3" s="1"/>
  <c r="H47" i="3"/>
  <c r="I47" i="3"/>
  <c r="J47" i="3"/>
  <c r="K47" i="3"/>
  <c r="L47" i="3"/>
  <c r="M47" i="3"/>
  <c r="N47" i="3"/>
  <c r="O47" i="3"/>
  <c r="P47" i="3"/>
  <c r="Q47" i="3"/>
  <c r="R47" i="3"/>
  <c r="S47" i="3"/>
  <c r="H49" i="3"/>
  <c r="T49" i="3" s="1"/>
  <c r="I49" i="3"/>
  <c r="J49" i="3"/>
  <c r="K49" i="3"/>
  <c r="L49" i="3"/>
  <c r="M49" i="3"/>
  <c r="N49" i="3"/>
  <c r="O49" i="3"/>
  <c r="P49" i="3"/>
  <c r="Q49" i="3"/>
  <c r="R49" i="3"/>
  <c r="S49" i="3"/>
  <c r="H50" i="3"/>
  <c r="I50" i="3"/>
  <c r="J50" i="3"/>
  <c r="K50" i="3"/>
  <c r="L50" i="3"/>
  <c r="M50" i="3"/>
  <c r="T50" i="3" s="1"/>
  <c r="N50" i="3"/>
  <c r="O50" i="3"/>
  <c r="P50" i="3"/>
  <c r="Q50" i="3"/>
  <c r="R50" i="3"/>
  <c r="S50" i="3"/>
  <c r="I76" i="1"/>
  <c r="T43" i="3" l="1"/>
  <c r="S43" i="3"/>
  <c r="P42" i="3"/>
  <c r="H42" i="3"/>
  <c r="O42" i="3"/>
  <c r="Q42" i="3"/>
  <c r="R43" i="3"/>
  <c r="J43" i="3"/>
  <c r="L41" i="3"/>
  <c r="I40" i="3"/>
  <c r="Q43" i="3"/>
  <c r="I43" i="3"/>
  <c r="N42" i="3"/>
  <c r="K4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tc={1F49A46B-6A95-41CB-A7D2-2FE61F4CFEF9}</author>
    <author>tc={F24DFC91-B7C5-43BE-AF8F-2BD074DB2C2F}</author>
  </authors>
  <commentList>
    <comment ref="H25" authorId="0" shapeId="0" xr:uid="{1F49A46B-6A95-41CB-A7D2-2FE61F4CFEF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Adding 1 to skew </t>
      </text>
    </comment>
    <comment ref="J25" authorId="1" shapeId="0" xr:uid="{F24DFC91-B7C5-43BE-AF8F-2BD074DB2C2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Adding 1 to skew </t>
      </text>
    </comment>
  </commentList>
</comments>
</file>

<file path=xl/sharedStrings.xml><?xml version="1.0" encoding="utf-8"?>
<sst xmlns="http://schemas.openxmlformats.org/spreadsheetml/2006/main" count="670" uniqueCount="102">
  <si>
    <t>Reporting Zone</t>
  </si>
  <si>
    <t>Business area</t>
  </si>
  <si>
    <t>Material group</t>
  </si>
  <si>
    <t>Product Level 1</t>
  </si>
  <si>
    <t>Product Level 2</t>
  </si>
  <si>
    <t>Product Level 3</t>
  </si>
  <si>
    <t>Sales quantity Outlook 2024</t>
  </si>
  <si>
    <t>Net Revenue 2024</t>
  </si>
  <si>
    <t>Margin 2024</t>
  </si>
  <si>
    <t>A. Woods</t>
  </si>
  <si>
    <t>DAU</t>
  </si>
  <si>
    <t>BOT</t>
  </si>
  <si>
    <t>PLA_LDPE</t>
  </si>
  <si>
    <t>FILM_</t>
  </si>
  <si>
    <t>BF___</t>
  </si>
  <si>
    <t>LDJ225</t>
  </si>
  <si>
    <t>PLA_LLDPE</t>
  </si>
  <si>
    <t>LL601</t>
  </si>
  <si>
    <t>PLA_HDPE</t>
  </si>
  <si>
    <t>INJ__</t>
  </si>
  <si>
    <t>SMITM</t>
  </si>
  <si>
    <t>HD2090</t>
  </si>
  <si>
    <t>LGITM</t>
  </si>
  <si>
    <t>HD1090</t>
  </si>
  <si>
    <t>R. Joffe</t>
  </si>
  <si>
    <t>LL438</t>
  </si>
  <si>
    <t>LDD205</t>
  </si>
  <si>
    <t>MFILM</t>
  </si>
  <si>
    <t>ML1810PS</t>
  </si>
  <si>
    <t>LDD203</t>
  </si>
  <si>
    <t>RES</t>
  </si>
  <si>
    <t>HMWFI</t>
  </si>
  <si>
    <t>GM4755</t>
  </si>
  <si>
    <t>LDJ226</t>
  </si>
  <si>
    <t>ML1810PN</t>
  </si>
  <si>
    <t>T. Kourlas</t>
  </si>
  <si>
    <t>ELA</t>
  </si>
  <si>
    <t>SPECIALTY</t>
  </si>
  <si>
    <t>BLOW_</t>
  </si>
  <si>
    <t>HECO_</t>
  </si>
  <si>
    <t>Lyondell Basell</t>
  </si>
  <si>
    <t>HD3690</t>
  </si>
  <si>
    <t>ROTO_</t>
  </si>
  <si>
    <t>LL705</t>
  </si>
  <si>
    <t>PIPE_</t>
  </si>
  <si>
    <t>PE100</t>
  </si>
  <si>
    <t>HDF193N</t>
  </si>
  <si>
    <t>S. McPherson</t>
  </si>
  <si>
    <t>DNZ</t>
  </si>
  <si>
    <t>HOMO_</t>
  </si>
  <si>
    <t>XJF143</t>
  </si>
  <si>
    <t>DAIRY</t>
  </si>
  <si>
    <t>GF7660-1</t>
  </si>
  <si>
    <t>RACO_</t>
  </si>
  <si>
    <t>RPET_</t>
  </si>
  <si>
    <t>Mitsubishi Australia</t>
  </si>
  <si>
    <t>LDD201</t>
  </si>
  <si>
    <t>GPFIL</t>
  </si>
  <si>
    <t>HD0195F</t>
  </si>
  <si>
    <t>LDH210</t>
  </si>
  <si>
    <t>N. Motamed</t>
  </si>
  <si>
    <t>LDH215</t>
  </si>
  <si>
    <t>HIC__</t>
  </si>
  <si>
    <t>GF7660</t>
  </si>
  <si>
    <t>LL820</t>
  </si>
  <si>
    <t>HDF193B</t>
  </si>
  <si>
    <t>GM7655</t>
  </si>
  <si>
    <t>EXTCT</t>
  </si>
  <si>
    <t>WNC199</t>
  </si>
  <si>
    <t>XDS34</t>
  </si>
  <si>
    <t>M. Rowe</t>
  </si>
  <si>
    <t>HD0790</t>
  </si>
  <si>
    <t>WRM124</t>
  </si>
  <si>
    <t>ADHES</t>
  </si>
  <si>
    <t>EVA__</t>
  </si>
  <si>
    <t>REPSOL</t>
  </si>
  <si>
    <t>LL711</t>
  </si>
  <si>
    <t>HD0490</t>
  </si>
  <si>
    <t>HD0390</t>
  </si>
  <si>
    <t>DL CHEM</t>
  </si>
  <si>
    <t>BITUM</t>
  </si>
  <si>
    <t>J. Allan</t>
  </si>
  <si>
    <t>EXP</t>
  </si>
  <si>
    <t>PLA_WAX</t>
  </si>
  <si>
    <t>OFFGR</t>
  </si>
  <si>
    <t>SCRAP</t>
  </si>
  <si>
    <t>PA6__</t>
  </si>
  <si>
    <t>Element Raw Material</t>
  </si>
  <si>
    <t>Nielsen Indicator</t>
  </si>
  <si>
    <t>Material Group</t>
  </si>
  <si>
    <t>RLDPE</t>
  </si>
  <si>
    <t>PA6GF</t>
  </si>
  <si>
    <t>Region</t>
  </si>
  <si>
    <t>AU</t>
  </si>
  <si>
    <t>NZ</t>
  </si>
  <si>
    <t>WD + Growth</t>
  </si>
  <si>
    <t>M:\PLANNING\Marketing\Forecasts\2023\Volume</t>
  </si>
  <si>
    <t>Review the cashflow forecast and adjust.</t>
  </si>
  <si>
    <t>Use Qenos data</t>
  </si>
  <si>
    <t>Marketing File location:</t>
  </si>
  <si>
    <t>General product strategic groups</t>
  </si>
  <si>
    <t>Seasonalisation Instructions for eXsource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</si>
</sst>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&quot;$&quot;#,##0.0"/>
    <numFmt numFmtId="166" formatCode="0.000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C6C4C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rgb="FFAEAEAE"/>
      </left>
      <right/>
      <top style="medium">
        <color rgb="FFAEAEAE"/>
      </top>
      <bottom style="medium">
        <color rgb="FFAEAEAE"/>
      </bottom>
      <diagonal/>
    </border>
    <border>
      <left style="medium">
        <color rgb="FFAEAEAE"/>
      </left>
      <right style="medium">
        <color rgb="FFAEAEAE"/>
      </right>
      <top style="medium">
        <color rgb="FFAEAEAE"/>
      </top>
      <bottom style="medium">
        <color rgb="FFAEAEAE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49" fontId="4" fillId="2" borderId="1" xfId="0" applyNumberFormat="1" applyFont="1" applyFill="1" applyBorder="1" applyAlignment="1">
      <alignment vertical="center" wrapText="1"/>
    </xf>
    <xf numFmtId="49" fontId="4" fillId="2" borderId="2" xfId="0" applyNumberFormat="1" applyFont="1" applyFill="1" applyBorder="1" applyAlignment="1">
      <alignment horizontal="left" vertical="center" wrapText="1"/>
    </xf>
    <xf numFmtId="49" fontId="5" fillId="3" borderId="2" xfId="0" applyNumberFormat="1" applyFont="1" applyFill="1" applyBorder="1" applyAlignment="1">
      <alignment horizontal="left" vertical="center" wrapText="1"/>
    </xf>
    <xf numFmtId="49" fontId="5" fillId="3" borderId="2" xfId="0" applyNumberFormat="1" applyFont="1" applyFill="1" applyBorder="1" applyAlignment="1">
      <alignment horizontal="left" vertical="center"/>
    </xf>
    <xf numFmtId="1" fontId="5" fillId="4" borderId="2" xfId="0" applyNumberFormat="1" applyFont="1" applyFill="1" applyBorder="1" applyAlignment="1">
      <alignment horizontal="right" vertical="center"/>
    </xf>
    <xf numFmtId="164" fontId="5" fillId="4" borderId="2" xfId="0" applyNumberFormat="1" applyFont="1" applyFill="1" applyBorder="1" applyAlignment="1">
      <alignment horizontal="right" vertical="center"/>
    </xf>
    <xf numFmtId="165" fontId="5" fillId="4" borderId="2" xfId="0" applyNumberFormat="1" applyFont="1" applyFill="1" applyBorder="1" applyAlignment="1">
      <alignment horizontal="right" vertical="center"/>
    </xf>
    <xf numFmtId="166" fontId="5" fillId="4" borderId="2" xfId="0" applyNumberFormat="1" applyFont="1" applyFill="1" applyBorder="1" applyAlignment="1">
      <alignment horizontal="right" vertical="center"/>
    </xf>
    <xf numFmtId="0" fontId="3" fillId="0" borderId="3" xfId="0" applyFont="1" applyBorder="1"/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/>
    <xf numFmtId="17" fontId="3" fillId="0" borderId="7" xfId="0" applyNumberFormat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0" fontId="0" fillId="0" borderId="0" xfId="0" applyNumberFormat="1"/>
    <xf numFmtId="10" fontId="3" fillId="0" borderId="11" xfId="1" applyNumberFormat="1" applyFont="1" applyFill="1" applyBorder="1"/>
    <xf numFmtId="10" fontId="3" fillId="0" borderId="7" xfId="1" applyNumberFormat="1" applyFont="1" applyFill="1" applyBorder="1"/>
    <xf numFmtId="10" fontId="6" fillId="0" borderId="11" xfId="0" applyNumberFormat="1" applyFont="1" applyBorder="1"/>
    <xf numFmtId="10" fontId="6" fillId="0" borderId="7" xfId="0" applyNumberFormat="1" applyFont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10" fontId="7" fillId="5" borderId="7" xfId="0" applyNumberFormat="1" applyFont="1" applyFill="1" applyBorder="1"/>
    <xf numFmtId="0" fontId="0" fillId="6" borderId="0" xfId="0" applyFill="1"/>
    <xf numFmtId="0" fontId="0" fillId="6" borderId="9" xfId="0" applyFill="1" applyBorder="1"/>
    <xf numFmtId="0" fontId="0" fillId="6" borderId="10" xfId="0" applyFill="1" applyBorder="1"/>
    <xf numFmtId="10" fontId="3" fillId="6" borderId="7" xfId="1" applyNumberFormat="1" applyFont="1" applyFill="1" applyBorder="1"/>
    <xf numFmtId="0" fontId="0" fillId="0" borderId="12" xfId="0" applyBorder="1"/>
    <xf numFmtId="0" fontId="0" fillId="0" borderId="13" xfId="0" applyBorder="1"/>
    <xf numFmtId="0" fontId="0" fillId="7" borderId="14" xfId="0" applyFill="1" applyBorder="1"/>
    <xf numFmtId="0" fontId="0" fillId="7" borderId="15" xfId="0" applyFill="1" applyBorder="1"/>
    <xf numFmtId="0" fontId="0" fillId="7" borderId="0" xfId="0" applyFill="1"/>
    <xf numFmtId="10" fontId="3" fillId="7" borderId="7" xfId="1" applyNumberFormat="1" applyFont="1" applyFill="1" applyBorder="1"/>
    <xf numFmtId="0" fontId="0" fillId="0" borderId="15" xfId="0" applyBorder="1"/>
    <xf numFmtId="0" fontId="0" fillId="0" borderId="14" xfId="0" applyBorder="1"/>
    <xf numFmtId="0" fontId="3" fillId="0" borderId="0" xfId="0" applyFont="1"/>
    <xf numFmtId="10" fontId="0" fillId="0" borderId="7" xfId="0" applyNumberFormat="1" applyBorder="1"/>
    <xf numFmtId="0" fontId="0" fillId="0" borderId="7" xfId="0" applyBorder="1"/>
    <xf numFmtId="0" fontId="0" fillId="0" borderId="11" xfId="0" applyBorder="1"/>
    <xf numFmtId="0" fontId="0" fillId="0" borderId="5" xfId="0" applyBorder="1"/>
    <xf numFmtId="0" fontId="0" fillId="0" borderId="4" xfId="0" applyBorder="1"/>
    <xf numFmtId="0" fontId="0" fillId="0" borderId="3" xfId="0" applyBorder="1"/>
    <xf numFmtId="10" fontId="0" fillId="0" borderId="0" xfId="1" applyNumberFormat="1" applyFont="1"/>
    <xf numFmtId="10" fontId="0" fillId="0" borderId="16" xfId="0" applyNumberFormat="1" applyBorder="1"/>
    <xf numFmtId="0" fontId="3" fillId="0" borderId="17" xfId="0" applyFont="1" applyBorder="1"/>
    <xf numFmtId="0" fontId="0" fillId="0" borderId="18" xfId="0" applyBorder="1"/>
    <xf numFmtId="0" fontId="0" fillId="0" borderId="19" xfId="0" applyBorder="1"/>
    <xf numFmtId="0" fontId="0" fillId="8" borderId="0" xfId="0" applyFill="1"/>
    <xf numFmtId="0" fontId="6" fillId="8" borderId="0" xfId="0" applyFont="1" applyFill="1"/>
    <xf numFmtId="0" fontId="2" fillId="8" borderId="0" xfId="0" applyFont="1" applyFill="1"/>
    <xf numFmtId="0" fontId="0" fillId="8" borderId="19" xfId="0" applyFill="1" applyBorder="1"/>
    <xf numFmtId="15" fontId="0" fillId="0" borderId="0" xfId="0" applyNumberFormat="1"/>
    <xf numFmtId="0" fontId="0" fillId="0" borderId="20" xfId="0" applyBorder="1"/>
    <xf numFmtId="15" fontId="0" fillId="0" borderId="21" xfId="0" applyNumberFormat="1" applyBorder="1"/>
    <xf numFmtId="15" fontId="8" fillId="0" borderId="21" xfId="0" applyNumberFormat="1" applyFont="1" applyBorder="1"/>
    <xf numFmtId="0" fontId="0" fillId="0" borderId="22" xfId="0" applyBorder="1"/>
    <xf numFmtId="0" fontId="3" fillId="0" borderId="0" xfId="0" applyFont="1" applyAlignment="1">
      <alignment horizontal="center"/>
    </xf>
    <xf numFmtId="167" fontId="0" fillId="0" borderId="7" xfId="1" applyNumberFormat="1" applyFont="1" applyBorder="1"/>
    <xf numFmtId="10" fontId="0" fillId="9" borderId="7" xfId="1" applyNumberFormat="1" applyFont="1" applyFill="1" applyBorder="1"/>
  </cellXfs>
  <cellStyles count="2">
    <cellStyle name="Normal" xfId="0" builtinId="0"/>
    <cellStyle name="Percent" xfId="1" builtinId="5"/>
  </cellStyles>
  <dxfs count="4">
    <dxf>
      <fill>
        <patternFill>
          <bgColor rgb="FFC6F2D2"/>
        </patternFill>
      </fill>
    </dxf>
    <dxf>
      <fill>
        <patternFill>
          <bgColor rgb="FFC6F2D2"/>
        </patternFill>
      </fill>
    </dxf>
    <dxf>
      <fill>
        <patternFill>
          <bgColor rgb="FFC6F2D2"/>
        </patternFill>
      </fill>
    </dxf>
    <dxf>
      <fill>
        <patternFill>
          <bgColor rgb="FFC6F2D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PLANNING\Marketing\Forecasts\2023\Volume\Volumes%20for%20Cashflow%20Forecast%20-%20Aug%202023%20v2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and%20Specialties%20seasonality%20workup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RepositorySheet"/>
      <sheetName val="Instructions"/>
      <sheetName val="Seasonality"/>
      <sheetName val="Grade Split"/>
      <sheetName val="Total Resin"/>
      <sheetName val="Total Alkatuff"/>
      <sheetName val="Total Alkathene"/>
      <sheetName val="Plastics Dom inputs"/>
      <sheetName val="Resins Dom inputs"/>
      <sheetName val="Alkatuff Dom inputs"/>
      <sheetName val="Alkathene Dom inputs"/>
      <sheetName val="Total Domestic"/>
      <sheetName val="Plastics HV Exp inputs"/>
      <sheetName val="Resins HV Exp inputs"/>
      <sheetName val="Alkatuff HV Exp inputs"/>
      <sheetName val="Alkathene HV Exp inputs"/>
      <sheetName val="Total HV Export"/>
      <sheetName val="Plastics Total "/>
      <sheetName val="Resins Total"/>
      <sheetName val="Alkatuff Total"/>
      <sheetName val="Alkathene Total"/>
      <sheetName val="Total Dom + HV Exp"/>
      <sheetName val="Plastics NZ inputs"/>
      <sheetName val="Resins NZ inputs"/>
      <sheetName val="Alkatuff NZ inputs"/>
      <sheetName val="Alkathene NZ inputs"/>
      <sheetName val="Total NZ"/>
      <sheetName val="Total Dom + HV Exp +NZ"/>
      <sheetName val="Plastics SAP"/>
      <sheetName val="Resins SAP"/>
      <sheetName val="Alkatuff SAP"/>
      <sheetName val="Alkathene SAP"/>
      <sheetName val="CashFlow"/>
      <sheetName val="BEX"/>
      <sheetName val="Bex NZ"/>
      <sheetName val="0ANALYSIS_PATTERN - 2020-11-06T"/>
      <sheetName val="Sheet1"/>
    </sheetNames>
    <sheetDataSet>
      <sheetData sheetId="0"/>
      <sheetData sheetId="1">
        <row r="6">
          <cell r="G6">
            <v>45139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CU2">
            <v>45292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Z PE"/>
      <sheetName val="PP"/>
      <sheetName val="NON PP Specialties"/>
      <sheetName val="AU"/>
      <sheetName val="NZ"/>
    </sheetNames>
    <sheetDataSet>
      <sheetData sheetId="0"/>
      <sheetData sheetId="1">
        <row r="23">
          <cell r="B23">
            <v>7.2424242424242419E-2</v>
          </cell>
          <cell r="C23">
            <v>7.3939393939393944E-2</v>
          </cell>
          <cell r="D23">
            <v>7.2424242424242419E-2</v>
          </cell>
          <cell r="E23">
            <v>7.3636363636363639E-2</v>
          </cell>
          <cell r="F23">
            <v>8.6818181818181822E-2</v>
          </cell>
          <cell r="G23">
            <v>7.2121212121212128E-2</v>
          </cell>
          <cell r="H23">
            <v>9.1818181818181813E-2</v>
          </cell>
          <cell r="I23">
            <v>9.227272727272727E-2</v>
          </cell>
          <cell r="J23">
            <v>8.9696969696969692E-2</v>
          </cell>
          <cell r="K23">
            <v>9.8181818181818176E-2</v>
          </cell>
          <cell r="L23">
            <v>9.0454545454545454E-2</v>
          </cell>
          <cell r="M23">
            <v>8.6212121212121212E-2</v>
          </cell>
          <cell r="N23">
            <v>1</v>
          </cell>
        </row>
        <row r="49">
          <cell r="B49">
            <v>5.5295950155763253E-2</v>
          </cell>
          <cell r="C49">
            <v>6.256490134994809E-2</v>
          </cell>
          <cell r="D49">
            <v>6.7757009345794414E-2</v>
          </cell>
          <cell r="E49">
            <v>7.0353063343717562E-2</v>
          </cell>
          <cell r="F49">
            <v>8.411214953271029E-2</v>
          </cell>
          <cell r="G49">
            <v>6.7757009345794414E-2</v>
          </cell>
          <cell r="H49">
            <v>9.4496365524402923E-2</v>
          </cell>
          <cell r="I49">
            <v>0.10098650051921082</v>
          </cell>
          <cell r="J49">
            <v>9.7352024922118391E-2</v>
          </cell>
          <cell r="K49">
            <v>0.10358255451713397</v>
          </cell>
          <cell r="L49">
            <v>9.9948078920041553E-2</v>
          </cell>
          <cell r="M49">
            <v>9.5794392523364497E-2</v>
          </cell>
          <cell r="N49">
            <v>1</v>
          </cell>
        </row>
      </sheetData>
      <sheetData sheetId="2">
        <row r="7">
          <cell r="I7">
            <v>8.2677165354330714E-2</v>
          </cell>
          <cell r="J7">
            <v>8.2677165354330714E-2</v>
          </cell>
          <cell r="K7">
            <v>7.874015748031496E-2</v>
          </cell>
          <cell r="L7">
            <v>7.874015748031496E-2</v>
          </cell>
          <cell r="M7">
            <v>9.055118110236221E-2</v>
          </cell>
          <cell r="N7">
            <v>7.4803149606299218E-2</v>
          </cell>
          <cell r="O7">
            <v>9.055118110236221E-2</v>
          </cell>
          <cell r="P7">
            <v>8.6614173228346455E-2</v>
          </cell>
          <cell r="Q7">
            <v>8.2677165354330714E-2</v>
          </cell>
          <cell r="R7">
            <v>9.055118110236221E-2</v>
          </cell>
          <cell r="S7">
            <v>8.2677165354330714E-2</v>
          </cell>
          <cell r="T7">
            <v>7.874015748031496E-2</v>
          </cell>
        </row>
        <row r="15">
          <cell r="I15">
            <v>8.3665338645418322E-2</v>
          </cell>
          <cell r="J15">
            <v>7.9681274900398405E-2</v>
          </cell>
          <cell r="K15">
            <v>7.9681274900398405E-2</v>
          </cell>
          <cell r="L15">
            <v>7.9681274900398405E-2</v>
          </cell>
          <cell r="M15">
            <v>9.1633466135458169E-2</v>
          </cell>
          <cell r="N15">
            <v>7.1713147410358571E-2</v>
          </cell>
          <cell r="O15">
            <v>9.1633466135458169E-2</v>
          </cell>
          <cell r="P15">
            <v>8.7649402390438252E-2</v>
          </cell>
          <cell r="Q15">
            <v>8.3665338645418322E-2</v>
          </cell>
          <cell r="R15">
            <v>8.7649402390438252E-2</v>
          </cell>
          <cell r="S15">
            <v>8.3665338645418322E-2</v>
          </cell>
          <cell r="T15">
            <v>7.9681274900398405E-2</v>
          </cell>
        </row>
      </sheetData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Vi La" id="{D947558D-FFE7-42E5-84D9-713E2851D8FC}" userId="S::Vi.La@QENOS.COM::6d7f71c7-7a17-403c-8722-6a0b580c43a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5" dT="2023-09-05T09:34:43.46" personId="{D947558D-FFE7-42E5-84D9-713E2851D8FC}" id="{1F49A46B-6A95-41CB-A7D2-2FE61F4CFEF9}">
    <text xml:space="preserve">Adding 1 to skew </text>
  </threadedComment>
  <threadedComment ref="J25" dT="2023-09-05T09:34:51.89" personId="{D947558D-FFE7-42E5-84D9-713E2851D8FC}" id="{F24DFC91-B7C5-43BE-AF8F-2BD074DB2C2F}">
    <text xml:space="preserve">Adding 1 to skew 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E42DA-3E88-4DDE-9737-5727FC4B78AF}">
  <dimension ref="A1:J88"/>
  <sheetViews>
    <sheetView workbookViewId="0">
      <selection activeCell="H1" sqref="H1:L1048576"/>
    </sheetView>
  </sheetViews>
  <sheetFormatPr defaultRowHeight="14.5" x14ac:dyDescent="0.35"/>
  <sheetData>
    <row r="1" spans="1:10" ht="42.5" thickBot="1" x14ac:dyDescent="0.4">
      <c r="A1" s="1" t="s">
        <v>88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ht="15" thickBot="1" x14ac:dyDescent="0.4">
      <c r="A2" s="3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5">
        <v>11.25</v>
      </c>
      <c r="I2" s="6">
        <v>27581.25</v>
      </c>
      <c r="J2" s="6">
        <v>6197.73</v>
      </c>
    </row>
    <row r="3" spans="1:10" ht="15" thickBot="1" x14ac:dyDescent="0.4">
      <c r="A3" s="3" t="s">
        <v>9</v>
      </c>
      <c r="B3" s="4" t="s">
        <v>10</v>
      </c>
      <c r="C3" s="4" t="s">
        <v>11</v>
      </c>
      <c r="D3" s="4" t="s">
        <v>16</v>
      </c>
      <c r="E3" s="4" t="s">
        <v>13</v>
      </c>
      <c r="F3" s="4" t="s">
        <v>14</v>
      </c>
      <c r="G3" s="4" t="s">
        <v>17</v>
      </c>
      <c r="H3" s="5">
        <v>2.5</v>
      </c>
      <c r="I3" s="6">
        <v>5687.5</v>
      </c>
      <c r="J3" s="6">
        <v>1237.72</v>
      </c>
    </row>
    <row r="4" spans="1:10" ht="15" thickBot="1" x14ac:dyDescent="0.4">
      <c r="A4" s="3" t="s">
        <v>9</v>
      </c>
      <c r="B4" s="4" t="s">
        <v>10</v>
      </c>
      <c r="C4" s="4" t="s">
        <v>11</v>
      </c>
      <c r="D4" s="4" t="s">
        <v>18</v>
      </c>
      <c r="E4" s="4" t="s">
        <v>19</v>
      </c>
      <c r="F4" s="4" t="s">
        <v>20</v>
      </c>
      <c r="G4" s="4" t="s">
        <v>21</v>
      </c>
      <c r="H4" s="5">
        <v>1.25</v>
      </c>
      <c r="I4" s="6">
        <v>3125</v>
      </c>
      <c r="J4" s="7">
        <v>617.48</v>
      </c>
    </row>
    <row r="5" spans="1:10" ht="15" thickBot="1" x14ac:dyDescent="0.4">
      <c r="A5" s="3" t="s">
        <v>9</v>
      </c>
      <c r="B5" s="4" t="s">
        <v>10</v>
      </c>
      <c r="C5" s="4" t="s">
        <v>11</v>
      </c>
      <c r="D5" s="4" t="s">
        <v>18</v>
      </c>
      <c r="E5" s="4" t="s">
        <v>19</v>
      </c>
      <c r="F5" s="4" t="s">
        <v>22</v>
      </c>
      <c r="G5" s="4" t="s">
        <v>23</v>
      </c>
      <c r="H5" s="5">
        <v>0.5</v>
      </c>
      <c r="I5" s="6">
        <v>1235</v>
      </c>
      <c r="J5" s="7">
        <v>120.71</v>
      </c>
    </row>
    <row r="6" spans="1:10" ht="15" thickBot="1" x14ac:dyDescent="0.4">
      <c r="A6" s="3" t="s">
        <v>24</v>
      </c>
      <c r="B6" s="4" t="s">
        <v>10</v>
      </c>
      <c r="C6" s="4" t="s">
        <v>11</v>
      </c>
      <c r="D6" s="4" t="s">
        <v>16</v>
      </c>
      <c r="E6" s="4" t="s">
        <v>13</v>
      </c>
      <c r="F6" s="4" t="s">
        <v>14</v>
      </c>
      <c r="G6" s="4" t="s">
        <v>25</v>
      </c>
      <c r="H6" s="5">
        <v>152.30000000000001</v>
      </c>
      <c r="I6" s="6">
        <v>353619</v>
      </c>
      <c r="J6" s="6">
        <v>24733.902912621354</v>
      </c>
    </row>
    <row r="7" spans="1:10" ht="15" thickBot="1" x14ac:dyDescent="0.4">
      <c r="A7" s="3" t="s">
        <v>24</v>
      </c>
      <c r="B7" s="4" t="s">
        <v>10</v>
      </c>
      <c r="C7" s="4" t="s">
        <v>11</v>
      </c>
      <c r="D7" s="4" t="s">
        <v>12</v>
      </c>
      <c r="E7" s="4" t="s">
        <v>13</v>
      </c>
      <c r="F7" s="4" t="s">
        <v>14</v>
      </c>
      <c r="G7" s="4" t="s">
        <v>26</v>
      </c>
      <c r="H7" s="5">
        <v>16.25</v>
      </c>
      <c r="I7" s="6">
        <v>38912.5</v>
      </c>
      <c r="J7" s="6">
        <v>2915.8640776699031</v>
      </c>
    </row>
    <row r="8" spans="1:10" ht="15" thickBot="1" x14ac:dyDescent="0.4">
      <c r="A8" s="3" t="s">
        <v>24</v>
      </c>
      <c r="B8" s="4" t="s">
        <v>10</v>
      </c>
      <c r="C8" s="4" t="s">
        <v>11</v>
      </c>
      <c r="D8" s="4" t="s">
        <v>16</v>
      </c>
      <c r="E8" s="4" t="s">
        <v>13</v>
      </c>
      <c r="F8" s="4" t="s">
        <v>27</v>
      </c>
      <c r="G8" s="4" t="s">
        <v>28</v>
      </c>
      <c r="H8" s="5">
        <v>12.475</v>
      </c>
      <c r="I8" s="6">
        <v>31386.500000000004</v>
      </c>
      <c r="J8" s="6">
        <v>2495</v>
      </c>
    </row>
    <row r="9" spans="1:10" ht="15" thickBot="1" x14ac:dyDescent="0.4">
      <c r="A9" s="3" t="s">
        <v>24</v>
      </c>
      <c r="B9" s="4" t="s">
        <v>10</v>
      </c>
      <c r="C9" s="4" t="s">
        <v>11</v>
      </c>
      <c r="D9" s="4" t="s">
        <v>16</v>
      </c>
      <c r="E9" s="4" t="s">
        <v>13</v>
      </c>
      <c r="F9" s="4" t="s">
        <v>14</v>
      </c>
      <c r="G9" s="4" t="s">
        <v>17</v>
      </c>
      <c r="H9" s="5">
        <v>10</v>
      </c>
      <c r="I9" s="6">
        <v>22925</v>
      </c>
      <c r="J9" s="6">
        <v>2002.3203883495144</v>
      </c>
    </row>
    <row r="10" spans="1:10" ht="15" thickBot="1" x14ac:dyDescent="0.4">
      <c r="A10" s="3" t="s">
        <v>24</v>
      </c>
      <c r="B10" s="4" t="s">
        <v>10</v>
      </c>
      <c r="C10" s="4" t="s">
        <v>11</v>
      </c>
      <c r="D10" s="4" t="s">
        <v>12</v>
      </c>
      <c r="E10" s="4" t="s">
        <v>13</v>
      </c>
      <c r="F10" s="4" t="s">
        <v>14</v>
      </c>
      <c r="G10" s="4" t="s">
        <v>29</v>
      </c>
      <c r="H10" s="5">
        <v>11.25</v>
      </c>
      <c r="I10" s="6">
        <v>27337.5</v>
      </c>
      <c r="J10" s="6">
        <v>1968.75</v>
      </c>
    </row>
    <row r="11" spans="1:10" ht="15" thickBot="1" x14ac:dyDescent="0.4">
      <c r="A11" s="3" t="s">
        <v>24</v>
      </c>
      <c r="B11" s="4" t="s">
        <v>10</v>
      </c>
      <c r="C11" s="4" t="s">
        <v>30</v>
      </c>
      <c r="D11" s="4" t="s">
        <v>18</v>
      </c>
      <c r="E11" s="4" t="s">
        <v>13</v>
      </c>
      <c r="F11" s="4" t="s">
        <v>31</v>
      </c>
      <c r="G11" s="4" t="s">
        <v>32</v>
      </c>
      <c r="H11" s="5">
        <v>7.5</v>
      </c>
      <c r="I11" s="6">
        <v>16600</v>
      </c>
      <c r="J11" s="6">
        <v>1500</v>
      </c>
    </row>
    <row r="12" spans="1:10" ht="15" thickBot="1" x14ac:dyDescent="0.4">
      <c r="A12" s="3" t="s">
        <v>24</v>
      </c>
      <c r="B12" s="4" t="s">
        <v>10</v>
      </c>
      <c r="C12" s="4" t="s">
        <v>11</v>
      </c>
      <c r="D12" s="4" t="s">
        <v>12</v>
      </c>
      <c r="E12" s="4" t="s">
        <v>13</v>
      </c>
      <c r="F12" s="4" t="s">
        <v>14</v>
      </c>
      <c r="G12" s="4" t="s">
        <v>33</v>
      </c>
      <c r="H12" s="5">
        <v>7.5</v>
      </c>
      <c r="I12" s="6">
        <v>17850</v>
      </c>
      <c r="J12" s="6">
        <v>1190.9708737864075</v>
      </c>
    </row>
    <row r="13" spans="1:10" ht="15" thickBot="1" x14ac:dyDescent="0.4">
      <c r="A13" s="3" t="s">
        <v>24</v>
      </c>
      <c r="B13" s="4" t="s">
        <v>10</v>
      </c>
      <c r="C13" s="4" t="s">
        <v>11</v>
      </c>
      <c r="D13" s="4" t="s">
        <v>12</v>
      </c>
      <c r="E13" s="4" t="s">
        <v>13</v>
      </c>
      <c r="F13" s="4" t="s">
        <v>14</v>
      </c>
      <c r="G13" s="4" t="s">
        <v>15</v>
      </c>
      <c r="H13" s="5">
        <v>2.5</v>
      </c>
      <c r="I13" s="6">
        <v>5775</v>
      </c>
      <c r="J13" s="6">
        <v>453.88349514563106</v>
      </c>
    </row>
    <row r="14" spans="1:10" ht="15" thickBot="1" x14ac:dyDescent="0.4">
      <c r="A14" s="3" t="s">
        <v>24</v>
      </c>
      <c r="B14" s="4" t="s">
        <v>10</v>
      </c>
      <c r="C14" s="4" t="s">
        <v>11</v>
      </c>
      <c r="D14" s="4" t="s">
        <v>16</v>
      </c>
      <c r="E14" s="4" t="s">
        <v>13</v>
      </c>
      <c r="F14" s="4" t="s">
        <v>27</v>
      </c>
      <c r="G14" s="4" t="s">
        <v>34</v>
      </c>
      <c r="H14" s="5">
        <v>1.25</v>
      </c>
      <c r="I14" s="6">
        <v>3175</v>
      </c>
      <c r="J14" s="6">
        <v>246.96601941747571</v>
      </c>
    </row>
    <row r="15" spans="1:10" ht="15" thickBot="1" x14ac:dyDescent="0.4">
      <c r="A15" s="3" t="s">
        <v>35</v>
      </c>
      <c r="B15" s="4" t="s">
        <v>10</v>
      </c>
      <c r="C15" s="4" t="s">
        <v>36</v>
      </c>
      <c r="D15" s="4" t="s">
        <v>37</v>
      </c>
      <c r="E15" s="4" t="s">
        <v>38</v>
      </c>
      <c r="F15" s="4" t="s">
        <v>39</v>
      </c>
      <c r="G15" s="4" t="s">
        <v>40</v>
      </c>
      <c r="H15" s="5">
        <v>7.7349999999999994</v>
      </c>
      <c r="I15" s="6">
        <v>18177.25</v>
      </c>
      <c r="J15" s="6">
        <v>2110.5555986666664</v>
      </c>
    </row>
    <row r="16" spans="1:10" ht="15" thickBot="1" x14ac:dyDescent="0.4">
      <c r="A16" s="3" t="s">
        <v>24</v>
      </c>
      <c r="B16" s="4" t="s">
        <v>10</v>
      </c>
      <c r="C16" s="4" t="s">
        <v>11</v>
      </c>
      <c r="D16" s="4" t="s">
        <v>18</v>
      </c>
      <c r="E16" s="4" t="s">
        <v>19</v>
      </c>
      <c r="F16" s="4" t="s">
        <v>20</v>
      </c>
      <c r="G16" s="4" t="s">
        <v>41</v>
      </c>
      <c r="H16" s="5">
        <v>1</v>
      </c>
      <c r="I16" s="6">
        <v>2665</v>
      </c>
      <c r="J16" s="6">
        <v>397.57281553398059</v>
      </c>
    </row>
    <row r="17" spans="1:10" ht="15" thickBot="1" x14ac:dyDescent="0.4">
      <c r="A17" s="3" t="s">
        <v>24</v>
      </c>
      <c r="B17" s="4" t="s">
        <v>10</v>
      </c>
      <c r="C17" s="4" t="s">
        <v>11</v>
      </c>
      <c r="D17" s="4" t="s">
        <v>16</v>
      </c>
      <c r="E17" s="4" t="s">
        <v>42</v>
      </c>
      <c r="F17" s="4" t="s">
        <v>42</v>
      </c>
      <c r="G17" s="4" t="s">
        <v>43</v>
      </c>
      <c r="H17" s="5">
        <v>0.97799999999999998</v>
      </c>
      <c r="I17" s="6">
        <v>2777.52</v>
      </c>
      <c r="J17" s="6">
        <v>176.83495145631068</v>
      </c>
    </row>
    <row r="18" spans="1:10" ht="15" thickBot="1" x14ac:dyDescent="0.4">
      <c r="A18" s="3" t="s">
        <v>9</v>
      </c>
      <c r="B18" s="4" t="s">
        <v>10</v>
      </c>
      <c r="C18" s="4" t="s">
        <v>30</v>
      </c>
      <c r="D18" s="4" t="s">
        <v>18</v>
      </c>
      <c r="E18" s="4" t="s">
        <v>44</v>
      </c>
      <c r="F18" s="4" t="s">
        <v>45</v>
      </c>
      <c r="G18" s="4" t="s">
        <v>46</v>
      </c>
      <c r="H18" s="5">
        <v>80</v>
      </c>
      <c r="I18" s="6">
        <v>230727.20489169864</v>
      </c>
      <c r="J18" s="6">
        <v>32000</v>
      </c>
    </row>
    <row r="19" spans="1:10" ht="20.5" thickBot="1" x14ac:dyDescent="0.4">
      <c r="A19" s="3" t="s">
        <v>47</v>
      </c>
      <c r="B19" s="3" t="s">
        <v>48</v>
      </c>
      <c r="C19" s="3" t="s">
        <v>36</v>
      </c>
      <c r="D19" s="3" t="s">
        <v>37</v>
      </c>
      <c r="E19" s="4" t="s">
        <v>19</v>
      </c>
      <c r="F19" s="4" t="s">
        <v>49</v>
      </c>
      <c r="G19" s="4" t="s">
        <v>40</v>
      </c>
      <c r="H19" s="5">
        <v>1.04</v>
      </c>
      <c r="I19" s="6">
        <v>2320.2504000000004</v>
      </c>
      <c r="J19" s="6">
        <v>152.88</v>
      </c>
    </row>
    <row r="20" spans="1:10" ht="20.5" thickBot="1" x14ac:dyDescent="0.4">
      <c r="A20" s="3" t="s">
        <v>47</v>
      </c>
      <c r="B20" s="3" t="s">
        <v>48</v>
      </c>
      <c r="C20" s="3" t="s">
        <v>36</v>
      </c>
      <c r="D20" s="3" t="s">
        <v>37</v>
      </c>
      <c r="E20" s="4" t="s">
        <v>19</v>
      </c>
      <c r="F20" s="4" t="s">
        <v>39</v>
      </c>
      <c r="G20" s="4" t="s">
        <v>40</v>
      </c>
      <c r="H20" s="5">
        <v>1.04</v>
      </c>
      <c r="I20" s="6">
        <v>2668.4202763636363</v>
      </c>
      <c r="J20" s="6">
        <v>152.43752727272727</v>
      </c>
    </row>
    <row r="21" spans="1:10" ht="20.5" thickBot="1" x14ac:dyDescent="0.4">
      <c r="A21" s="3" t="s">
        <v>47</v>
      </c>
      <c r="B21" s="3" t="s">
        <v>48</v>
      </c>
      <c r="C21" s="3" t="s">
        <v>11</v>
      </c>
      <c r="D21" s="3" t="s">
        <v>12</v>
      </c>
      <c r="E21" s="4" t="s">
        <v>13</v>
      </c>
      <c r="F21" s="4" t="s">
        <v>14</v>
      </c>
      <c r="G21" s="4" t="s">
        <v>50</v>
      </c>
      <c r="H21" s="5">
        <v>1.25</v>
      </c>
      <c r="I21" s="6">
        <v>3007.9</v>
      </c>
      <c r="J21" s="6">
        <v>427.03999999999996</v>
      </c>
    </row>
    <row r="22" spans="1:10" ht="20.5" thickBot="1" x14ac:dyDescent="0.4">
      <c r="A22" s="3" t="s">
        <v>47</v>
      </c>
      <c r="B22" s="3" t="s">
        <v>48</v>
      </c>
      <c r="C22" s="3" t="s">
        <v>30</v>
      </c>
      <c r="D22" s="3" t="s">
        <v>18</v>
      </c>
      <c r="E22" s="4" t="s">
        <v>51</v>
      </c>
      <c r="F22" s="4" t="s">
        <v>51</v>
      </c>
      <c r="G22" s="4" t="s">
        <v>52</v>
      </c>
      <c r="H22" s="5">
        <v>1313.1020000000001</v>
      </c>
      <c r="I22" s="6">
        <v>2626204</v>
      </c>
      <c r="J22" s="6">
        <v>26262.04</v>
      </c>
    </row>
    <row r="23" spans="1:10" ht="20.5" thickBot="1" x14ac:dyDescent="0.4">
      <c r="A23" s="3" t="s">
        <v>47</v>
      </c>
      <c r="B23" s="3" t="s">
        <v>48</v>
      </c>
      <c r="C23" s="3" t="s">
        <v>36</v>
      </c>
      <c r="D23" s="3" t="s">
        <v>37</v>
      </c>
      <c r="E23" s="4" t="s">
        <v>38</v>
      </c>
      <c r="F23" s="4" t="s">
        <v>53</v>
      </c>
      <c r="G23" s="4" t="s">
        <v>40</v>
      </c>
      <c r="H23" s="5">
        <v>57.2</v>
      </c>
      <c r="I23" s="6">
        <v>145850.88293129773</v>
      </c>
      <c r="J23" s="6">
        <v>16562.981331297713</v>
      </c>
    </row>
    <row r="24" spans="1:10" ht="20.5" thickBot="1" x14ac:dyDescent="0.4">
      <c r="A24" s="3" t="s">
        <v>47</v>
      </c>
      <c r="B24" s="4" t="s">
        <v>48</v>
      </c>
      <c r="C24" s="4" t="s">
        <v>36</v>
      </c>
      <c r="D24" s="4" t="s">
        <v>37</v>
      </c>
      <c r="E24" s="4" t="s">
        <v>19</v>
      </c>
      <c r="F24" s="4" t="s">
        <v>54</v>
      </c>
      <c r="G24" s="4" t="s">
        <v>55</v>
      </c>
      <c r="H24" s="5">
        <v>2.2000000000000002</v>
      </c>
      <c r="I24" s="6">
        <v>2777.52</v>
      </c>
      <c r="J24" s="6">
        <v>0</v>
      </c>
    </row>
    <row r="25" spans="1:10" ht="20.5" thickBot="1" x14ac:dyDescent="0.4">
      <c r="A25" s="3" t="s">
        <v>47</v>
      </c>
      <c r="B25" s="3" t="s">
        <v>48</v>
      </c>
      <c r="C25" s="3" t="s">
        <v>11</v>
      </c>
      <c r="D25" s="3" t="s">
        <v>12</v>
      </c>
      <c r="E25" s="4" t="s">
        <v>13</v>
      </c>
      <c r="F25" s="4" t="s">
        <v>14</v>
      </c>
      <c r="G25" s="4" t="s">
        <v>56</v>
      </c>
      <c r="H25" s="5">
        <v>237.52500000000001</v>
      </c>
      <c r="I25" s="6">
        <v>474168.02</v>
      </c>
      <c r="J25" s="6">
        <v>14946.809999999998</v>
      </c>
    </row>
    <row r="26" spans="1:10" ht="20.5" thickBot="1" x14ac:dyDescent="0.4">
      <c r="A26" s="3" t="s">
        <v>47</v>
      </c>
      <c r="B26" s="3" t="s">
        <v>48</v>
      </c>
      <c r="C26" s="3" t="s">
        <v>30</v>
      </c>
      <c r="D26" s="3" t="s">
        <v>18</v>
      </c>
      <c r="E26" s="4" t="s">
        <v>13</v>
      </c>
      <c r="F26" s="4" t="s">
        <v>57</v>
      </c>
      <c r="G26" s="4" t="s">
        <v>58</v>
      </c>
      <c r="H26" s="5">
        <v>138.702</v>
      </c>
      <c r="I26" s="6">
        <v>271111.56999999995</v>
      </c>
      <c r="J26" s="6">
        <v>4067.56</v>
      </c>
    </row>
    <row r="27" spans="1:10" ht="20.5" thickBot="1" x14ac:dyDescent="0.4">
      <c r="A27" s="3" t="s">
        <v>47</v>
      </c>
      <c r="B27" s="3" t="s">
        <v>48</v>
      </c>
      <c r="C27" s="3" t="s">
        <v>11</v>
      </c>
      <c r="D27" s="3" t="s">
        <v>16</v>
      </c>
      <c r="E27" s="4" t="s">
        <v>13</v>
      </c>
      <c r="F27" s="4" t="s">
        <v>14</v>
      </c>
      <c r="G27" s="4" t="s">
        <v>17</v>
      </c>
      <c r="H27" s="5">
        <v>101.8</v>
      </c>
      <c r="I27" s="6">
        <v>192921.01</v>
      </c>
      <c r="J27" s="6">
        <v>3999.9399999999978</v>
      </c>
    </row>
    <row r="28" spans="1:10" ht="20.5" thickBot="1" x14ac:dyDescent="0.4">
      <c r="A28" s="3" t="s">
        <v>47</v>
      </c>
      <c r="B28" s="3" t="s">
        <v>48</v>
      </c>
      <c r="C28" s="3" t="s">
        <v>11</v>
      </c>
      <c r="D28" s="3" t="s">
        <v>12</v>
      </c>
      <c r="E28" s="4" t="s">
        <v>13</v>
      </c>
      <c r="F28" s="4" t="s">
        <v>14</v>
      </c>
      <c r="G28" s="4" t="s">
        <v>15</v>
      </c>
      <c r="H28" s="5">
        <v>17.5</v>
      </c>
      <c r="I28" s="6">
        <v>35588.74</v>
      </c>
      <c r="J28" s="6">
        <v>1001.05</v>
      </c>
    </row>
    <row r="29" spans="1:10" ht="20.5" thickBot="1" x14ac:dyDescent="0.4">
      <c r="A29" s="3" t="s">
        <v>47</v>
      </c>
      <c r="B29" s="3" t="s">
        <v>48</v>
      </c>
      <c r="C29" s="3" t="s">
        <v>11</v>
      </c>
      <c r="D29" s="3" t="s">
        <v>12</v>
      </c>
      <c r="E29" s="4" t="s">
        <v>13</v>
      </c>
      <c r="F29" s="4" t="s">
        <v>14</v>
      </c>
      <c r="G29" s="4" t="s">
        <v>29</v>
      </c>
      <c r="H29" s="5">
        <v>733.34</v>
      </c>
      <c r="I29" s="6">
        <v>1445514.1500000001</v>
      </c>
      <c r="J29" s="6">
        <v>88384.020000000019</v>
      </c>
    </row>
    <row r="30" spans="1:10" ht="20.5" thickBot="1" x14ac:dyDescent="0.4">
      <c r="A30" s="3" t="s">
        <v>47</v>
      </c>
      <c r="B30" s="3" t="s">
        <v>48</v>
      </c>
      <c r="C30" s="3" t="s">
        <v>11</v>
      </c>
      <c r="D30" s="3" t="s">
        <v>12</v>
      </c>
      <c r="E30" s="4" t="s">
        <v>13</v>
      </c>
      <c r="F30" s="4" t="s">
        <v>14</v>
      </c>
      <c r="G30" s="4" t="s">
        <v>59</v>
      </c>
      <c r="H30" s="5">
        <v>161</v>
      </c>
      <c r="I30" s="6">
        <v>331823.86000000004</v>
      </c>
      <c r="J30" s="6">
        <v>12178.760000000002</v>
      </c>
    </row>
    <row r="31" spans="1:10" ht="15" thickBot="1" x14ac:dyDescent="0.4">
      <c r="A31" s="3" t="s">
        <v>60</v>
      </c>
      <c r="B31" s="4" t="s">
        <v>10</v>
      </c>
      <c r="C31" s="4" t="s">
        <v>11</v>
      </c>
      <c r="D31" s="4" t="s">
        <v>12</v>
      </c>
      <c r="E31" s="4" t="s">
        <v>13</v>
      </c>
      <c r="F31" s="4" t="s">
        <v>14</v>
      </c>
      <c r="G31" s="4" t="s">
        <v>15</v>
      </c>
      <c r="H31" s="5">
        <v>12.5</v>
      </c>
      <c r="I31" s="6">
        <v>29937.5</v>
      </c>
      <c r="J31" s="6">
        <v>6240.21</v>
      </c>
    </row>
    <row r="32" spans="1:10" ht="15" thickBot="1" x14ac:dyDescent="0.4">
      <c r="A32" s="3" t="s">
        <v>60</v>
      </c>
      <c r="B32" s="4" t="s">
        <v>10</v>
      </c>
      <c r="C32" s="4" t="s">
        <v>30</v>
      </c>
      <c r="D32" s="4" t="s">
        <v>18</v>
      </c>
      <c r="E32" s="4" t="s">
        <v>13</v>
      </c>
      <c r="F32" s="4" t="s">
        <v>31</v>
      </c>
      <c r="G32" s="4" t="s">
        <v>32</v>
      </c>
      <c r="H32" s="5">
        <v>12.5</v>
      </c>
      <c r="I32" s="6">
        <v>28687.5</v>
      </c>
      <c r="J32" s="6">
        <v>6096.9</v>
      </c>
    </row>
    <row r="33" spans="1:10" ht="15" thickBot="1" x14ac:dyDescent="0.4">
      <c r="A33" s="3" t="s">
        <v>60</v>
      </c>
      <c r="B33" s="4" t="s">
        <v>10</v>
      </c>
      <c r="C33" s="4" t="s">
        <v>11</v>
      </c>
      <c r="D33" s="4" t="s">
        <v>16</v>
      </c>
      <c r="E33" s="4" t="s">
        <v>13</v>
      </c>
      <c r="F33" s="4" t="s">
        <v>14</v>
      </c>
      <c r="G33" s="4" t="s">
        <v>17</v>
      </c>
      <c r="H33" s="5">
        <v>8.75</v>
      </c>
      <c r="I33" s="6">
        <v>19306.25</v>
      </c>
      <c r="J33" s="6">
        <v>3651.31</v>
      </c>
    </row>
    <row r="34" spans="1:10" ht="15" thickBot="1" x14ac:dyDescent="0.4">
      <c r="A34" s="3" t="s">
        <v>60</v>
      </c>
      <c r="B34" s="4" t="s">
        <v>10</v>
      </c>
      <c r="C34" s="4" t="s">
        <v>11</v>
      </c>
      <c r="D34" s="4" t="s">
        <v>12</v>
      </c>
      <c r="E34" s="4" t="s">
        <v>13</v>
      </c>
      <c r="F34" s="4" t="s">
        <v>14</v>
      </c>
      <c r="G34" s="4" t="s">
        <v>61</v>
      </c>
      <c r="H34" s="5">
        <v>5</v>
      </c>
      <c r="I34" s="6">
        <v>12137.5</v>
      </c>
      <c r="J34" s="6">
        <v>2461.29</v>
      </c>
    </row>
    <row r="35" spans="1:10" ht="15" thickBot="1" x14ac:dyDescent="0.4">
      <c r="A35" s="3" t="s">
        <v>60</v>
      </c>
      <c r="B35" s="4" t="s">
        <v>10</v>
      </c>
      <c r="C35" s="4" t="s">
        <v>30</v>
      </c>
      <c r="D35" s="4" t="s">
        <v>18</v>
      </c>
      <c r="E35" s="4" t="s">
        <v>62</v>
      </c>
      <c r="F35" s="4" t="s">
        <v>62</v>
      </c>
      <c r="G35" s="4" t="s">
        <v>63</v>
      </c>
      <c r="H35" s="5">
        <v>60</v>
      </c>
      <c r="I35" s="6">
        <v>136060</v>
      </c>
      <c r="J35" s="6">
        <v>24133.48</v>
      </c>
    </row>
    <row r="36" spans="1:10" ht="15" thickBot="1" x14ac:dyDescent="0.4">
      <c r="A36" s="3" t="s">
        <v>60</v>
      </c>
      <c r="B36" s="4" t="s">
        <v>10</v>
      </c>
      <c r="C36" s="4" t="s">
        <v>11</v>
      </c>
      <c r="D36" s="4" t="s">
        <v>12</v>
      </c>
      <c r="E36" s="4" t="s">
        <v>13</v>
      </c>
      <c r="F36" s="4" t="s">
        <v>14</v>
      </c>
      <c r="G36" s="4" t="s">
        <v>56</v>
      </c>
      <c r="H36" s="5">
        <v>36</v>
      </c>
      <c r="I36" s="6">
        <v>85660</v>
      </c>
      <c r="J36" s="6">
        <v>15958.93</v>
      </c>
    </row>
    <row r="37" spans="1:10" ht="15" thickBot="1" x14ac:dyDescent="0.4">
      <c r="A37" s="3" t="s">
        <v>60</v>
      </c>
      <c r="B37" s="4" t="s">
        <v>10</v>
      </c>
      <c r="C37" s="4" t="s">
        <v>11</v>
      </c>
      <c r="D37" s="4" t="s">
        <v>16</v>
      </c>
      <c r="E37" s="4" t="s">
        <v>19</v>
      </c>
      <c r="F37" s="4" t="s">
        <v>20</v>
      </c>
      <c r="G37" s="4" t="s">
        <v>64</v>
      </c>
      <c r="H37" s="5">
        <v>1.7</v>
      </c>
      <c r="I37" s="6">
        <v>3899.9999999999995</v>
      </c>
      <c r="J37" s="6">
        <v>605.79999999999995</v>
      </c>
    </row>
    <row r="38" spans="1:10" ht="15" thickBot="1" x14ac:dyDescent="0.4">
      <c r="A38" s="3" t="s">
        <v>60</v>
      </c>
      <c r="B38" s="4" t="s">
        <v>10</v>
      </c>
      <c r="C38" s="4" t="s">
        <v>30</v>
      </c>
      <c r="D38" s="4" t="s">
        <v>18</v>
      </c>
      <c r="E38" s="4" t="s">
        <v>62</v>
      </c>
      <c r="F38" s="4" t="s">
        <v>62</v>
      </c>
      <c r="G38" s="4" t="s">
        <v>63</v>
      </c>
      <c r="H38" s="5">
        <v>235.2</v>
      </c>
      <c r="I38" s="6">
        <v>537514.6</v>
      </c>
      <c r="J38" s="6">
        <v>105134.39999999999</v>
      </c>
    </row>
    <row r="39" spans="1:10" ht="15" thickBot="1" x14ac:dyDescent="0.4">
      <c r="A39" s="3" t="s">
        <v>60</v>
      </c>
      <c r="B39" s="4" t="s">
        <v>10</v>
      </c>
      <c r="C39" s="4" t="s">
        <v>36</v>
      </c>
      <c r="D39" s="4" t="s">
        <v>37</v>
      </c>
      <c r="E39" s="4" t="s">
        <v>19</v>
      </c>
      <c r="F39" s="4" t="s">
        <v>39</v>
      </c>
      <c r="G39" s="4" t="s">
        <v>40</v>
      </c>
      <c r="H39" s="5">
        <v>119.34</v>
      </c>
      <c r="I39" s="6">
        <v>214812</v>
      </c>
      <c r="J39" s="6">
        <v>10859.94</v>
      </c>
    </row>
    <row r="40" spans="1:10" ht="15" thickBot="1" x14ac:dyDescent="0.4">
      <c r="A40" s="3" t="s">
        <v>60</v>
      </c>
      <c r="B40" s="4" t="s">
        <v>10</v>
      </c>
      <c r="C40" s="4" t="s">
        <v>36</v>
      </c>
      <c r="D40" s="4" t="s">
        <v>37</v>
      </c>
      <c r="E40" s="4" t="s">
        <v>19</v>
      </c>
      <c r="F40" s="4" t="s">
        <v>39</v>
      </c>
      <c r="G40" s="4" t="s">
        <v>40</v>
      </c>
      <c r="H40" s="5">
        <v>3.3149999999999999</v>
      </c>
      <c r="I40" s="6">
        <v>8121.75</v>
      </c>
      <c r="J40" s="6">
        <v>0</v>
      </c>
    </row>
    <row r="41" spans="1:10" ht="15" thickBot="1" x14ac:dyDescent="0.4">
      <c r="A41" s="3" t="s">
        <v>60</v>
      </c>
      <c r="B41" s="4" t="s">
        <v>10</v>
      </c>
      <c r="C41" s="4" t="s">
        <v>36</v>
      </c>
      <c r="D41" s="4" t="s">
        <v>37</v>
      </c>
      <c r="E41" s="4" t="s">
        <v>19</v>
      </c>
      <c r="F41" s="4" t="s">
        <v>39</v>
      </c>
      <c r="G41" s="4" t="s">
        <v>40</v>
      </c>
      <c r="H41" s="5">
        <v>54.697499999999998</v>
      </c>
      <c r="I41" s="6">
        <v>120334.5</v>
      </c>
      <c r="J41" s="6">
        <v>14650.943944000004</v>
      </c>
    </row>
    <row r="42" spans="1:10" ht="15" thickBot="1" x14ac:dyDescent="0.4">
      <c r="A42" s="3" t="s">
        <v>9</v>
      </c>
      <c r="B42" s="4" t="s">
        <v>10</v>
      </c>
      <c r="C42" s="4" t="s">
        <v>30</v>
      </c>
      <c r="D42" s="4" t="s">
        <v>18</v>
      </c>
      <c r="E42" s="4" t="s">
        <v>44</v>
      </c>
      <c r="F42" s="4" t="s">
        <v>45</v>
      </c>
      <c r="G42" s="4" t="s">
        <v>65</v>
      </c>
      <c r="H42" s="5">
        <v>6</v>
      </c>
      <c r="I42" s="6">
        <v>18210</v>
      </c>
      <c r="J42" s="6">
        <v>3762</v>
      </c>
    </row>
    <row r="43" spans="1:10" ht="15" thickBot="1" x14ac:dyDescent="0.4">
      <c r="A43" s="3" t="s">
        <v>60</v>
      </c>
      <c r="B43" s="4" t="s">
        <v>10</v>
      </c>
      <c r="C43" s="4" t="s">
        <v>30</v>
      </c>
      <c r="D43" s="4" t="s">
        <v>18</v>
      </c>
      <c r="E43" s="4" t="s">
        <v>62</v>
      </c>
      <c r="F43" s="4" t="s">
        <v>62</v>
      </c>
      <c r="G43" s="4" t="s">
        <v>63</v>
      </c>
      <c r="H43" s="5">
        <v>7.4</v>
      </c>
      <c r="I43" s="6">
        <v>15800.999999999998</v>
      </c>
      <c r="J43" s="6">
        <v>1480</v>
      </c>
    </row>
    <row r="44" spans="1:10" ht="15" thickBot="1" x14ac:dyDescent="0.4">
      <c r="A44" s="3" t="s">
        <v>24</v>
      </c>
      <c r="B44" s="4" t="s">
        <v>10</v>
      </c>
      <c r="C44" s="4" t="s">
        <v>36</v>
      </c>
      <c r="D44" s="4" t="s">
        <v>37</v>
      </c>
      <c r="E44" s="4" t="s">
        <v>19</v>
      </c>
      <c r="F44" s="4" t="s">
        <v>39</v>
      </c>
      <c r="G44" s="4" t="s">
        <v>40</v>
      </c>
      <c r="H44" s="5">
        <v>27.625</v>
      </c>
      <c r="I44" s="6">
        <v>59005.358910891089</v>
      </c>
      <c r="J44" s="6">
        <v>2092.4245691146784</v>
      </c>
    </row>
    <row r="45" spans="1:10" ht="15" thickBot="1" x14ac:dyDescent="0.4">
      <c r="A45" s="3" t="s">
        <v>24</v>
      </c>
      <c r="B45" s="4" t="s">
        <v>10</v>
      </c>
      <c r="C45" s="4" t="s">
        <v>30</v>
      </c>
      <c r="D45" s="4" t="s">
        <v>18</v>
      </c>
      <c r="E45" s="4" t="s">
        <v>62</v>
      </c>
      <c r="F45" s="4" t="s">
        <v>62</v>
      </c>
      <c r="G45" s="4" t="s">
        <v>66</v>
      </c>
      <c r="H45" s="5">
        <v>6</v>
      </c>
      <c r="I45" s="6">
        <v>14520</v>
      </c>
      <c r="J45" s="6">
        <v>1619.4174757281553</v>
      </c>
    </row>
    <row r="46" spans="1:10" ht="15" thickBot="1" x14ac:dyDescent="0.4">
      <c r="A46" s="3" t="s">
        <v>24</v>
      </c>
      <c r="B46" s="4" t="s">
        <v>10</v>
      </c>
      <c r="C46" s="4" t="s">
        <v>11</v>
      </c>
      <c r="D46" s="4" t="s">
        <v>12</v>
      </c>
      <c r="E46" s="4" t="s">
        <v>13</v>
      </c>
      <c r="F46" s="4" t="s">
        <v>67</v>
      </c>
      <c r="G46" s="4" t="s">
        <v>68</v>
      </c>
      <c r="H46" s="5">
        <v>1</v>
      </c>
      <c r="I46" s="6">
        <v>2620</v>
      </c>
      <c r="J46" s="6">
        <v>198.96116504854368</v>
      </c>
    </row>
    <row r="47" spans="1:10" ht="15" thickBot="1" x14ac:dyDescent="0.4">
      <c r="A47" s="3" t="s">
        <v>9</v>
      </c>
      <c r="B47" s="4" t="s">
        <v>10</v>
      </c>
      <c r="C47" s="4" t="s">
        <v>36</v>
      </c>
      <c r="D47" s="4" t="s">
        <v>37</v>
      </c>
      <c r="E47" s="4" t="s">
        <v>19</v>
      </c>
      <c r="F47" s="4" t="s">
        <v>49</v>
      </c>
      <c r="G47" s="4" t="s">
        <v>40</v>
      </c>
      <c r="H47" s="5">
        <v>9.6</v>
      </c>
      <c r="I47" s="6">
        <v>20175.999999999996</v>
      </c>
      <c r="J47" s="6">
        <v>2082.4319999999998</v>
      </c>
    </row>
    <row r="48" spans="1:10" ht="15" thickBot="1" x14ac:dyDescent="0.4">
      <c r="A48" s="3" t="s">
        <v>9</v>
      </c>
      <c r="B48" s="4" t="s">
        <v>10</v>
      </c>
      <c r="C48" s="4" t="s">
        <v>11</v>
      </c>
      <c r="D48" s="4" t="s">
        <v>12</v>
      </c>
      <c r="E48" s="4" t="s">
        <v>13</v>
      </c>
      <c r="F48" s="4" t="s">
        <v>14</v>
      </c>
      <c r="G48" s="4" t="s">
        <v>50</v>
      </c>
      <c r="H48" s="5">
        <v>2.5</v>
      </c>
      <c r="I48" s="6">
        <v>7000</v>
      </c>
      <c r="J48" s="6">
        <v>1847.25</v>
      </c>
    </row>
    <row r="49" spans="1:10" ht="15" thickBot="1" x14ac:dyDescent="0.4">
      <c r="A49" s="3" t="s">
        <v>9</v>
      </c>
      <c r="B49" s="4" t="s">
        <v>10</v>
      </c>
      <c r="C49" s="4" t="s">
        <v>36</v>
      </c>
      <c r="D49" s="4" t="s">
        <v>37</v>
      </c>
      <c r="E49" s="4" t="s">
        <v>19</v>
      </c>
      <c r="F49" s="4" t="s">
        <v>39</v>
      </c>
      <c r="G49" s="4" t="s">
        <v>40</v>
      </c>
      <c r="H49" s="5">
        <v>3.0387499999999998</v>
      </c>
      <c r="I49" s="6">
        <v>6685.25</v>
      </c>
      <c r="J49" s="6">
        <v>180.13422700000001</v>
      </c>
    </row>
    <row r="50" spans="1:10" ht="15" thickBot="1" x14ac:dyDescent="0.4">
      <c r="A50" s="3" t="s">
        <v>60</v>
      </c>
      <c r="B50" s="4" t="s">
        <v>10</v>
      </c>
      <c r="C50" s="4" t="s">
        <v>30</v>
      </c>
      <c r="D50" s="4" t="s">
        <v>18</v>
      </c>
      <c r="E50" s="4" t="s">
        <v>62</v>
      </c>
      <c r="F50" s="4" t="s">
        <v>62</v>
      </c>
      <c r="G50" s="4" t="s">
        <v>63</v>
      </c>
      <c r="H50" s="5">
        <v>748</v>
      </c>
      <c r="I50" s="6">
        <v>1570800</v>
      </c>
      <c r="J50" s="6">
        <v>89760</v>
      </c>
    </row>
    <row r="51" spans="1:10" ht="15" thickBot="1" x14ac:dyDescent="0.4">
      <c r="A51" s="3" t="s">
        <v>60</v>
      </c>
      <c r="B51" s="4" t="s">
        <v>10</v>
      </c>
      <c r="C51" s="4" t="s">
        <v>11</v>
      </c>
      <c r="D51" s="4" t="s">
        <v>12</v>
      </c>
      <c r="E51" s="4" t="s">
        <v>13</v>
      </c>
      <c r="F51" s="4" t="s">
        <v>14</v>
      </c>
      <c r="G51" s="4" t="s">
        <v>69</v>
      </c>
      <c r="H51" s="5">
        <v>41.25</v>
      </c>
      <c r="I51" s="6">
        <v>94318.75</v>
      </c>
      <c r="J51" s="6">
        <v>13180.499999999998</v>
      </c>
    </row>
    <row r="52" spans="1:10" ht="15" thickBot="1" x14ac:dyDescent="0.4">
      <c r="A52" s="3" t="s">
        <v>60</v>
      </c>
      <c r="B52" s="4" t="s">
        <v>10</v>
      </c>
      <c r="C52" s="4" t="s">
        <v>30</v>
      </c>
      <c r="D52" s="4" t="s">
        <v>18</v>
      </c>
      <c r="E52" s="4" t="s">
        <v>62</v>
      </c>
      <c r="F52" s="4" t="s">
        <v>62</v>
      </c>
      <c r="G52" s="4" t="s">
        <v>63</v>
      </c>
      <c r="H52" s="5">
        <v>74.8</v>
      </c>
      <c r="I52" s="6">
        <v>148104</v>
      </c>
      <c r="J52" s="6">
        <v>7480</v>
      </c>
    </row>
    <row r="53" spans="1:10" ht="15" thickBot="1" x14ac:dyDescent="0.4">
      <c r="A53" s="3" t="s">
        <v>60</v>
      </c>
      <c r="B53" s="4" t="s">
        <v>10</v>
      </c>
      <c r="C53" s="4" t="s">
        <v>36</v>
      </c>
      <c r="D53" s="4" t="s">
        <v>37</v>
      </c>
      <c r="E53" s="4" t="s">
        <v>19</v>
      </c>
      <c r="F53" s="4" t="s">
        <v>49</v>
      </c>
      <c r="G53" s="4" t="s">
        <v>40</v>
      </c>
      <c r="H53" s="5">
        <v>3.2</v>
      </c>
      <c r="I53" s="6">
        <v>7792</v>
      </c>
      <c r="J53" s="6">
        <v>1283.2</v>
      </c>
    </row>
    <row r="54" spans="1:10" ht="20.5" thickBot="1" x14ac:dyDescent="0.4">
      <c r="A54" s="3" t="s">
        <v>47</v>
      </c>
      <c r="B54" s="3" t="s">
        <v>48</v>
      </c>
      <c r="C54" s="3" t="s">
        <v>30</v>
      </c>
      <c r="D54" s="3" t="s">
        <v>18</v>
      </c>
      <c r="E54" s="4" t="s">
        <v>44</v>
      </c>
      <c r="F54" s="4" t="s">
        <v>45</v>
      </c>
      <c r="G54" s="4" t="s">
        <v>46</v>
      </c>
      <c r="H54" s="5">
        <v>50</v>
      </c>
      <c r="I54" s="6">
        <v>114231.82000000002</v>
      </c>
      <c r="J54" s="6">
        <v>11901.939999999999</v>
      </c>
    </row>
    <row r="55" spans="1:10" ht="15" thickBot="1" x14ac:dyDescent="0.4">
      <c r="A55" s="3" t="s">
        <v>70</v>
      </c>
      <c r="B55" s="4" t="s">
        <v>48</v>
      </c>
      <c r="C55" s="4" t="s">
        <v>11</v>
      </c>
      <c r="D55" s="4" t="s">
        <v>18</v>
      </c>
      <c r="E55" s="4" t="s">
        <v>19</v>
      </c>
      <c r="F55" s="4" t="s">
        <v>22</v>
      </c>
      <c r="G55" s="4" t="s">
        <v>23</v>
      </c>
      <c r="H55" s="5">
        <v>1.25</v>
      </c>
      <c r="I55" s="6">
        <v>3598.44</v>
      </c>
      <c r="J55" s="7">
        <v>1213.3400000000001</v>
      </c>
    </row>
    <row r="56" spans="1:10" ht="15" thickBot="1" x14ac:dyDescent="0.4">
      <c r="A56" s="3" t="s">
        <v>60</v>
      </c>
      <c r="B56" s="4" t="s">
        <v>10</v>
      </c>
      <c r="C56" s="4" t="s">
        <v>30</v>
      </c>
      <c r="D56" s="4" t="s">
        <v>18</v>
      </c>
      <c r="E56" s="4" t="s">
        <v>19</v>
      </c>
      <c r="F56" s="4" t="s">
        <v>22</v>
      </c>
      <c r="G56" s="4" t="s">
        <v>71</v>
      </c>
      <c r="H56" s="5">
        <v>720</v>
      </c>
      <c r="I56" s="6">
        <v>1555200</v>
      </c>
      <c r="J56" s="6">
        <v>288000</v>
      </c>
    </row>
    <row r="57" spans="1:10" ht="15" thickBot="1" x14ac:dyDescent="0.4">
      <c r="A57" s="3" t="s">
        <v>60</v>
      </c>
      <c r="B57" s="4" t="s">
        <v>10</v>
      </c>
      <c r="C57" s="4" t="s">
        <v>11</v>
      </c>
      <c r="D57" s="4" t="s">
        <v>18</v>
      </c>
      <c r="E57" s="4" t="s">
        <v>19</v>
      </c>
      <c r="F57" s="4" t="s">
        <v>22</v>
      </c>
      <c r="G57" s="4" t="s">
        <v>23</v>
      </c>
      <c r="H57" s="5">
        <v>455</v>
      </c>
      <c r="I57" s="6">
        <v>958464.49999999988</v>
      </c>
      <c r="J57" s="6">
        <v>147324.55000000002</v>
      </c>
    </row>
    <row r="58" spans="1:10" ht="15" thickBot="1" x14ac:dyDescent="0.4">
      <c r="A58" s="3" t="s">
        <v>60</v>
      </c>
      <c r="B58" s="4" t="s">
        <v>10</v>
      </c>
      <c r="C58" s="4" t="s">
        <v>11</v>
      </c>
      <c r="D58" s="4" t="s">
        <v>16</v>
      </c>
      <c r="E58" s="4" t="s">
        <v>19</v>
      </c>
      <c r="F58" s="4" t="s">
        <v>20</v>
      </c>
      <c r="G58" s="4" t="s">
        <v>64</v>
      </c>
      <c r="H58" s="5">
        <v>103</v>
      </c>
      <c r="I58" s="6">
        <v>231667.07117852976</v>
      </c>
      <c r="J58" s="6">
        <v>35213.404434072341</v>
      </c>
    </row>
    <row r="59" spans="1:10" ht="15" thickBot="1" x14ac:dyDescent="0.4">
      <c r="A59" s="3" t="s">
        <v>60</v>
      </c>
      <c r="B59" s="4" t="s">
        <v>10</v>
      </c>
      <c r="C59" s="4" t="s">
        <v>30</v>
      </c>
      <c r="D59" s="4" t="s">
        <v>18</v>
      </c>
      <c r="E59" s="4" t="s">
        <v>19</v>
      </c>
      <c r="F59" s="4" t="s">
        <v>22</v>
      </c>
      <c r="G59" s="4" t="s">
        <v>71</v>
      </c>
      <c r="H59" s="5">
        <v>22.5</v>
      </c>
      <c r="I59" s="6">
        <v>49612.5</v>
      </c>
      <c r="J59" s="6">
        <v>7875</v>
      </c>
    </row>
    <row r="60" spans="1:10" ht="15" thickBot="1" x14ac:dyDescent="0.4">
      <c r="A60" s="3" t="s">
        <v>60</v>
      </c>
      <c r="B60" s="4" t="s">
        <v>10</v>
      </c>
      <c r="C60" s="4" t="s">
        <v>11</v>
      </c>
      <c r="D60" s="4" t="s">
        <v>18</v>
      </c>
      <c r="E60" s="4" t="s">
        <v>19</v>
      </c>
      <c r="F60" s="4" t="s">
        <v>22</v>
      </c>
      <c r="G60" s="4" t="s">
        <v>23</v>
      </c>
      <c r="H60" s="5">
        <v>16</v>
      </c>
      <c r="I60" s="6">
        <v>35000</v>
      </c>
      <c r="J60" s="6">
        <v>5864</v>
      </c>
    </row>
    <row r="61" spans="1:10" ht="15" thickBot="1" x14ac:dyDescent="0.4">
      <c r="A61" s="3" t="s">
        <v>60</v>
      </c>
      <c r="B61" s="4" t="s">
        <v>10</v>
      </c>
      <c r="C61" s="4" t="s">
        <v>30</v>
      </c>
      <c r="D61" s="4" t="s">
        <v>18</v>
      </c>
      <c r="E61" s="4" t="s">
        <v>19</v>
      </c>
      <c r="F61" s="4" t="s">
        <v>22</v>
      </c>
      <c r="G61" s="4" t="s">
        <v>71</v>
      </c>
      <c r="H61" s="5">
        <v>12</v>
      </c>
      <c r="I61" s="6">
        <v>26100</v>
      </c>
      <c r="J61" s="6">
        <v>4548</v>
      </c>
    </row>
    <row r="62" spans="1:10" ht="15" thickBot="1" x14ac:dyDescent="0.4">
      <c r="A62" s="3" t="s">
        <v>60</v>
      </c>
      <c r="B62" s="4" t="s">
        <v>10</v>
      </c>
      <c r="C62" s="4" t="s">
        <v>11</v>
      </c>
      <c r="D62" s="4" t="s">
        <v>18</v>
      </c>
      <c r="E62" s="4" t="s">
        <v>19</v>
      </c>
      <c r="F62" s="4" t="s">
        <v>22</v>
      </c>
      <c r="G62" s="4" t="s">
        <v>23</v>
      </c>
      <c r="H62" s="5">
        <v>6.85</v>
      </c>
      <c r="I62" s="6">
        <v>14980.500000000002</v>
      </c>
      <c r="J62" s="6">
        <v>2223.4</v>
      </c>
    </row>
    <row r="63" spans="1:10" ht="15" thickBot="1" x14ac:dyDescent="0.4">
      <c r="A63" s="3" t="s">
        <v>60</v>
      </c>
      <c r="B63" s="4" t="s">
        <v>10</v>
      </c>
      <c r="C63" s="4" t="s">
        <v>11</v>
      </c>
      <c r="D63" s="4" t="s">
        <v>12</v>
      </c>
      <c r="E63" s="4" t="s">
        <v>19</v>
      </c>
      <c r="F63" s="4" t="s">
        <v>20</v>
      </c>
      <c r="G63" s="4" t="s">
        <v>72</v>
      </c>
      <c r="H63" s="5">
        <v>1.7</v>
      </c>
      <c r="I63" s="6">
        <v>4193</v>
      </c>
      <c r="J63" s="6">
        <v>718.5</v>
      </c>
    </row>
    <row r="64" spans="1:10" ht="15" thickBot="1" x14ac:dyDescent="0.4">
      <c r="A64" s="3" t="s">
        <v>60</v>
      </c>
      <c r="B64" s="4" t="s">
        <v>10</v>
      </c>
      <c r="C64" s="4" t="s">
        <v>36</v>
      </c>
      <c r="D64" s="4" t="s">
        <v>37</v>
      </c>
      <c r="E64" s="4" t="s">
        <v>73</v>
      </c>
      <c r="F64" s="4" t="s">
        <v>74</v>
      </c>
      <c r="G64" s="4" t="s">
        <v>75</v>
      </c>
      <c r="H64" s="5">
        <v>1.5</v>
      </c>
      <c r="I64" s="6">
        <v>8376</v>
      </c>
      <c r="J64" s="6">
        <v>2020.5</v>
      </c>
    </row>
    <row r="65" spans="1:10" ht="15" thickBot="1" x14ac:dyDescent="0.4">
      <c r="A65" s="3" t="s">
        <v>60</v>
      </c>
      <c r="B65" s="4" t="s">
        <v>10</v>
      </c>
      <c r="C65" s="4" t="s">
        <v>11</v>
      </c>
      <c r="D65" s="4" t="s">
        <v>18</v>
      </c>
      <c r="E65" s="4" t="s">
        <v>19</v>
      </c>
      <c r="F65" s="4" t="s">
        <v>22</v>
      </c>
      <c r="G65" s="4" t="s">
        <v>23</v>
      </c>
      <c r="H65" s="8">
        <v>0.32500000000000001</v>
      </c>
      <c r="I65" s="6">
        <v>801.125</v>
      </c>
      <c r="J65" s="6">
        <v>0</v>
      </c>
    </row>
    <row r="66" spans="1:10" ht="15" thickBot="1" x14ac:dyDescent="0.4">
      <c r="A66" s="3" t="s">
        <v>70</v>
      </c>
      <c r="B66" s="4" t="s">
        <v>48</v>
      </c>
      <c r="C66" s="4" t="s">
        <v>11</v>
      </c>
      <c r="D66" s="4" t="s">
        <v>16</v>
      </c>
      <c r="E66" s="4" t="s">
        <v>42</v>
      </c>
      <c r="F66" s="4" t="s">
        <v>42</v>
      </c>
      <c r="G66" s="4" t="s">
        <v>76</v>
      </c>
      <c r="H66" s="5">
        <v>630.29999999999995</v>
      </c>
      <c r="I66" s="6">
        <v>1343843.32</v>
      </c>
      <c r="J66" s="7">
        <v>122514.31</v>
      </c>
    </row>
    <row r="67" spans="1:10" ht="15" thickBot="1" x14ac:dyDescent="0.4">
      <c r="A67" s="3" t="s">
        <v>70</v>
      </c>
      <c r="B67" s="4" t="s">
        <v>48</v>
      </c>
      <c r="C67" s="4" t="s">
        <v>11</v>
      </c>
      <c r="D67" s="4" t="s">
        <v>16</v>
      </c>
      <c r="E67" s="4" t="s">
        <v>42</v>
      </c>
      <c r="F67" s="4" t="s">
        <v>42</v>
      </c>
      <c r="G67" s="4" t="s">
        <v>43</v>
      </c>
      <c r="H67" s="5">
        <v>57.65</v>
      </c>
      <c r="I67" s="6">
        <v>125936.5</v>
      </c>
      <c r="J67" s="7">
        <v>12375.950000000003</v>
      </c>
    </row>
    <row r="68" spans="1:10" ht="15" thickBot="1" x14ac:dyDescent="0.4">
      <c r="A68" s="3" t="s">
        <v>70</v>
      </c>
      <c r="B68" s="4" t="s">
        <v>48</v>
      </c>
      <c r="C68" s="4" t="s">
        <v>30</v>
      </c>
      <c r="D68" s="4" t="s">
        <v>18</v>
      </c>
      <c r="E68" s="4" t="s">
        <v>62</v>
      </c>
      <c r="F68" s="4" t="s">
        <v>62</v>
      </c>
      <c r="G68" s="4" t="s">
        <v>63</v>
      </c>
      <c r="H68" s="5">
        <v>44.95</v>
      </c>
      <c r="I68" s="6">
        <v>94043.250000000015</v>
      </c>
      <c r="J68" s="7">
        <v>8563.1399999999976</v>
      </c>
    </row>
    <row r="69" spans="1:10" ht="20.5" thickBot="1" x14ac:dyDescent="0.4">
      <c r="A69" s="3" t="s">
        <v>47</v>
      </c>
      <c r="B69" s="3" t="s">
        <v>48</v>
      </c>
      <c r="C69" s="3" t="s">
        <v>11</v>
      </c>
      <c r="D69" s="3" t="s">
        <v>16</v>
      </c>
      <c r="E69" s="4" t="s">
        <v>42</v>
      </c>
      <c r="F69" s="4" t="s">
        <v>42</v>
      </c>
      <c r="G69" s="4" t="s">
        <v>76</v>
      </c>
      <c r="H69" s="5">
        <v>1.25</v>
      </c>
      <c r="I69" s="6">
        <v>2903.44</v>
      </c>
      <c r="J69" s="6">
        <v>364.68000000000006</v>
      </c>
    </row>
    <row r="70" spans="1:10" ht="15" thickBot="1" x14ac:dyDescent="0.4">
      <c r="A70" s="3" t="s">
        <v>24</v>
      </c>
      <c r="B70" s="4" t="s">
        <v>10</v>
      </c>
      <c r="C70" s="4" t="s">
        <v>11</v>
      </c>
      <c r="D70" s="4" t="s">
        <v>18</v>
      </c>
      <c r="E70" s="4" t="s">
        <v>19</v>
      </c>
      <c r="F70" s="4" t="s">
        <v>22</v>
      </c>
      <c r="G70" s="4" t="s">
        <v>77</v>
      </c>
      <c r="H70" s="5">
        <v>3.75</v>
      </c>
      <c r="I70" s="6">
        <v>9106.25</v>
      </c>
      <c r="J70" s="6">
        <v>1001.2912621359222</v>
      </c>
    </row>
    <row r="71" spans="1:10" ht="15" thickBot="1" x14ac:dyDescent="0.4">
      <c r="A71" s="3" t="s">
        <v>24</v>
      </c>
      <c r="B71" s="4" t="s">
        <v>10</v>
      </c>
      <c r="C71" s="4" t="s">
        <v>30</v>
      </c>
      <c r="D71" s="4" t="s">
        <v>18</v>
      </c>
      <c r="E71" s="4" t="s">
        <v>19</v>
      </c>
      <c r="F71" s="4" t="s">
        <v>22</v>
      </c>
      <c r="G71" s="4" t="s">
        <v>78</v>
      </c>
      <c r="H71" s="5">
        <v>2.5</v>
      </c>
      <c r="I71" s="6">
        <v>6237.5</v>
      </c>
      <c r="J71" s="6">
        <v>799.75728155339789</v>
      </c>
    </row>
    <row r="72" spans="1:10" ht="15" thickBot="1" x14ac:dyDescent="0.4">
      <c r="A72" s="3" t="s">
        <v>60</v>
      </c>
      <c r="B72" s="4" t="s">
        <v>10</v>
      </c>
      <c r="C72" s="4" t="s">
        <v>11</v>
      </c>
      <c r="D72" s="4" t="s">
        <v>12</v>
      </c>
      <c r="E72" s="4" t="s">
        <v>13</v>
      </c>
      <c r="F72" s="4" t="s">
        <v>14</v>
      </c>
      <c r="G72" s="4" t="s">
        <v>26</v>
      </c>
      <c r="H72" s="5">
        <v>12.5</v>
      </c>
      <c r="I72" s="6">
        <v>30400</v>
      </c>
      <c r="J72" s="6">
        <v>5527.9</v>
      </c>
    </row>
    <row r="73" spans="1:10" ht="15" thickBot="1" x14ac:dyDescent="0.4">
      <c r="A73" s="3" t="s">
        <v>60</v>
      </c>
      <c r="B73" s="4" t="s">
        <v>10</v>
      </c>
      <c r="C73" s="4" t="s">
        <v>11</v>
      </c>
      <c r="D73" s="4" t="s">
        <v>12</v>
      </c>
      <c r="E73" s="4" t="s">
        <v>13</v>
      </c>
      <c r="F73" s="4" t="s">
        <v>14</v>
      </c>
      <c r="G73" s="4" t="s">
        <v>15</v>
      </c>
      <c r="H73" s="5">
        <v>7.4749999999999996</v>
      </c>
      <c r="I73" s="6">
        <v>18440.38</v>
      </c>
      <c r="J73" s="6">
        <v>3496.33</v>
      </c>
    </row>
    <row r="74" spans="1:10" ht="15" thickBot="1" x14ac:dyDescent="0.4">
      <c r="A74" s="3" t="s">
        <v>60</v>
      </c>
      <c r="B74" s="4" t="s">
        <v>10</v>
      </c>
      <c r="C74" s="4" t="s">
        <v>11</v>
      </c>
      <c r="D74" s="4" t="s">
        <v>16</v>
      </c>
      <c r="E74" s="4" t="s">
        <v>13</v>
      </c>
      <c r="F74" s="4" t="s">
        <v>14</v>
      </c>
      <c r="G74" s="4" t="s">
        <v>17</v>
      </c>
      <c r="H74" s="5">
        <v>3.75</v>
      </c>
      <c r="I74" s="6">
        <v>8437.5</v>
      </c>
      <c r="J74" s="6">
        <v>1365.95</v>
      </c>
    </row>
    <row r="75" spans="1:10" ht="15" thickBot="1" x14ac:dyDescent="0.4">
      <c r="A75" s="3" t="s">
        <v>60</v>
      </c>
      <c r="B75" s="4" t="s">
        <v>10</v>
      </c>
      <c r="C75" s="4" t="s">
        <v>11</v>
      </c>
      <c r="D75" s="4" t="s">
        <v>12</v>
      </c>
      <c r="E75" s="4" t="s">
        <v>13</v>
      </c>
      <c r="F75" s="4" t="s">
        <v>14</v>
      </c>
      <c r="G75" s="4" t="s">
        <v>29</v>
      </c>
      <c r="H75" s="5">
        <v>2.5</v>
      </c>
      <c r="I75" s="6">
        <v>6075</v>
      </c>
      <c r="J75" s="6">
        <v>1027.6300000000001</v>
      </c>
    </row>
    <row r="76" spans="1:10" ht="15" thickBot="1" x14ac:dyDescent="0.4">
      <c r="A76" s="3" t="s">
        <v>60</v>
      </c>
      <c r="B76" s="4" t="s">
        <v>10</v>
      </c>
      <c r="C76" s="4" t="s">
        <v>36</v>
      </c>
      <c r="D76" s="4" t="s">
        <v>37</v>
      </c>
      <c r="E76" s="4" t="s">
        <v>13</v>
      </c>
      <c r="F76" s="4" t="s">
        <v>14</v>
      </c>
      <c r="G76" s="4" t="s">
        <v>79</v>
      </c>
      <c r="H76" s="5">
        <v>3</v>
      </c>
      <c r="I76" s="6">
        <f>7110</f>
        <v>7110</v>
      </c>
      <c r="J76" s="6">
        <v>821.34000000000015</v>
      </c>
    </row>
    <row r="77" spans="1:10" ht="15" thickBot="1" x14ac:dyDescent="0.4">
      <c r="A77" s="3" t="s">
        <v>60</v>
      </c>
      <c r="B77" s="4" t="s">
        <v>10</v>
      </c>
      <c r="C77" s="4" t="s">
        <v>30</v>
      </c>
      <c r="D77" s="4" t="s">
        <v>18</v>
      </c>
      <c r="E77" s="4" t="s">
        <v>13</v>
      </c>
      <c r="F77" s="4" t="s">
        <v>31</v>
      </c>
      <c r="G77" s="4" t="s">
        <v>32</v>
      </c>
      <c r="H77" s="5">
        <v>2.5</v>
      </c>
      <c r="I77" s="6">
        <v>5350</v>
      </c>
      <c r="J77" s="6">
        <v>784.16</v>
      </c>
    </row>
    <row r="78" spans="1:10" ht="15" thickBot="1" x14ac:dyDescent="0.4">
      <c r="A78" s="3" t="s">
        <v>60</v>
      </c>
      <c r="B78" s="4" t="s">
        <v>10</v>
      </c>
      <c r="C78" s="4" t="s">
        <v>11</v>
      </c>
      <c r="D78" s="4" t="s">
        <v>12</v>
      </c>
      <c r="E78" s="4" t="s">
        <v>19</v>
      </c>
      <c r="F78" s="4" t="s">
        <v>20</v>
      </c>
      <c r="G78" s="4" t="s">
        <v>72</v>
      </c>
      <c r="H78" s="5">
        <v>143.47499999999999</v>
      </c>
      <c r="I78" s="6">
        <v>339465.5</v>
      </c>
      <c r="J78" s="6">
        <v>56156.469999999994</v>
      </c>
    </row>
    <row r="79" spans="1:10" ht="15" thickBot="1" x14ac:dyDescent="0.4">
      <c r="A79" s="3" t="s">
        <v>60</v>
      </c>
      <c r="B79" s="4" t="s">
        <v>10</v>
      </c>
      <c r="C79" s="4" t="s">
        <v>30</v>
      </c>
      <c r="D79" s="4" t="s">
        <v>18</v>
      </c>
      <c r="E79" s="4" t="s">
        <v>19</v>
      </c>
      <c r="F79" s="4" t="s">
        <v>22</v>
      </c>
      <c r="G79" s="4" t="s">
        <v>71</v>
      </c>
      <c r="H79" s="5">
        <v>35</v>
      </c>
      <c r="I79" s="6">
        <v>72625</v>
      </c>
      <c r="J79" s="6">
        <v>9931.16</v>
      </c>
    </row>
    <row r="80" spans="1:10" ht="15" thickBot="1" x14ac:dyDescent="0.4">
      <c r="A80" s="3" t="s">
        <v>60</v>
      </c>
      <c r="B80" s="4" t="s">
        <v>10</v>
      </c>
      <c r="C80" s="4" t="s">
        <v>11</v>
      </c>
      <c r="D80" s="4" t="s">
        <v>12</v>
      </c>
      <c r="E80" s="4" t="s">
        <v>19</v>
      </c>
      <c r="F80" s="4" t="s">
        <v>20</v>
      </c>
      <c r="G80" s="4" t="s">
        <v>72</v>
      </c>
      <c r="H80" s="5">
        <v>18.36</v>
      </c>
      <c r="I80" s="6">
        <v>44940.600000000006</v>
      </c>
      <c r="J80" s="6">
        <v>7965.4699999999993</v>
      </c>
    </row>
    <row r="81" spans="1:10" ht="15" thickBot="1" x14ac:dyDescent="0.4">
      <c r="A81" s="3" t="s">
        <v>60</v>
      </c>
      <c r="B81" s="4" t="s">
        <v>10</v>
      </c>
      <c r="C81" s="4" t="s">
        <v>11</v>
      </c>
      <c r="D81" s="4" t="s">
        <v>18</v>
      </c>
      <c r="E81" s="4" t="s">
        <v>19</v>
      </c>
      <c r="F81" s="4" t="s">
        <v>20</v>
      </c>
      <c r="G81" s="4" t="s">
        <v>21</v>
      </c>
      <c r="H81" s="5">
        <v>17.45</v>
      </c>
      <c r="I81" s="6">
        <v>36720.5</v>
      </c>
      <c r="J81" s="6">
        <v>5430.63</v>
      </c>
    </row>
    <row r="82" spans="1:10" ht="15" thickBot="1" x14ac:dyDescent="0.4">
      <c r="A82" s="3" t="s">
        <v>60</v>
      </c>
      <c r="B82" s="4" t="s">
        <v>10</v>
      </c>
      <c r="C82" s="4" t="s">
        <v>11</v>
      </c>
      <c r="D82" s="4" t="s">
        <v>16</v>
      </c>
      <c r="E82" s="4" t="s">
        <v>42</v>
      </c>
      <c r="F82" s="4" t="s">
        <v>42</v>
      </c>
      <c r="G82" s="4" t="s">
        <v>76</v>
      </c>
      <c r="H82" s="5">
        <v>6.0250000000000004</v>
      </c>
      <c r="I82" s="6">
        <v>17502.62</v>
      </c>
      <c r="J82" s="6">
        <v>2751.71</v>
      </c>
    </row>
    <row r="83" spans="1:10" ht="15" thickBot="1" x14ac:dyDescent="0.4">
      <c r="A83" s="3" t="s">
        <v>60</v>
      </c>
      <c r="B83" s="4" t="s">
        <v>10</v>
      </c>
      <c r="C83" s="4" t="s">
        <v>11</v>
      </c>
      <c r="D83" s="4" t="s">
        <v>18</v>
      </c>
      <c r="E83" s="4" t="s">
        <v>19</v>
      </c>
      <c r="F83" s="4" t="s">
        <v>20</v>
      </c>
      <c r="G83" s="4" t="s">
        <v>21</v>
      </c>
      <c r="H83" s="5">
        <v>5</v>
      </c>
      <c r="I83" s="6">
        <v>11050</v>
      </c>
      <c r="J83" s="6">
        <v>1502.15</v>
      </c>
    </row>
    <row r="84" spans="1:10" ht="15" thickBot="1" x14ac:dyDescent="0.4">
      <c r="A84" s="3" t="s">
        <v>60</v>
      </c>
      <c r="B84" s="4" t="s">
        <v>10</v>
      </c>
      <c r="C84" s="4" t="s">
        <v>36</v>
      </c>
      <c r="D84" s="4" t="s">
        <v>37</v>
      </c>
      <c r="E84" s="4" t="s">
        <v>80</v>
      </c>
      <c r="F84" s="4" t="s">
        <v>74</v>
      </c>
      <c r="G84" s="4" t="s">
        <v>75</v>
      </c>
      <c r="H84" s="5">
        <v>22</v>
      </c>
      <c r="I84" s="6">
        <v>87472</v>
      </c>
      <c r="J84" s="6">
        <v>26043.399999999998</v>
      </c>
    </row>
    <row r="85" spans="1:10" ht="15" thickBot="1" x14ac:dyDescent="0.4">
      <c r="A85" s="3" t="s">
        <v>81</v>
      </c>
      <c r="B85" s="3" t="s">
        <v>82</v>
      </c>
      <c r="C85" s="4" t="s">
        <v>30</v>
      </c>
      <c r="D85" s="4" t="s">
        <v>83</v>
      </c>
      <c r="E85" s="4" t="s">
        <v>84</v>
      </c>
      <c r="F85" s="4" t="s">
        <v>85</v>
      </c>
      <c r="G85" s="4" t="s">
        <v>85</v>
      </c>
      <c r="H85" s="5">
        <v>450</v>
      </c>
      <c r="I85" s="6">
        <v>494448.07382867957</v>
      </c>
      <c r="J85" s="7">
        <v>369223.72219592991</v>
      </c>
    </row>
    <row r="86" spans="1:10" ht="15" thickBot="1" x14ac:dyDescent="0.4">
      <c r="A86" s="3" t="s">
        <v>81</v>
      </c>
      <c r="B86" s="3" t="s">
        <v>82</v>
      </c>
      <c r="C86" s="4" t="s">
        <v>30</v>
      </c>
      <c r="D86" s="4" t="s">
        <v>83</v>
      </c>
      <c r="E86" s="4" t="s">
        <v>84</v>
      </c>
      <c r="F86" s="4" t="s">
        <v>85</v>
      </c>
      <c r="G86" s="4" t="s">
        <v>85</v>
      </c>
      <c r="H86" s="5">
        <v>100</v>
      </c>
      <c r="I86" s="6">
        <v>55405.398352768498</v>
      </c>
      <c r="J86" s="7">
        <v>55305.504362717111</v>
      </c>
    </row>
    <row r="87" spans="1:10" ht="15" thickBot="1" x14ac:dyDescent="0.4">
      <c r="A87" s="3" t="s">
        <v>24</v>
      </c>
      <c r="B87" s="4" t="s">
        <v>10</v>
      </c>
      <c r="C87" s="4" t="s">
        <v>30</v>
      </c>
      <c r="D87" s="4" t="s">
        <v>18</v>
      </c>
      <c r="E87" s="4" t="s">
        <v>62</v>
      </c>
      <c r="F87" s="4" t="s">
        <v>62</v>
      </c>
      <c r="G87" s="4" t="s">
        <v>63</v>
      </c>
      <c r="H87" s="5">
        <v>16</v>
      </c>
      <c r="I87" s="6">
        <v>34785.454545454544</v>
      </c>
      <c r="J87" s="6">
        <v>3200</v>
      </c>
    </row>
    <row r="88" spans="1:10" ht="15" thickBot="1" x14ac:dyDescent="0.4">
      <c r="A88" s="3" t="s">
        <v>24</v>
      </c>
      <c r="B88" s="4" t="s">
        <v>10</v>
      </c>
      <c r="C88" s="4" t="s">
        <v>36</v>
      </c>
      <c r="D88" s="4" t="s">
        <v>37</v>
      </c>
      <c r="E88" s="4" t="s">
        <v>19</v>
      </c>
      <c r="F88" s="4" t="s">
        <v>86</v>
      </c>
      <c r="G88" s="4" t="s">
        <v>87</v>
      </c>
      <c r="H88" s="5">
        <v>8</v>
      </c>
      <c r="I88" s="6">
        <v>43920</v>
      </c>
      <c r="J88" s="6">
        <v>2400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14333-CA5D-432F-A724-7DA3F29DCBDC}">
  <dimension ref="C3:V62"/>
  <sheetViews>
    <sheetView tabSelected="1" topLeftCell="A13" zoomScale="112" zoomScaleNormal="112" workbookViewId="0">
      <selection activeCell="G13" sqref="G13"/>
    </sheetView>
  </sheetViews>
  <sheetFormatPr defaultRowHeight="14.5" x14ac:dyDescent="0.35"/>
  <cols>
    <col min="3" max="3" width="16.08984375" customWidth="1"/>
    <col min="4" max="4" width="31.54296875" customWidth="1"/>
    <col min="5" max="5" width="13.7265625" customWidth="1"/>
    <col min="6" max="6" width="17.1796875" customWidth="1"/>
    <col min="7" max="7" width="15.453125" customWidth="1"/>
    <col min="9" max="9" width="9.7265625" bestFit="1" customWidth="1"/>
    <col min="10" max="10" width="10" bestFit="1" customWidth="1"/>
  </cols>
  <sheetData>
    <row r="3" spans="3:14" x14ac:dyDescent="0.35">
      <c r="C3" t="s">
        <v>101</v>
      </c>
    </row>
    <row r="6" spans="3:14" x14ac:dyDescent="0.35">
      <c r="C6" t="s">
        <v>100</v>
      </c>
    </row>
    <row r="8" spans="3:14" x14ac:dyDescent="0.35">
      <c r="G8" t="s">
        <v>94</v>
      </c>
      <c r="N8" t="s">
        <v>99</v>
      </c>
    </row>
    <row r="9" spans="3:14" x14ac:dyDescent="0.35">
      <c r="G9" s="40" t="s">
        <v>98</v>
      </c>
      <c r="H9" t="s">
        <v>97</v>
      </c>
      <c r="N9" t="s">
        <v>96</v>
      </c>
    </row>
    <row r="11" spans="3:14" x14ac:dyDescent="0.35">
      <c r="G11" t="s">
        <v>95</v>
      </c>
    </row>
    <row r="16" spans="3:14" hidden="1" x14ac:dyDescent="0.35"/>
    <row r="17" spans="4:22" hidden="1" x14ac:dyDescent="0.35"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</row>
    <row r="18" spans="4:22" hidden="1" x14ac:dyDescent="0.35">
      <c r="G18" s="38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0"/>
    </row>
    <row r="19" spans="4:22" hidden="1" x14ac:dyDescent="0.35">
      <c r="G19" s="38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0"/>
    </row>
    <row r="20" spans="4:22" hidden="1" x14ac:dyDescent="0.35"/>
    <row r="21" spans="4:22" hidden="1" x14ac:dyDescent="0.35"/>
    <row r="22" spans="4:22" hidden="1" x14ac:dyDescent="0.35">
      <c r="G22" s="59"/>
      <c r="H22" s="59"/>
    </row>
    <row r="23" spans="4:22" hidden="1" x14ac:dyDescent="0.35">
      <c r="G23" s="58"/>
      <c r="H23" s="57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5"/>
    </row>
    <row r="24" spans="4:22" hidden="1" x14ac:dyDescent="0.35">
      <c r="G24" s="49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48"/>
    </row>
    <row r="25" spans="4:22" hidden="1" x14ac:dyDescent="0.35">
      <c r="G25" s="53"/>
      <c r="H25" s="52"/>
      <c r="I25" s="51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48"/>
    </row>
    <row r="26" spans="4:22" hidden="1" x14ac:dyDescent="0.35">
      <c r="G26" s="49"/>
      <c r="T26" s="48"/>
    </row>
    <row r="27" spans="4:22" ht="15" hidden="1" thickBot="1" x14ac:dyDescent="0.4">
      <c r="G27" s="47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17"/>
    </row>
    <row r="28" spans="4:22" hidden="1" x14ac:dyDescent="0.35">
      <c r="G28" s="38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17"/>
    </row>
    <row r="29" spans="4:22" hidden="1" x14ac:dyDescent="0.35"/>
    <row r="30" spans="4:22" hidden="1" x14ac:dyDescent="0.35"/>
    <row r="32" spans="4:22" x14ac:dyDescent="0.35">
      <c r="D32" s="44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2"/>
    </row>
    <row r="33" spans="3:22" x14ac:dyDescent="0.35">
      <c r="D33" s="14"/>
      <c r="V33" s="15"/>
    </row>
    <row r="34" spans="3:22" x14ac:dyDescent="0.35">
      <c r="D34" s="14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V34" s="15"/>
    </row>
    <row r="35" spans="3:22" x14ac:dyDescent="0.35">
      <c r="C35" s="38"/>
      <c r="D35" s="9"/>
      <c r="E35" s="10"/>
      <c r="F35" s="11"/>
      <c r="G35" s="12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V35" s="15"/>
    </row>
    <row r="36" spans="3:22" x14ac:dyDescent="0.35">
      <c r="D36" s="14"/>
      <c r="F36" s="15"/>
      <c r="G36" s="16"/>
      <c r="V36" s="15"/>
    </row>
    <row r="37" spans="3:22" x14ac:dyDescent="0.35">
      <c r="D37" s="14"/>
      <c r="F37" s="15"/>
      <c r="G37" s="16"/>
      <c r="H37" s="41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V37" s="15"/>
    </row>
    <row r="38" spans="3:22" x14ac:dyDescent="0.35">
      <c r="D38" s="14"/>
      <c r="F38" s="15"/>
      <c r="G38" s="16"/>
      <c r="V38" s="15"/>
    </row>
    <row r="39" spans="3:22" x14ac:dyDescent="0.35">
      <c r="D39" s="9" t="s">
        <v>89</v>
      </c>
      <c r="E39" s="10" t="s">
        <v>3</v>
      </c>
      <c r="F39" s="11" t="s">
        <v>4</v>
      </c>
      <c r="G39" s="12" t="s">
        <v>92</v>
      </c>
      <c r="H39" s="13">
        <v>45292</v>
      </c>
      <c r="I39" s="13">
        <v>45323</v>
      </c>
      <c r="J39" s="13">
        <v>45352</v>
      </c>
      <c r="K39" s="13">
        <v>45383</v>
      </c>
      <c r="L39" s="13">
        <v>45413</v>
      </c>
      <c r="M39" s="13">
        <v>45444</v>
      </c>
      <c r="N39" s="13">
        <v>45474</v>
      </c>
      <c r="O39" s="13">
        <v>45505</v>
      </c>
      <c r="P39" s="13">
        <v>45536</v>
      </c>
      <c r="Q39" s="13">
        <v>45566</v>
      </c>
      <c r="R39" s="13">
        <v>45597</v>
      </c>
      <c r="S39" s="13">
        <v>45627</v>
      </c>
      <c r="V39" s="15"/>
    </row>
    <row r="40" spans="3:22" x14ac:dyDescent="0.35">
      <c r="D40" s="14" t="s">
        <v>37</v>
      </c>
      <c r="F40" s="15" t="s">
        <v>39</v>
      </c>
      <c r="G40" s="16" t="s">
        <v>93</v>
      </c>
      <c r="H40" s="17">
        <f>H44</f>
        <v>7.2424242424242419E-2</v>
      </c>
      <c r="I40" s="17">
        <f>I44</f>
        <v>7.3939393939393944E-2</v>
      </c>
      <c r="J40" s="17">
        <f>J44</f>
        <v>7.2424242424242419E-2</v>
      </c>
      <c r="K40" s="17">
        <f>K44</f>
        <v>7.3636363636363639E-2</v>
      </c>
      <c r="L40" s="17">
        <f>L44</f>
        <v>8.6818181818181822E-2</v>
      </c>
      <c r="M40" s="17">
        <f>M44</f>
        <v>7.2121212121212128E-2</v>
      </c>
      <c r="N40" s="17">
        <f>N44</f>
        <v>9.1818181818181813E-2</v>
      </c>
      <c r="O40" s="17">
        <f>O44</f>
        <v>9.227272727272727E-2</v>
      </c>
      <c r="P40" s="17">
        <f>P44</f>
        <v>8.9696969696969692E-2</v>
      </c>
      <c r="Q40" s="17">
        <f>Q44</f>
        <v>9.8181818181818176E-2</v>
      </c>
      <c r="R40" s="17">
        <f>R44</f>
        <v>9.0454545454545454E-2</v>
      </c>
      <c r="S40" s="17">
        <f>S44</f>
        <v>8.6212121212121212E-2</v>
      </c>
      <c r="T40" s="17">
        <f>T44</f>
        <v>1</v>
      </c>
      <c r="V40" s="15"/>
    </row>
    <row r="41" spans="3:22" x14ac:dyDescent="0.35">
      <c r="D41" s="14" t="s">
        <v>37</v>
      </c>
      <c r="F41" s="15" t="s">
        <v>39</v>
      </c>
      <c r="G41" s="16" t="s">
        <v>94</v>
      </c>
      <c r="H41" s="17">
        <f>H45</f>
        <v>5.5295950155763253E-2</v>
      </c>
      <c r="I41" s="17">
        <f>I45</f>
        <v>6.256490134994809E-2</v>
      </c>
      <c r="J41" s="17">
        <f>J45</f>
        <v>6.7757009345794414E-2</v>
      </c>
      <c r="K41" s="17">
        <f>K45</f>
        <v>7.0353063343717562E-2</v>
      </c>
      <c r="L41" s="17">
        <f>L45</f>
        <v>8.411214953271029E-2</v>
      </c>
      <c r="M41" s="17">
        <f>M45</f>
        <v>6.7757009345794414E-2</v>
      </c>
      <c r="N41" s="17">
        <f>N45</f>
        <v>9.4496365524402923E-2</v>
      </c>
      <c r="O41" s="17">
        <f>O45</f>
        <v>0.10098650051921082</v>
      </c>
      <c r="P41" s="17">
        <f>P45</f>
        <v>9.7352024922118391E-2</v>
      </c>
      <c r="Q41" s="17">
        <f>Q45</f>
        <v>0.10358255451713397</v>
      </c>
      <c r="R41" s="17">
        <f>R45</f>
        <v>9.9948078920041553E-2</v>
      </c>
      <c r="S41" s="17">
        <f>S45</f>
        <v>9.5794392523364497E-2</v>
      </c>
      <c r="T41" s="17">
        <f>T45</f>
        <v>1</v>
      </c>
      <c r="V41" s="15"/>
    </row>
    <row r="42" spans="3:22" x14ac:dyDescent="0.35">
      <c r="D42" s="14" t="s">
        <v>37</v>
      </c>
      <c r="F42" s="15" t="s">
        <v>49</v>
      </c>
      <c r="G42" s="16" t="s">
        <v>93</v>
      </c>
      <c r="H42" s="17">
        <f>H44</f>
        <v>7.2424242424242419E-2</v>
      </c>
      <c r="I42" s="17">
        <f>I44</f>
        <v>7.3939393939393944E-2</v>
      </c>
      <c r="J42" s="17">
        <f>J44</f>
        <v>7.2424242424242419E-2</v>
      </c>
      <c r="K42" s="17">
        <f>K44</f>
        <v>7.3636363636363639E-2</v>
      </c>
      <c r="L42" s="17">
        <f>L44</f>
        <v>8.6818181818181822E-2</v>
      </c>
      <c r="M42" s="17">
        <f>M44</f>
        <v>7.2121212121212128E-2</v>
      </c>
      <c r="N42" s="17">
        <f>N44</f>
        <v>9.1818181818181813E-2</v>
      </c>
      <c r="O42" s="17">
        <f>O44</f>
        <v>9.227272727272727E-2</v>
      </c>
      <c r="P42" s="17">
        <f>P44</f>
        <v>8.9696969696969692E-2</v>
      </c>
      <c r="Q42" s="17">
        <f>Q44</f>
        <v>9.8181818181818176E-2</v>
      </c>
      <c r="R42" s="17">
        <f>R44</f>
        <v>9.0454545454545454E-2</v>
      </c>
      <c r="S42" s="17">
        <f>S44</f>
        <v>8.6212121212121212E-2</v>
      </c>
      <c r="T42" s="17">
        <f>T44</f>
        <v>1</v>
      </c>
      <c r="V42" s="15"/>
    </row>
    <row r="43" spans="3:22" x14ac:dyDescent="0.35">
      <c r="D43" s="14" t="s">
        <v>37</v>
      </c>
      <c r="F43" s="15" t="s">
        <v>49</v>
      </c>
      <c r="G43" s="16" t="s">
        <v>94</v>
      </c>
      <c r="H43" s="17">
        <f>H45</f>
        <v>5.5295950155763253E-2</v>
      </c>
      <c r="I43" s="17">
        <f>I45</f>
        <v>6.256490134994809E-2</v>
      </c>
      <c r="J43" s="17">
        <f>J45</f>
        <v>6.7757009345794414E-2</v>
      </c>
      <c r="K43" s="17">
        <f>K45</f>
        <v>7.0353063343717562E-2</v>
      </c>
      <c r="L43" s="17">
        <f>L45</f>
        <v>8.411214953271029E-2</v>
      </c>
      <c r="M43" s="17">
        <f>M45</f>
        <v>6.7757009345794414E-2</v>
      </c>
      <c r="N43" s="17">
        <f>N45</f>
        <v>9.4496365524402923E-2</v>
      </c>
      <c r="O43" s="17">
        <f>O45</f>
        <v>0.10098650051921082</v>
      </c>
      <c r="P43" s="17">
        <f>P45</f>
        <v>9.7352024922118391E-2</v>
      </c>
      <c r="Q43" s="17">
        <f>Q45</f>
        <v>0.10358255451713397</v>
      </c>
      <c r="R43" s="17">
        <f>R45</f>
        <v>9.9948078920041553E-2</v>
      </c>
      <c r="S43" s="17">
        <f>S45</f>
        <v>9.5794392523364497E-2</v>
      </c>
      <c r="T43" s="17">
        <f>T45</f>
        <v>1</v>
      </c>
      <c r="V43" s="15"/>
    </row>
    <row r="44" spans="3:22" x14ac:dyDescent="0.35">
      <c r="C44" s="38"/>
      <c r="D44" s="14" t="s">
        <v>37</v>
      </c>
      <c r="F44" s="15" t="s">
        <v>53</v>
      </c>
      <c r="G44" s="16" t="s">
        <v>93</v>
      </c>
      <c r="H44" s="18">
        <f>[2]PP!B23</f>
        <v>7.2424242424242419E-2</v>
      </c>
      <c r="I44" s="19">
        <f>[2]PP!C23</f>
        <v>7.3939393939393944E-2</v>
      </c>
      <c r="J44" s="19">
        <f>[2]PP!D23</f>
        <v>7.2424242424242419E-2</v>
      </c>
      <c r="K44" s="19">
        <f>[2]PP!E23</f>
        <v>7.3636363636363639E-2</v>
      </c>
      <c r="L44" s="19">
        <f>[2]PP!F23</f>
        <v>8.6818181818181822E-2</v>
      </c>
      <c r="M44" s="19">
        <f>[2]PP!G23</f>
        <v>7.2121212121212128E-2</v>
      </c>
      <c r="N44" s="19">
        <f>[2]PP!H23</f>
        <v>9.1818181818181813E-2</v>
      </c>
      <c r="O44" s="19">
        <f>[2]PP!I23</f>
        <v>9.227272727272727E-2</v>
      </c>
      <c r="P44" s="19">
        <f>[2]PP!J23</f>
        <v>8.9696969696969692E-2</v>
      </c>
      <c r="Q44" s="19">
        <f>[2]PP!K23</f>
        <v>9.8181818181818176E-2</v>
      </c>
      <c r="R44" s="19">
        <f>[2]PP!L23</f>
        <v>9.0454545454545454E-2</v>
      </c>
      <c r="S44" s="19">
        <f>[2]PP!M23</f>
        <v>8.6212121212121212E-2</v>
      </c>
      <c r="T44" s="39">
        <f>[2]PP!N23</f>
        <v>1</v>
      </c>
      <c r="V44" s="15"/>
    </row>
    <row r="45" spans="3:22" x14ac:dyDescent="0.35">
      <c r="D45" s="14" t="s">
        <v>37</v>
      </c>
      <c r="F45" s="15" t="s">
        <v>53</v>
      </c>
      <c r="G45" s="16" t="s">
        <v>94</v>
      </c>
      <c r="H45" s="18">
        <f>[2]PP!B49</f>
        <v>5.5295950155763253E-2</v>
      </c>
      <c r="I45" s="19">
        <f>[2]PP!C49</f>
        <v>6.256490134994809E-2</v>
      </c>
      <c r="J45" s="19">
        <f>[2]PP!D49</f>
        <v>6.7757009345794414E-2</v>
      </c>
      <c r="K45" s="19">
        <f>[2]PP!E49</f>
        <v>7.0353063343717562E-2</v>
      </c>
      <c r="L45" s="19">
        <f>[2]PP!F49</f>
        <v>8.411214953271029E-2</v>
      </c>
      <c r="M45" s="19">
        <f>[2]PP!G49</f>
        <v>6.7757009345794414E-2</v>
      </c>
      <c r="N45" s="19">
        <f>[2]PP!H49</f>
        <v>9.4496365524402923E-2</v>
      </c>
      <c r="O45" s="19">
        <f>[2]PP!I49</f>
        <v>0.10098650051921082</v>
      </c>
      <c r="P45" s="19">
        <f>[2]PP!J49</f>
        <v>9.7352024922118391E-2</v>
      </c>
      <c r="Q45" s="19">
        <f>[2]PP!K49</f>
        <v>0.10358255451713397</v>
      </c>
      <c r="R45" s="19">
        <f>[2]PP!L49</f>
        <v>9.9948078920041553E-2</v>
      </c>
      <c r="S45" s="19">
        <f>[2]PP!M49</f>
        <v>9.5794392523364497E-2</v>
      </c>
      <c r="T45" s="39">
        <f>[2]PP!N49</f>
        <v>1</v>
      </c>
      <c r="V45" s="15"/>
    </row>
    <row r="46" spans="3:22" x14ac:dyDescent="0.35">
      <c r="D46" s="14"/>
      <c r="F46" s="15"/>
      <c r="G46" s="16"/>
      <c r="V46" s="15"/>
    </row>
    <row r="47" spans="3:22" x14ac:dyDescent="0.35">
      <c r="D47" s="14" t="s">
        <v>83</v>
      </c>
      <c r="F47" s="15"/>
      <c r="G47" s="16"/>
      <c r="H47">
        <f>100/12</f>
        <v>8.3333333333333339</v>
      </c>
      <c r="I47">
        <f>100/12</f>
        <v>8.3333333333333339</v>
      </c>
      <c r="J47">
        <f>100/12</f>
        <v>8.3333333333333339</v>
      </c>
      <c r="K47">
        <f>100/12</f>
        <v>8.3333333333333339</v>
      </c>
      <c r="L47">
        <f>100/12</f>
        <v>8.3333333333333339</v>
      </c>
      <c r="M47">
        <f>100/12</f>
        <v>8.3333333333333339</v>
      </c>
      <c r="N47">
        <f>100/12</f>
        <v>8.3333333333333339</v>
      </c>
      <c r="O47">
        <f>100/12</f>
        <v>8.3333333333333339</v>
      </c>
      <c r="P47">
        <f>100/12</f>
        <v>8.3333333333333339</v>
      </c>
      <c r="Q47">
        <f>100/12</f>
        <v>8.3333333333333339</v>
      </c>
      <c r="R47">
        <f>100/12</f>
        <v>8.3333333333333339</v>
      </c>
      <c r="S47">
        <f>100/12</f>
        <v>8.3333333333333339</v>
      </c>
      <c r="V47" s="15"/>
    </row>
    <row r="48" spans="3:22" x14ac:dyDescent="0.35">
      <c r="D48" s="14"/>
      <c r="F48" s="15"/>
      <c r="G48" s="16"/>
      <c r="V48" s="15"/>
    </row>
    <row r="49" spans="3:22" x14ac:dyDescent="0.35">
      <c r="C49" s="38"/>
      <c r="D49" s="14" t="s">
        <v>37</v>
      </c>
      <c r="F49" s="15"/>
      <c r="G49" s="16" t="s">
        <v>93</v>
      </c>
      <c r="H49" s="20">
        <f>'[2]NON PP Specialties'!I7</f>
        <v>8.2677165354330714E-2</v>
      </c>
      <c r="I49" s="21">
        <f>'[2]NON PP Specialties'!J7</f>
        <v>8.2677165354330714E-2</v>
      </c>
      <c r="J49" s="21">
        <f>'[2]NON PP Specialties'!K7</f>
        <v>7.874015748031496E-2</v>
      </c>
      <c r="K49" s="21">
        <f>'[2]NON PP Specialties'!L7</f>
        <v>7.874015748031496E-2</v>
      </c>
      <c r="L49" s="21">
        <f>'[2]NON PP Specialties'!M7</f>
        <v>9.055118110236221E-2</v>
      </c>
      <c r="M49" s="21">
        <f>'[2]NON PP Specialties'!N7</f>
        <v>7.4803149606299218E-2</v>
      </c>
      <c r="N49" s="21">
        <f>'[2]NON PP Specialties'!O7</f>
        <v>9.055118110236221E-2</v>
      </c>
      <c r="O49" s="21">
        <f>'[2]NON PP Specialties'!P7</f>
        <v>8.6614173228346455E-2</v>
      </c>
      <c r="P49" s="21">
        <f>'[2]NON PP Specialties'!Q7</f>
        <v>8.2677165354330714E-2</v>
      </c>
      <c r="Q49" s="21">
        <f>'[2]NON PP Specialties'!R7</f>
        <v>9.055118110236221E-2</v>
      </c>
      <c r="R49" s="21">
        <f>'[2]NON PP Specialties'!S7</f>
        <v>8.2677165354330714E-2</v>
      </c>
      <c r="S49" s="21">
        <f>'[2]NON PP Specialties'!T7</f>
        <v>7.874015748031496E-2</v>
      </c>
      <c r="T49" s="17">
        <f>SUM(H49:S49)</f>
        <v>1</v>
      </c>
      <c r="V49" s="15"/>
    </row>
    <row r="50" spans="3:22" x14ac:dyDescent="0.35">
      <c r="D50" s="14" t="s">
        <v>37</v>
      </c>
      <c r="F50" s="15"/>
      <c r="G50" s="16" t="s">
        <v>94</v>
      </c>
      <c r="H50" s="20">
        <f>'[2]NON PP Specialties'!I15</f>
        <v>8.3665338645418322E-2</v>
      </c>
      <c r="I50" s="21">
        <f>'[2]NON PP Specialties'!J15</f>
        <v>7.9681274900398405E-2</v>
      </c>
      <c r="J50" s="21">
        <f>'[2]NON PP Specialties'!K15</f>
        <v>7.9681274900398405E-2</v>
      </c>
      <c r="K50" s="21">
        <f>'[2]NON PP Specialties'!L15</f>
        <v>7.9681274900398405E-2</v>
      </c>
      <c r="L50" s="21">
        <f>'[2]NON PP Specialties'!M15</f>
        <v>9.1633466135458169E-2</v>
      </c>
      <c r="M50" s="21">
        <f>'[2]NON PP Specialties'!N15</f>
        <v>7.1713147410358571E-2</v>
      </c>
      <c r="N50" s="21">
        <f>'[2]NON PP Specialties'!O15</f>
        <v>9.1633466135458169E-2</v>
      </c>
      <c r="O50" s="21">
        <f>'[2]NON PP Specialties'!P15</f>
        <v>8.7649402390438252E-2</v>
      </c>
      <c r="P50" s="21">
        <f>'[2]NON PP Specialties'!Q15</f>
        <v>8.3665338645418322E-2</v>
      </c>
      <c r="Q50" s="21">
        <f>'[2]NON PP Specialties'!R15</f>
        <v>8.7649402390438252E-2</v>
      </c>
      <c r="R50" s="21">
        <f>'[2]NON PP Specialties'!S15</f>
        <v>8.3665338645418322E-2</v>
      </c>
      <c r="S50" s="21">
        <f>'[2]NON PP Specialties'!T15</f>
        <v>7.9681274900398405E-2</v>
      </c>
      <c r="T50" s="17">
        <f>SUM(H50:S50)</f>
        <v>1</v>
      </c>
      <c r="V50" s="15"/>
    </row>
    <row r="51" spans="3:22" x14ac:dyDescent="0.35">
      <c r="D51" s="14"/>
      <c r="F51" s="15"/>
      <c r="G51" s="16"/>
      <c r="V51" s="15"/>
    </row>
    <row r="52" spans="3:22" x14ac:dyDescent="0.35">
      <c r="D52" s="14"/>
      <c r="F52" s="15"/>
      <c r="G52" s="16"/>
      <c r="V52" s="15"/>
    </row>
    <row r="53" spans="3:22" x14ac:dyDescent="0.35">
      <c r="D53" s="14"/>
      <c r="F53" s="15"/>
      <c r="G53" s="16"/>
      <c r="V53" s="15"/>
    </row>
    <row r="54" spans="3:22" x14ac:dyDescent="0.35">
      <c r="D54" s="14" t="s">
        <v>37</v>
      </c>
      <c r="E54" s="22" t="s">
        <v>13</v>
      </c>
      <c r="F54" s="23" t="s">
        <v>90</v>
      </c>
      <c r="G54" s="24" t="s">
        <v>94</v>
      </c>
      <c r="H54" s="25">
        <v>5.9262510974539079E-2</v>
      </c>
      <c r="I54" s="25">
        <v>8.3845478489903452E-2</v>
      </c>
      <c r="J54" s="25">
        <v>8.3406496927129078E-2</v>
      </c>
      <c r="K54" s="25">
        <v>8.3406496927129078E-2</v>
      </c>
      <c r="L54" s="25">
        <v>9.1308165057067625E-2</v>
      </c>
      <c r="M54" s="25">
        <v>7.9016681299385438E-2</v>
      </c>
      <c r="N54" s="25">
        <v>9.1308165057067625E-2</v>
      </c>
      <c r="O54" s="25">
        <v>9.0869183494293251E-2</v>
      </c>
      <c r="P54" s="25">
        <v>8.8235294117647078E-2</v>
      </c>
      <c r="Q54" s="25">
        <v>8.8674275680421438E-2</v>
      </c>
      <c r="R54" s="25">
        <v>8.6040386303775265E-2</v>
      </c>
      <c r="S54" s="25">
        <v>7.4626865671641812E-2</v>
      </c>
      <c r="V54" s="15"/>
    </row>
    <row r="55" spans="3:22" x14ac:dyDescent="0.35">
      <c r="D55" s="14"/>
      <c r="F55" s="15"/>
      <c r="G55" s="16"/>
      <c r="V55" s="15"/>
    </row>
    <row r="56" spans="3:22" x14ac:dyDescent="0.35">
      <c r="D56" s="14" t="s">
        <v>37</v>
      </c>
      <c r="E56" s="26" t="s">
        <v>19</v>
      </c>
      <c r="F56" s="27" t="s">
        <v>91</v>
      </c>
      <c r="G56" s="28" t="s">
        <v>93</v>
      </c>
      <c r="H56" s="29">
        <v>4.5977011494252866E-2</v>
      </c>
      <c r="I56" s="29">
        <v>7.8544061302681975E-2</v>
      </c>
      <c r="J56" s="29">
        <v>7.662835249042145E-2</v>
      </c>
      <c r="K56" s="29">
        <v>7.662835249042145E-2</v>
      </c>
      <c r="L56" s="29">
        <v>8.141762452107279E-2</v>
      </c>
      <c r="M56" s="29">
        <v>7.4712643678160912E-2</v>
      </c>
      <c r="N56" s="29">
        <v>0.10057471264367815</v>
      </c>
      <c r="O56" s="29">
        <v>9.8659003831417624E-2</v>
      </c>
      <c r="P56" s="29">
        <v>9.7701149425287348E-2</v>
      </c>
      <c r="Q56" s="29">
        <v>0.10057471264367815</v>
      </c>
      <c r="R56" s="29">
        <v>9.7701149425287348E-2</v>
      </c>
      <c r="S56" s="29">
        <v>7.0881226053639848E-2</v>
      </c>
      <c r="V56" s="15"/>
    </row>
    <row r="57" spans="3:22" x14ac:dyDescent="0.35">
      <c r="D57" s="14" t="s">
        <v>37</v>
      </c>
      <c r="E57" s="26" t="s">
        <v>19</v>
      </c>
      <c r="F57" s="27" t="s">
        <v>86</v>
      </c>
      <c r="G57" s="28" t="s">
        <v>93</v>
      </c>
      <c r="H57" s="29">
        <v>4.5977011494252866E-2</v>
      </c>
      <c r="I57" s="29">
        <v>7.8544061302681975E-2</v>
      </c>
      <c r="J57" s="29">
        <v>7.662835249042145E-2</v>
      </c>
      <c r="K57" s="29">
        <v>7.662835249042145E-2</v>
      </c>
      <c r="L57" s="29">
        <v>8.141762452107279E-2</v>
      </c>
      <c r="M57" s="29">
        <v>7.4712643678160912E-2</v>
      </c>
      <c r="N57" s="29">
        <v>0.10057471264367815</v>
      </c>
      <c r="O57" s="29">
        <v>9.8659003831417624E-2</v>
      </c>
      <c r="P57" s="29">
        <v>9.7701149425287348E-2</v>
      </c>
      <c r="Q57" s="29">
        <v>0.10057471264367815</v>
      </c>
      <c r="R57" s="29">
        <v>9.7701149425287348E-2</v>
      </c>
      <c r="S57" s="29">
        <v>7.0881226053639848E-2</v>
      </c>
      <c r="V57" s="15"/>
    </row>
    <row r="58" spans="3:22" x14ac:dyDescent="0.35">
      <c r="D58" s="14"/>
      <c r="F58" s="15"/>
      <c r="G58" s="30"/>
      <c r="V58" s="15"/>
    </row>
    <row r="59" spans="3:22" x14ac:dyDescent="0.35">
      <c r="D59" s="31" t="s">
        <v>37</v>
      </c>
      <c r="E59" s="32" t="s">
        <v>19</v>
      </c>
      <c r="F59" s="33" t="s">
        <v>54</v>
      </c>
      <c r="G59" s="34" t="s">
        <v>93</v>
      </c>
      <c r="H59" s="35">
        <v>1.8181818181818181E-2</v>
      </c>
      <c r="I59" s="35">
        <v>2.6262626262626262E-2</v>
      </c>
      <c r="J59" s="35">
        <v>3.8383838383838381E-2</v>
      </c>
      <c r="K59" s="35">
        <v>4.6464646464646465E-2</v>
      </c>
      <c r="L59" s="35">
        <v>6.6262626262626259E-2</v>
      </c>
      <c r="M59" s="35">
        <v>5.8585858585858588E-2</v>
      </c>
      <c r="N59" s="35">
        <v>9.8585858585858596E-2</v>
      </c>
      <c r="O59" s="35">
        <v>0.12282828282828283</v>
      </c>
      <c r="P59" s="35">
        <v>0.12727272727272726</v>
      </c>
      <c r="Q59" s="35">
        <v>0.138989898989899</v>
      </c>
      <c r="R59" s="35">
        <v>0.13131313131313133</v>
      </c>
      <c r="S59" s="35">
        <v>0.12686868686868685</v>
      </c>
      <c r="V59" s="15"/>
    </row>
    <row r="60" spans="3:22" x14ac:dyDescent="0.35">
      <c r="D60" s="14"/>
      <c r="V60" s="15"/>
    </row>
    <row r="61" spans="3:22" x14ac:dyDescent="0.35">
      <c r="D61" s="14"/>
      <c r="V61" s="15"/>
    </row>
    <row r="62" spans="3:22" x14ac:dyDescent="0.35">
      <c r="D62" s="31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6"/>
    </row>
  </sheetData>
  <mergeCells count="1">
    <mergeCell ref="G22:H22"/>
  </mergeCells>
  <conditionalFormatting sqref="H17:S17">
    <cfRule type="expression" dxfId="3" priority="4">
      <formula>H$2&lt;SelectMonth</formula>
    </cfRule>
  </conditionalFormatting>
  <conditionalFormatting sqref="H34:S34">
    <cfRule type="expression" dxfId="2" priority="3">
      <formula>H$2&lt;SelectMonth</formula>
    </cfRule>
  </conditionalFormatting>
  <conditionalFormatting sqref="H35:S35">
    <cfRule type="expression" dxfId="1" priority="2">
      <formula>H$2&lt;SelectMonth</formula>
    </cfRule>
  </conditionalFormatting>
  <conditionalFormatting sqref="H39:S39">
    <cfRule type="expression" dxfId="0" priority="1">
      <formula>H$2&lt;SelectMonth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Front Page</vt:lpstr>
    </vt:vector>
  </TitlesOfParts>
  <Company>Qenos Pty.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Dambal</dc:creator>
  <cp:lastModifiedBy>Aditya Dambal</cp:lastModifiedBy>
  <dcterms:created xsi:type="dcterms:W3CDTF">2024-01-22T04:51:13Z</dcterms:created>
  <dcterms:modified xsi:type="dcterms:W3CDTF">2024-01-22T04:53:51Z</dcterms:modified>
</cp:coreProperties>
</file>