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https://d.docs.live.net/559fea710fccd1ae/Desktop/INA_SOLAR_PS/"/>
    </mc:Choice>
  </mc:AlternateContent>
  <xr:revisionPtr revIDLastSave="2173" documentId="8_{37B71ED3-EAE6-4536-87A0-4F910713E342}" xr6:coauthVersionLast="47" xr6:coauthVersionMax="47" xr10:uidLastSave="{047C4520-7720-4024-8EF8-DD136467A2AC}"/>
  <bookViews>
    <workbookView minimized="1" xWindow="5100" yWindow="3950" windowWidth="15200" windowHeight="9670" xr2:uid="{EE0D610D-4C20-4DE5-AF16-872BEB4EAC89}"/>
  </bookViews>
  <sheets>
    <sheet name="WeightCalculation" sheetId="1" r:id="rId1"/>
  </sheets>
  <definedNames>
    <definedName name="_xlnm.Print_Area" localSheetId="0">WeightCalculation!$A$10:$BT$229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14" i="1" l="1"/>
  <c r="F115" i="1" l="1"/>
  <c r="E115" i="1"/>
  <c r="O34" i="1"/>
  <c r="D34" i="1"/>
  <c r="D74" i="1" s="1"/>
  <c r="Y124" i="1"/>
  <c r="Z124" i="1" s="1"/>
  <c r="AA124" i="1" s="1"/>
  <c r="AB124" i="1" s="1"/>
  <c r="AC124" i="1" s="1"/>
  <c r="AD124" i="1" s="1"/>
  <c r="AE124" i="1" s="1"/>
  <c r="AF124" i="1" s="1"/>
  <c r="AG124" i="1" s="1"/>
  <c r="AH124" i="1" s="1"/>
  <c r="Y123" i="1"/>
  <c r="Z123" i="1" s="1"/>
  <c r="AA123" i="1" s="1"/>
  <c r="AB123" i="1" s="1"/>
  <c r="AC123" i="1" s="1"/>
  <c r="AD123" i="1" s="1"/>
  <c r="AE123" i="1" s="1"/>
  <c r="AF123" i="1" s="1"/>
  <c r="AG123" i="1" s="1"/>
  <c r="Y125" i="1"/>
  <c r="Z125" i="1" s="1"/>
  <c r="AA125" i="1" s="1"/>
  <c r="AB125" i="1" s="1"/>
  <c r="AC125" i="1" s="1"/>
  <c r="AD125" i="1" s="1"/>
  <c r="AE125" i="1" s="1"/>
  <c r="AF125" i="1" s="1"/>
  <c r="AG125" i="1" s="1"/>
  <c r="E125" i="1"/>
  <c r="F125" i="1" s="1"/>
  <c r="G125" i="1" s="1"/>
  <c r="H125" i="1" s="1"/>
  <c r="I125" i="1" s="1"/>
  <c r="J125" i="1" s="1"/>
  <c r="K125" i="1" s="1"/>
  <c r="L125" i="1" s="1"/>
  <c r="M125" i="1" s="1"/>
  <c r="N125" i="1" s="1"/>
  <c r="O125" i="1" s="1"/>
  <c r="P125" i="1" s="1"/>
  <c r="Q125" i="1" s="1"/>
  <c r="R125" i="1" s="1"/>
  <c r="S125" i="1" s="1"/>
  <c r="T125" i="1" s="1"/>
  <c r="U125" i="1" s="1"/>
  <c r="V125" i="1" s="1"/>
  <c r="W125" i="1" s="1"/>
  <c r="E124" i="1"/>
  <c r="F124" i="1" s="1"/>
  <c r="G124" i="1" s="1"/>
  <c r="H124" i="1" s="1"/>
  <c r="I124" i="1" s="1"/>
  <c r="J124" i="1" s="1"/>
  <c r="K124" i="1" s="1"/>
  <c r="L124" i="1" s="1"/>
  <c r="M124" i="1" s="1"/>
  <c r="N124" i="1" s="1"/>
  <c r="O124" i="1" s="1"/>
  <c r="P124" i="1" s="1"/>
  <c r="Q124" i="1" s="1"/>
  <c r="R124" i="1" s="1"/>
  <c r="S124" i="1" s="1"/>
  <c r="T124" i="1" s="1"/>
  <c r="U124" i="1" s="1"/>
  <c r="V124" i="1" s="1"/>
  <c r="W124" i="1" s="1"/>
  <c r="E123" i="1"/>
  <c r="E122" i="1"/>
  <c r="E119" i="1"/>
  <c r="E120" i="1"/>
  <c r="E28" i="1"/>
  <c r="F28" i="1"/>
  <c r="G28" i="1"/>
  <c r="H28" i="1"/>
  <c r="I28" i="1"/>
  <c r="J28" i="1"/>
  <c r="K28" i="1"/>
  <c r="L28" i="1"/>
  <c r="M28" i="1"/>
  <c r="N28" i="1"/>
  <c r="D28" i="1"/>
  <c r="G115" i="1"/>
  <c r="H115" i="1"/>
  <c r="I115" i="1"/>
  <c r="J115" i="1"/>
  <c r="K115" i="1"/>
  <c r="L115" i="1"/>
  <c r="M115" i="1"/>
  <c r="N115" i="1"/>
  <c r="O115" i="1"/>
  <c r="P115" i="1"/>
  <c r="Q115" i="1"/>
  <c r="R115" i="1"/>
  <c r="S115" i="1"/>
  <c r="T115" i="1"/>
  <c r="U115" i="1"/>
  <c r="V115" i="1"/>
  <c r="W115" i="1"/>
  <c r="X115" i="1"/>
  <c r="Y115" i="1"/>
  <c r="Z115" i="1"/>
  <c r="AA115" i="1"/>
  <c r="AB115" i="1"/>
  <c r="AC115" i="1"/>
  <c r="AD115" i="1"/>
  <c r="AE115" i="1"/>
  <c r="AF115" i="1"/>
  <c r="AG115" i="1"/>
  <c r="AH115" i="1"/>
  <c r="D115" i="1"/>
  <c r="AH123" i="1" l="1"/>
  <c r="F123" i="1"/>
  <c r="F120" i="1"/>
  <c r="F119" i="1"/>
  <c r="F122" i="1"/>
  <c r="G119" i="1" l="1"/>
  <c r="G122" i="1"/>
  <c r="G120" i="1"/>
  <c r="G123" i="1"/>
  <c r="H123" i="1" l="1"/>
  <c r="H120" i="1"/>
  <c r="H122" i="1"/>
  <c r="H119" i="1"/>
  <c r="I123" i="1" l="1"/>
  <c r="I122" i="1"/>
  <c r="I120" i="1"/>
  <c r="I119" i="1"/>
  <c r="J123" i="1" l="1"/>
  <c r="J120" i="1"/>
  <c r="J122" i="1"/>
  <c r="J119" i="1"/>
  <c r="K120" i="1" l="1"/>
  <c r="K119" i="1"/>
  <c r="K122" i="1"/>
  <c r="K123" i="1"/>
  <c r="L120" i="1" l="1"/>
  <c r="L119" i="1"/>
  <c r="L122" i="1"/>
  <c r="L123" i="1"/>
  <c r="M120" i="1" l="1"/>
  <c r="M122" i="1"/>
  <c r="M119" i="1"/>
  <c r="M123" i="1"/>
  <c r="N120" i="1" l="1"/>
  <c r="N119" i="1"/>
  <c r="N122" i="1"/>
  <c r="N123" i="1"/>
  <c r="O120" i="1" l="1"/>
  <c r="O122" i="1"/>
  <c r="O119" i="1"/>
  <c r="O123" i="1"/>
  <c r="P122" i="1" l="1"/>
  <c r="P123" i="1"/>
  <c r="P120" i="1"/>
  <c r="P119" i="1"/>
  <c r="Q123" i="1" l="1"/>
  <c r="Q119" i="1"/>
  <c r="Q122" i="1"/>
  <c r="Q120" i="1"/>
  <c r="R122" i="1" l="1"/>
  <c r="R119" i="1"/>
  <c r="R123" i="1"/>
  <c r="R120" i="1"/>
  <c r="S122" i="1" l="1"/>
  <c r="S123" i="1"/>
  <c r="S119" i="1"/>
  <c r="S120" i="1"/>
  <c r="T119" i="1" l="1"/>
  <c r="T123" i="1"/>
  <c r="T120" i="1"/>
  <c r="T122" i="1"/>
  <c r="U119" i="1" l="1"/>
  <c r="U120" i="1"/>
  <c r="U123" i="1"/>
  <c r="U122" i="1"/>
  <c r="V119" i="1" l="1"/>
  <c r="V123" i="1"/>
  <c r="V120" i="1"/>
  <c r="V122" i="1"/>
  <c r="W119" i="1" l="1"/>
  <c r="W120" i="1"/>
  <c r="W123" i="1"/>
  <c r="W122" i="1"/>
  <c r="X119" i="1" l="1"/>
  <c r="X120" i="1"/>
  <c r="Y119" i="1" l="1"/>
  <c r="Z119" i="1" l="1"/>
  <c r="AA119" i="1" l="1"/>
  <c r="AB119" i="1" l="1"/>
  <c r="AC119" i="1" l="1"/>
  <c r="AD119" i="1" l="1"/>
  <c r="AE119" i="1" l="1"/>
  <c r="AF119" i="1" l="1"/>
  <c r="AG119" i="1" l="1"/>
  <c r="AH119" i="1" l="1"/>
  <c r="AJ115" i="1" l="1"/>
  <c r="I44" i="1"/>
  <c r="I84" i="1" s="1"/>
  <c r="I105" i="1" s="1"/>
  <c r="R47" i="1"/>
  <c r="R87" i="1" s="1"/>
  <c r="R108" i="1" s="1"/>
  <c r="I35" i="1"/>
  <c r="I75" i="1" s="1"/>
  <c r="I96" i="1" s="1"/>
  <c r="J35" i="1"/>
  <c r="J75" i="1" s="1"/>
  <c r="J96" i="1" s="1"/>
  <c r="K35" i="1"/>
  <c r="K75" i="1" s="1"/>
  <c r="K96" i="1" s="1"/>
  <c r="L35" i="1"/>
  <c r="L75" i="1" s="1"/>
  <c r="L96" i="1" s="1"/>
  <c r="M35" i="1"/>
  <c r="M75" i="1" s="1"/>
  <c r="M96" i="1" s="1"/>
  <c r="N35" i="1"/>
  <c r="N75" i="1" s="1"/>
  <c r="N96" i="1" s="1"/>
  <c r="O35" i="1"/>
  <c r="O75" i="1" s="1"/>
  <c r="O96" i="1" s="1"/>
  <c r="P35" i="1"/>
  <c r="P75" i="1" s="1"/>
  <c r="P96" i="1" s="1"/>
  <c r="Q35" i="1"/>
  <c r="Q75" i="1" s="1"/>
  <c r="Q96" i="1" s="1"/>
  <c r="R35" i="1"/>
  <c r="R75" i="1" s="1"/>
  <c r="R96" i="1" s="1"/>
  <c r="I36" i="1"/>
  <c r="I76" i="1" s="1"/>
  <c r="I97" i="1" s="1"/>
  <c r="J36" i="1"/>
  <c r="J76" i="1" s="1"/>
  <c r="J97" i="1" s="1"/>
  <c r="K36" i="1"/>
  <c r="K76" i="1" s="1"/>
  <c r="K97" i="1" s="1"/>
  <c r="L36" i="1"/>
  <c r="L76" i="1" s="1"/>
  <c r="L97" i="1" s="1"/>
  <c r="M36" i="1"/>
  <c r="M76" i="1" s="1"/>
  <c r="M97" i="1" s="1"/>
  <c r="N36" i="1"/>
  <c r="N76" i="1" s="1"/>
  <c r="N97" i="1" s="1"/>
  <c r="O36" i="1"/>
  <c r="O76" i="1" s="1"/>
  <c r="O97" i="1" s="1"/>
  <c r="P36" i="1"/>
  <c r="P76" i="1" s="1"/>
  <c r="P97" i="1" s="1"/>
  <c r="Q36" i="1"/>
  <c r="Q76" i="1" s="1"/>
  <c r="Q97" i="1" s="1"/>
  <c r="R36" i="1"/>
  <c r="R76" i="1" s="1"/>
  <c r="R97" i="1" s="1"/>
  <c r="I37" i="1"/>
  <c r="I77" i="1" s="1"/>
  <c r="I98" i="1" s="1"/>
  <c r="J37" i="1"/>
  <c r="J77" i="1" s="1"/>
  <c r="J98" i="1" s="1"/>
  <c r="K37" i="1"/>
  <c r="K77" i="1" s="1"/>
  <c r="K98" i="1" s="1"/>
  <c r="L37" i="1"/>
  <c r="L77" i="1" s="1"/>
  <c r="L98" i="1" s="1"/>
  <c r="M37" i="1"/>
  <c r="M77" i="1" s="1"/>
  <c r="M98" i="1" s="1"/>
  <c r="N37" i="1"/>
  <c r="N77" i="1" s="1"/>
  <c r="N98" i="1" s="1"/>
  <c r="O37" i="1"/>
  <c r="O77" i="1" s="1"/>
  <c r="O98" i="1" s="1"/>
  <c r="P37" i="1"/>
  <c r="P77" i="1" s="1"/>
  <c r="P98" i="1" s="1"/>
  <c r="Q37" i="1"/>
  <c r="Q77" i="1" s="1"/>
  <c r="Q98" i="1" s="1"/>
  <c r="R37" i="1"/>
  <c r="R77" i="1" s="1"/>
  <c r="R98" i="1" s="1"/>
  <c r="I38" i="1"/>
  <c r="I78" i="1" s="1"/>
  <c r="I99" i="1" s="1"/>
  <c r="J38" i="1"/>
  <c r="J78" i="1" s="1"/>
  <c r="J99" i="1" s="1"/>
  <c r="K38" i="1"/>
  <c r="K78" i="1" s="1"/>
  <c r="K99" i="1" s="1"/>
  <c r="L38" i="1"/>
  <c r="L78" i="1" s="1"/>
  <c r="L99" i="1" s="1"/>
  <c r="M38" i="1"/>
  <c r="M78" i="1" s="1"/>
  <c r="M99" i="1" s="1"/>
  <c r="N38" i="1"/>
  <c r="N78" i="1" s="1"/>
  <c r="N99" i="1" s="1"/>
  <c r="O38" i="1"/>
  <c r="O78" i="1" s="1"/>
  <c r="O99" i="1" s="1"/>
  <c r="P38" i="1"/>
  <c r="P78" i="1" s="1"/>
  <c r="P99" i="1" s="1"/>
  <c r="Q38" i="1"/>
  <c r="Q78" i="1" s="1"/>
  <c r="Q99" i="1" s="1"/>
  <c r="R38" i="1"/>
  <c r="R78" i="1" s="1"/>
  <c r="R99" i="1" s="1"/>
  <c r="I39" i="1"/>
  <c r="I79" i="1" s="1"/>
  <c r="I100" i="1" s="1"/>
  <c r="J39" i="1"/>
  <c r="J79" i="1" s="1"/>
  <c r="J100" i="1" s="1"/>
  <c r="K39" i="1"/>
  <c r="K79" i="1" s="1"/>
  <c r="K100" i="1" s="1"/>
  <c r="L39" i="1"/>
  <c r="L79" i="1" s="1"/>
  <c r="L100" i="1" s="1"/>
  <c r="M39" i="1"/>
  <c r="M79" i="1" s="1"/>
  <c r="M100" i="1" s="1"/>
  <c r="N39" i="1"/>
  <c r="N79" i="1" s="1"/>
  <c r="N100" i="1" s="1"/>
  <c r="O39" i="1"/>
  <c r="O79" i="1" s="1"/>
  <c r="O100" i="1" s="1"/>
  <c r="P39" i="1"/>
  <c r="P79" i="1" s="1"/>
  <c r="P100" i="1" s="1"/>
  <c r="Q39" i="1"/>
  <c r="Q79" i="1" s="1"/>
  <c r="Q100" i="1" s="1"/>
  <c r="R39" i="1"/>
  <c r="R79" i="1" s="1"/>
  <c r="R100" i="1" s="1"/>
  <c r="I40" i="1"/>
  <c r="I80" i="1" s="1"/>
  <c r="I101" i="1" s="1"/>
  <c r="J40" i="1"/>
  <c r="J80" i="1" s="1"/>
  <c r="J101" i="1" s="1"/>
  <c r="K40" i="1"/>
  <c r="K80" i="1" s="1"/>
  <c r="K101" i="1" s="1"/>
  <c r="L40" i="1"/>
  <c r="L80" i="1" s="1"/>
  <c r="L101" i="1" s="1"/>
  <c r="M40" i="1"/>
  <c r="M80" i="1" s="1"/>
  <c r="M101" i="1" s="1"/>
  <c r="N40" i="1"/>
  <c r="N80" i="1" s="1"/>
  <c r="N101" i="1" s="1"/>
  <c r="O40" i="1"/>
  <c r="O80" i="1" s="1"/>
  <c r="O101" i="1" s="1"/>
  <c r="P40" i="1"/>
  <c r="P80" i="1" s="1"/>
  <c r="P101" i="1" s="1"/>
  <c r="Q40" i="1"/>
  <c r="Q80" i="1" s="1"/>
  <c r="Q101" i="1" s="1"/>
  <c r="R40" i="1"/>
  <c r="R80" i="1" s="1"/>
  <c r="R101" i="1" s="1"/>
  <c r="I41" i="1"/>
  <c r="I81" i="1" s="1"/>
  <c r="I102" i="1" s="1"/>
  <c r="J41" i="1"/>
  <c r="J81" i="1" s="1"/>
  <c r="J102" i="1" s="1"/>
  <c r="K41" i="1"/>
  <c r="K81" i="1" s="1"/>
  <c r="K102" i="1" s="1"/>
  <c r="L41" i="1"/>
  <c r="L81" i="1" s="1"/>
  <c r="L102" i="1" s="1"/>
  <c r="M41" i="1"/>
  <c r="M81" i="1" s="1"/>
  <c r="M102" i="1" s="1"/>
  <c r="N41" i="1"/>
  <c r="N81" i="1" s="1"/>
  <c r="N102" i="1" s="1"/>
  <c r="O41" i="1"/>
  <c r="O81" i="1" s="1"/>
  <c r="O102" i="1" s="1"/>
  <c r="P41" i="1"/>
  <c r="P81" i="1" s="1"/>
  <c r="P102" i="1" s="1"/>
  <c r="Q41" i="1"/>
  <c r="Q81" i="1" s="1"/>
  <c r="Q102" i="1" s="1"/>
  <c r="R41" i="1"/>
  <c r="R81" i="1" s="1"/>
  <c r="R102" i="1" s="1"/>
  <c r="I42" i="1"/>
  <c r="I82" i="1" s="1"/>
  <c r="I103" i="1" s="1"/>
  <c r="J42" i="1"/>
  <c r="J82" i="1" s="1"/>
  <c r="J103" i="1" s="1"/>
  <c r="K42" i="1"/>
  <c r="K82" i="1" s="1"/>
  <c r="K103" i="1" s="1"/>
  <c r="L42" i="1"/>
  <c r="L82" i="1" s="1"/>
  <c r="L103" i="1" s="1"/>
  <c r="M42" i="1"/>
  <c r="M82" i="1" s="1"/>
  <c r="M103" i="1" s="1"/>
  <c r="N42" i="1"/>
  <c r="N82" i="1" s="1"/>
  <c r="N103" i="1" s="1"/>
  <c r="O42" i="1"/>
  <c r="O82" i="1" s="1"/>
  <c r="O103" i="1" s="1"/>
  <c r="P42" i="1"/>
  <c r="P82" i="1" s="1"/>
  <c r="P103" i="1" s="1"/>
  <c r="Q42" i="1"/>
  <c r="Q82" i="1" s="1"/>
  <c r="Q103" i="1" s="1"/>
  <c r="R42" i="1"/>
  <c r="R82" i="1" s="1"/>
  <c r="R103" i="1" s="1"/>
  <c r="I43" i="1"/>
  <c r="I83" i="1" s="1"/>
  <c r="I104" i="1" s="1"/>
  <c r="J43" i="1"/>
  <c r="J83" i="1" s="1"/>
  <c r="J104" i="1" s="1"/>
  <c r="K43" i="1"/>
  <c r="K83" i="1" s="1"/>
  <c r="K104" i="1" s="1"/>
  <c r="L43" i="1"/>
  <c r="L83" i="1" s="1"/>
  <c r="L104" i="1" s="1"/>
  <c r="M43" i="1"/>
  <c r="M83" i="1" s="1"/>
  <c r="M104" i="1" s="1"/>
  <c r="N43" i="1"/>
  <c r="N83" i="1" s="1"/>
  <c r="N104" i="1" s="1"/>
  <c r="O43" i="1"/>
  <c r="O83" i="1" s="1"/>
  <c r="O104" i="1" s="1"/>
  <c r="P43" i="1"/>
  <c r="P83" i="1" s="1"/>
  <c r="P104" i="1" s="1"/>
  <c r="Q43" i="1"/>
  <c r="Q83" i="1" s="1"/>
  <c r="Q104" i="1" s="1"/>
  <c r="R43" i="1"/>
  <c r="R83" i="1" s="1"/>
  <c r="R104" i="1" s="1"/>
  <c r="J44" i="1"/>
  <c r="J84" i="1" s="1"/>
  <c r="J105" i="1" s="1"/>
  <c r="K44" i="1"/>
  <c r="K84" i="1" s="1"/>
  <c r="K105" i="1" s="1"/>
  <c r="L44" i="1"/>
  <c r="L84" i="1" s="1"/>
  <c r="L105" i="1" s="1"/>
  <c r="M44" i="1"/>
  <c r="M84" i="1" s="1"/>
  <c r="M105" i="1" s="1"/>
  <c r="N44" i="1"/>
  <c r="N84" i="1" s="1"/>
  <c r="N105" i="1" s="1"/>
  <c r="O44" i="1"/>
  <c r="O84" i="1" s="1"/>
  <c r="O105" i="1" s="1"/>
  <c r="P44" i="1"/>
  <c r="P84" i="1" s="1"/>
  <c r="P105" i="1" s="1"/>
  <c r="Q44" i="1"/>
  <c r="Q84" i="1" s="1"/>
  <c r="Q105" i="1" s="1"/>
  <c r="R44" i="1"/>
  <c r="R84" i="1" s="1"/>
  <c r="R105" i="1" s="1"/>
  <c r="I45" i="1"/>
  <c r="I85" i="1" s="1"/>
  <c r="I106" i="1" s="1"/>
  <c r="J45" i="1"/>
  <c r="J85" i="1" s="1"/>
  <c r="J106" i="1" s="1"/>
  <c r="K45" i="1"/>
  <c r="K85" i="1" s="1"/>
  <c r="K106" i="1" s="1"/>
  <c r="L45" i="1"/>
  <c r="L85" i="1" s="1"/>
  <c r="L106" i="1" s="1"/>
  <c r="M45" i="1"/>
  <c r="M85" i="1" s="1"/>
  <c r="M106" i="1" s="1"/>
  <c r="N45" i="1"/>
  <c r="N85" i="1" s="1"/>
  <c r="N106" i="1" s="1"/>
  <c r="O45" i="1"/>
  <c r="O85" i="1" s="1"/>
  <c r="O106" i="1" s="1"/>
  <c r="P45" i="1"/>
  <c r="P85" i="1" s="1"/>
  <c r="P106" i="1" s="1"/>
  <c r="Q45" i="1"/>
  <c r="Q85" i="1" s="1"/>
  <c r="Q106" i="1" s="1"/>
  <c r="R45" i="1"/>
  <c r="R85" i="1" s="1"/>
  <c r="R106" i="1" s="1"/>
  <c r="I46" i="1"/>
  <c r="I86" i="1" s="1"/>
  <c r="I107" i="1" s="1"/>
  <c r="J46" i="1"/>
  <c r="J86" i="1" s="1"/>
  <c r="J107" i="1" s="1"/>
  <c r="K46" i="1"/>
  <c r="K86" i="1" s="1"/>
  <c r="K107" i="1" s="1"/>
  <c r="L46" i="1"/>
  <c r="L86" i="1" s="1"/>
  <c r="L107" i="1" s="1"/>
  <c r="M46" i="1"/>
  <c r="M86" i="1" s="1"/>
  <c r="M107" i="1" s="1"/>
  <c r="N46" i="1"/>
  <c r="N86" i="1" s="1"/>
  <c r="N107" i="1" s="1"/>
  <c r="O46" i="1"/>
  <c r="O86" i="1" s="1"/>
  <c r="O107" i="1" s="1"/>
  <c r="P46" i="1"/>
  <c r="P86" i="1" s="1"/>
  <c r="P107" i="1" s="1"/>
  <c r="Q46" i="1"/>
  <c r="Q86" i="1" s="1"/>
  <c r="Q107" i="1" s="1"/>
  <c r="R46" i="1"/>
  <c r="R86" i="1" s="1"/>
  <c r="R107" i="1" s="1"/>
  <c r="I47" i="1"/>
  <c r="I87" i="1" s="1"/>
  <c r="I108" i="1" s="1"/>
  <c r="J47" i="1"/>
  <c r="J87" i="1" s="1"/>
  <c r="J108" i="1" s="1"/>
  <c r="K47" i="1"/>
  <c r="K87" i="1" s="1"/>
  <c r="K108" i="1" s="1"/>
  <c r="L47" i="1"/>
  <c r="L87" i="1" s="1"/>
  <c r="L108" i="1" s="1"/>
  <c r="M47" i="1"/>
  <c r="M87" i="1" s="1"/>
  <c r="M108" i="1" s="1"/>
  <c r="N47" i="1"/>
  <c r="N87" i="1" s="1"/>
  <c r="N108" i="1" s="1"/>
  <c r="O47" i="1"/>
  <c r="O87" i="1" s="1"/>
  <c r="O108" i="1" s="1"/>
  <c r="P47" i="1"/>
  <c r="P87" i="1" s="1"/>
  <c r="P108" i="1" s="1"/>
  <c r="Q47" i="1"/>
  <c r="Q87" i="1" s="1"/>
  <c r="Q108" i="1" s="1"/>
  <c r="I48" i="1"/>
  <c r="I88" i="1" s="1"/>
  <c r="I109" i="1" s="1"/>
  <c r="J48" i="1"/>
  <c r="J88" i="1" s="1"/>
  <c r="J109" i="1" s="1"/>
  <c r="K48" i="1"/>
  <c r="K88" i="1" s="1"/>
  <c r="K109" i="1" s="1"/>
  <c r="L48" i="1"/>
  <c r="L88" i="1" s="1"/>
  <c r="L109" i="1" s="1"/>
  <c r="M48" i="1"/>
  <c r="M88" i="1" s="1"/>
  <c r="M109" i="1" s="1"/>
  <c r="N48" i="1"/>
  <c r="N88" i="1" s="1"/>
  <c r="N109" i="1" s="1"/>
  <c r="O48" i="1"/>
  <c r="O88" i="1" s="1"/>
  <c r="O109" i="1" s="1"/>
  <c r="P48" i="1"/>
  <c r="P88" i="1" s="1"/>
  <c r="P109" i="1" s="1"/>
  <c r="Q48" i="1"/>
  <c r="Q88" i="1" s="1"/>
  <c r="Q109" i="1" s="1"/>
  <c r="R48" i="1"/>
  <c r="R88" i="1" s="1"/>
  <c r="R109" i="1" s="1"/>
  <c r="J34" i="1"/>
  <c r="J74" i="1" s="1"/>
  <c r="J95" i="1" s="1"/>
  <c r="K34" i="1"/>
  <c r="K74" i="1" s="1"/>
  <c r="K95" i="1" s="1"/>
  <c r="L34" i="1"/>
  <c r="L74" i="1" s="1"/>
  <c r="L95" i="1" s="1"/>
  <c r="M34" i="1"/>
  <c r="M74" i="1" s="1"/>
  <c r="M95" i="1" s="1"/>
  <c r="N34" i="1"/>
  <c r="N74" i="1" s="1"/>
  <c r="N95" i="1" s="1"/>
  <c r="O74" i="1"/>
  <c r="O95" i="1" s="1"/>
  <c r="P34" i="1"/>
  <c r="P74" i="1" s="1"/>
  <c r="P95" i="1" s="1"/>
  <c r="Q34" i="1"/>
  <c r="Q74" i="1" s="1"/>
  <c r="R34" i="1"/>
  <c r="R74" i="1" s="1"/>
  <c r="R95" i="1" s="1"/>
  <c r="F35" i="1"/>
  <c r="F75" i="1" s="1"/>
  <c r="F96" i="1" s="1"/>
  <c r="G35" i="1"/>
  <c r="G75" i="1" s="1"/>
  <c r="G96" i="1" s="1"/>
  <c r="H35" i="1"/>
  <c r="H75" i="1" s="1"/>
  <c r="H96" i="1" s="1"/>
  <c r="F36" i="1"/>
  <c r="F76" i="1" s="1"/>
  <c r="F97" i="1" s="1"/>
  <c r="G36" i="1"/>
  <c r="G76" i="1" s="1"/>
  <c r="G97" i="1" s="1"/>
  <c r="H36" i="1"/>
  <c r="H76" i="1" s="1"/>
  <c r="H97" i="1" s="1"/>
  <c r="F37" i="1"/>
  <c r="F77" i="1" s="1"/>
  <c r="F98" i="1" s="1"/>
  <c r="G37" i="1"/>
  <c r="G77" i="1" s="1"/>
  <c r="G98" i="1" s="1"/>
  <c r="H37" i="1"/>
  <c r="H77" i="1" s="1"/>
  <c r="H98" i="1" s="1"/>
  <c r="F38" i="1"/>
  <c r="F78" i="1" s="1"/>
  <c r="F99" i="1" s="1"/>
  <c r="G38" i="1"/>
  <c r="G78" i="1" s="1"/>
  <c r="G99" i="1" s="1"/>
  <c r="H38" i="1"/>
  <c r="H78" i="1" s="1"/>
  <c r="H99" i="1" s="1"/>
  <c r="F39" i="1"/>
  <c r="F79" i="1" s="1"/>
  <c r="F100" i="1" s="1"/>
  <c r="G39" i="1"/>
  <c r="G79" i="1" s="1"/>
  <c r="G100" i="1" s="1"/>
  <c r="H39" i="1"/>
  <c r="H79" i="1" s="1"/>
  <c r="H100" i="1" s="1"/>
  <c r="F40" i="1"/>
  <c r="F80" i="1" s="1"/>
  <c r="F101" i="1" s="1"/>
  <c r="G40" i="1"/>
  <c r="G80" i="1" s="1"/>
  <c r="G101" i="1" s="1"/>
  <c r="H40" i="1"/>
  <c r="H80" i="1" s="1"/>
  <c r="H101" i="1" s="1"/>
  <c r="F41" i="1"/>
  <c r="F81" i="1" s="1"/>
  <c r="F102" i="1" s="1"/>
  <c r="G41" i="1"/>
  <c r="G81" i="1" s="1"/>
  <c r="G102" i="1" s="1"/>
  <c r="H41" i="1"/>
  <c r="H81" i="1" s="1"/>
  <c r="H102" i="1" s="1"/>
  <c r="F42" i="1"/>
  <c r="F82" i="1" s="1"/>
  <c r="F103" i="1" s="1"/>
  <c r="G42" i="1"/>
  <c r="G82" i="1" s="1"/>
  <c r="G103" i="1" s="1"/>
  <c r="H42" i="1"/>
  <c r="H82" i="1" s="1"/>
  <c r="H103" i="1" s="1"/>
  <c r="F43" i="1"/>
  <c r="F83" i="1" s="1"/>
  <c r="F104" i="1" s="1"/>
  <c r="G43" i="1"/>
  <c r="G83" i="1" s="1"/>
  <c r="G104" i="1" s="1"/>
  <c r="H43" i="1"/>
  <c r="H83" i="1" s="1"/>
  <c r="H104" i="1" s="1"/>
  <c r="F44" i="1"/>
  <c r="F84" i="1" s="1"/>
  <c r="F105" i="1" s="1"/>
  <c r="G44" i="1"/>
  <c r="G84" i="1" s="1"/>
  <c r="G105" i="1" s="1"/>
  <c r="H44" i="1"/>
  <c r="H84" i="1" s="1"/>
  <c r="H105" i="1" s="1"/>
  <c r="F45" i="1"/>
  <c r="F85" i="1" s="1"/>
  <c r="F106" i="1" s="1"/>
  <c r="G45" i="1"/>
  <c r="G85" i="1" s="1"/>
  <c r="G106" i="1" s="1"/>
  <c r="H45" i="1"/>
  <c r="H85" i="1" s="1"/>
  <c r="H106" i="1" s="1"/>
  <c r="F46" i="1"/>
  <c r="F86" i="1" s="1"/>
  <c r="F107" i="1" s="1"/>
  <c r="G46" i="1"/>
  <c r="G86" i="1" s="1"/>
  <c r="G107" i="1" s="1"/>
  <c r="H46" i="1"/>
  <c r="H86" i="1" s="1"/>
  <c r="H107" i="1" s="1"/>
  <c r="F47" i="1"/>
  <c r="F87" i="1" s="1"/>
  <c r="F108" i="1" s="1"/>
  <c r="G47" i="1"/>
  <c r="G87" i="1" s="1"/>
  <c r="G108" i="1" s="1"/>
  <c r="H47" i="1"/>
  <c r="H87" i="1" s="1"/>
  <c r="H108" i="1" s="1"/>
  <c r="F48" i="1"/>
  <c r="F88" i="1" s="1"/>
  <c r="F109" i="1" s="1"/>
  <c r="G48" i="1"/>
  <c r="G88" i="1" s="1"/>
  <c r="G109" i="1" s="1"/>
  <c r="H48" i="1"/>
  <c r="H88" i="1" s="1"/>
  <c r="H109" i="1" s="1"/>
  <c r="I34" i="1"/>
  <c r="I74" i="1" s="1"/>
  <c r="I95" i="1" s="1"/>
  <c r="H34" i="1"/>
  <c r="H74" i="1" s="1"/>
  <c r="H95" i="1" s="1"/>
  <c r="G34" i="1"/>
  <c r="G74" i="1" s="1"/>
  <c r="G95" i="1" s="1"/>
  <c r="F34" i="1"/>
  <c r="F74" i="1" s="1"/>
  <c r="F95" i="1" s="1"/>
  <c r="E35" i="1"/>
  <c r="E75" i="1" s="1"/>
  <c r="E96" i="1" s="1"/>
  <c r="E36" i="1"/>
  <c r="E76" i="1" s="1"/>
  <c r="E97" i="1" s="1"/>
  <c r="E37" i="1"/>
  <c r="E77" i="1" s="1"/>
  <c r="E98" i="1" s="1"/>
  <c r="E38" i="1"/>
  <c r="E78" i="1" s="1"/>
  <c r="E99" i="1" s="1"/>
  <c r="E39" i="1"/>
  <c r="E79" i="1" s="1"/>
  <c r="E100" i="1" s="1"/>
  <c r="E40" i="1"/>
  <c r="E80" i="1" s="1"/>
  <c r="E101" i="1" s="1"/>
  <c r="E41" i="1"/>
  <c r="E81" i="1" s="1"/>
  <c r="E102" i="1" s="1"/>
  <c r="E42" i="1"/>
  <c r="E82" i="1" s="1"/>
  <c r="E103" i="1" s="1"/>
  <c r="E43" i="1"/>
  <c r="E83" i="1" s="1"/>
  <c r="E104" i="1" s="1"/>
  <c r="E44" i="1"/>
  <c r="E84" i="1" s="1"/>
  <c r="E105" i="1" s="1"/>
  <c r="E45" i="1"/>
  <c r="E85" i="1" s="1"/>
  <c r="E106" i="1" s="1"/>
  <c r="E46" i="1"/>
  <c r="E86" i="1" s="1"/>
  <c r="E107" i="1" s="1"/>
  <c r="E47" i="1"/>
  <c r="E87" i="1" s="1"/>
  <c r="E108" i="1" s="1"/>
  <c r="E48" i="1"/>
  <c r="E88" i="1" s="1"/>
  <c r="E109" i="1" s="1"/>
  <c r="E34" i="1"/>
  <c r="E74" i="1" s="1"/>
  <c r="E95" i="1" s="1"/>
  <c r="D35" i="1"/>
  <c r="D75" i="1" s="1"/>
  <c r="D96" i="1" s="1"/>
  <c r="D36" i="1"/>
  <c r="D76" i="1" s="1"/>
  <c r="D97" i="1" s="1"/>
  <c r="D37" i="1"/>
  <c r="D77" i="1" s="1"/>
  <c r="D98" i="1" s="1"/>
  <c r="D38" i="1"/>
  <c r="D78" i="1" s="1"/>
  <c r="D99" i="1" s="1"/>
  <c r="D39" i="1"/>
  <c r="D79" i="1" s="1"/>
  <c r="D100" i="1" s="1"/>
  <c r="D40" i="1"/>
  <c r="D80" i="1" s="1"/>
  <c r="D101" i="1" s="1"/>
  <c r="D41" i="1"/>
  <c r="D81" i="1" s="1"/>
  <c r="D102" i="1" s="1"/>
  <c r="D42" i="1"/>
  <c r="D82" i="1" s="1"/>
  <c r="D103" i="1" s="1"/>
  <c r="D43" i="1"/>
  <c r="D83" i="1" s="1"/>
  <c r="D104" i="1" s="1"/>
  <c r="D44" i="1"/>
  <c r="D84" i="1" s="1"/>
  <c r="D105" i="1" s="1"/>
  <c r="D45" i="1"/>
  <c r="D85" i="1" s="1"/>
  <c r="D106" i="1" s="1"/>
  <c r="D46" i="1"/>
  <c r="D86" i="1" s="1"/>
  <c r="D107" i="1" s="1"/>
  <c r="D47" i="1"/>
  <c r="D87" i="1" s="1"/>
  <c r="D108" i="1" s="1"/>
  <c r="D48" i="1"/>
  <c r="D88" i="1" s="1"/>
  <c r="D109" i="1" s="1"/>
  <c r="D95" i="1"/>
  <c r="M57" i="1"/>
  <c r="M58" i="1"/>
  <c r="M59" i="1"/>
  <c r="M60" i="1"/>
  <c r="M61" i="1"/>
  <c r="M62" i="1"/>
  <c r="M63" i="1"/>
  <c r="M64" i="1"/>
  <c r="M65" i="1"/>
  <c r="M66" i="1"/>
  <c r="M67" i="1"/>
  <c r="M68" i="1"/>
  <c r="O13" i="1"/>
  <c r="P27" i="1"/>
  <c r="Q27" i="1"/>
  <c r="R27" i="1"/>
  <c r="S27" i="1"/>
  <c r="T27" i="1"/>
  <c r="O27" i="1"/>
  <c r="O19" i="1"/>
  <c r="O20" i="1"/>
  <c r="O21" i="1"/>
  <c r="O25" i="1"/>
  <c r="N66" i="1" s="1"/>
  <c r="P26" i="1"/>
  <c r="Q26" i="1"/>
  <c r="R26" i="1"/>
  <c r="S26" i="1"/>
  <c r="T26" i="1"/>
  <c r="O26" i="1"/>
  <c r="O15" i="1"/>
  <c r="S36" i="1" s="1"/>
  <c r="S76" i="1" s="1"/>
  <c r="S97" i="1" s="1"/>
  <c r="P25" i="1"/>
  <c r="Q25" i="1"/>
  <c r="R25" i="1"/>
  <c r="S25" i="1"/>
  <c r="T25" i="1"/>
  <c r="O24" i="1"/>
  <c r="S45" i="1" s="1"/>
  <c r="S85" i="1" s="1"/>
  <c r="S106" i="1" s="1"/>
  <c r="P24" i="1"/>
  <c r="Q24" i="1"/>
  <c r="R24" i="1"/>
  <c r="S24" i="1"/>
  <c r="T24" i="1"/>
  <c r="O16" i="1"/>
  <c r="P23" i="1"/>
  <c r="Q23" i="1"/>
  <c r="R23" i="1"/>
  <c r="S23" i="1"/>
  <c r="T23" i="1"/>
  <c r="O23" i="1"/>
  <c r="P22" i="1"/>
  <c r="Q22" i="1"/>
  <c r="R22" i="1"/>
  <c r="S22" i="1"/>
  <c r="T22" i="1"/>
  <c r="O22" i="1"/>
  <c r="N63" i="1" s="1"/>
  <c r="P21" i="1"/>
  <c r="Q21" i="1"/>
  <c r="R21" i="1"/>
  <c r="S21" i="1"/>
  <c r="T21" i="1"/>
  <c r="P20" i="1"/>
  <c r="Q20" i="1"/>
  <c r="R20" i="1"/>
  <c r="S20" i="1"/>
  <c r="T20" i="1"/>
  <c r="O17" i="1"/>
  <c r="O18" i="1"/>
  <c r="S39" i="1" s="1"/>
  <c r="S79" i="1" s="1"/>
  <c r="S100" i="1" s="1"/>
  <c r="S19" i="1"/>
  <c r="T19" i="1"/>
  <c r="R19" i="1"/>
  <c r="Q19" i="1"/>
  <c r="P19" i="1"/>
  <c r="P18" i="1"/>
  <c r="Q18" i="1"/>
  <c r="U39" i="1" s="1"/>
  <c r="U79" i="1" s="1"/>
  <c r="U100" i="1" s="1"/>
  <c r="R18" i="1"/>
  <c r="S18" i="1"/>
  <c r="T18" i="1"/>
  <c r="P17" i="1"/>
  <c r="Q17" i="1"/>
  <c r="R17" i="1"/>
  <c r="S17" i="1"/>
  <c r="T17" i="1"/>
  <c r="P16" i="1"/>
  <c r="Q16" i="1"/>
  <c r="P57" i="1" s="1"/>
  <c r="R16" i="1"/>
  <c r="S16" i="1"/>
  <c r="T16" i="1"/>
  <c r="O14" i="1"/>
  <c r="P15" i="1"/>
  <c r="Q15" i="1"/>
  <c r="R15" i="1"/>
  <c r="S15" i="1"/>
  <c r="T15" i="1"/>
  <c r="P14" i="1"/>
  <c r="Q14" i="1"/>
  <c r="R14" i="1"/>
  <c r="S14" i="1"/>
  <c r="T14" i="1"/>
  <c r="P13" i="1"/>
  <c r="Q13" i="1"/>
  <c r="R13" i="1"/>
  <c r="S13" i="1"/>
  <c r="T13" i="1"/>
  <c r="X43" i="1" l="1"/>
  <c r="X83" i="1" s="1"/>
  <c r="X104" i="1" s="1"/>
  <c r="D111" i="1"/>
  <c r="D130" i="1"/>
  <c r="R61" i="1"/>
  <c r="X39" i="1"/>
  <c r="X79" i="1" s="1"/>
  <c r="X100" i="1" s="1"/>
  <c r="X169" i="1" s="1"/>
  <c r="V48" i="1"/>
  <c r="V88" i="1" s="1"/>
  <c r="V109" i="1" s="1"/>
  <c r="W39" i="1"/>
  <c r="W79" i="1" s="1"/>
  <c r="W100" i="1" s="1"/>
  <c r="W167" i="1" s="1"/>
  <c r="U48" i="1"/>
  <c r="U88" i="1" s="1"/>
  <c r="U109" i="1" s="1"/>
  <c r="P55" i="1"/>
  <c r="V39" i="1"/>
  <c r="V79" i="1" s="1"/>
  <c r="V100" i="1" s="1"/>
  <c r="V165" i="1" s="1"/>
  <c r="E178" i="1"/>
  <c r="E174" i="1"/>
  <c r="E177" i="1"/>
  <c r="E176" i="1"/>
  <c r="E175" i="1"/>
  <c r="E173" i="1"/>
  <c r="E172" i="1"/>
  <c r="E133" i="1"/>
  <c r="E131" i="1"/>
  <c r="E132" i="1"/>
  <c r="E130" i="1"/>
  <c r="G160" i="1"/>
  <c r="G164" i="1"/>
  <c r="G163" i="1"/>
  <c r="G162" i="1"/>
  <c r="G159" i="1"/>
  <c r="G158" i="1"/>
  <c r="G161" i="1"/>
  <c r="P177" i="1"/>
  <c r="P178" i="1"/>
  <c r="P174" i="1"/>
  <c r="P175" i="1"/>
  <c r="P176" i="1"/>
  <c r="P172" i="1"/>
  <c r="P173" i="1"/>
  <c r="P160" i="1"/>
  <c r="P164" i="1"/>
  <c r="P163" i="1"/>
  <c r="P162" i="1"/>
  <c r="P159" i="1"/>
  <c r="P158" i="1"/>
  <c r="P161" i="1"/>
  <c r="P146" i="1"/>
  <c r="P150" i="1"/>
  <c r="P149" i="1"/>
  <c r="P148" i="1"/>
  <c r="P147" i="1"/>
  <c r="P144" i="1"/>
  <c r="P145" i="1"/>
  <c r="Q146" i="1"/>
  <c r="Q150" i="1"/>
  <c r="Q149" i="1"/>
  <c r="Q148" i="1"/>
  <c r="Q145" i="1"/>
  <c r="Q147" i="1"/>
  <c r="Q144" i="1"/>
  <c r="O174" i="1"/>
  <c r="O177" i="1"/>
  <c r="O178" i="1"/>
  <c r="O173" i="1"/>
  <c r="O175" i="1"/>
  <c r="O172" i="1"/>
  <c r="O176" i="1"/>
  <c r="O160" i="1"/>
  <c r="O163" i="1"/>
  <c r="O164" i="1"/>
  <c r="O159" i="1"/>
  <c r="O158" i="1"/>
  <c r="O162" i="1"/>
  <c r="O161" i="1"/>
  <c r="O146" i="1"/>
  <c r="O150" i="1"/>
  <c r="O149" i="1"/>
  <c r="O145" i="1"/>
  <c r="O147" i="1"/>
  <c r="O144" i="1"/>
  <c r="O148" i="1"/>
  <c r="N174" i="1"/>
  <c r="N177" i="1"/>
  <c r="N178" i="1"/>
  <c r="N176" i="1"/>
  <c r="N173" i="1"/>
  <c r="N172" i="1"/>
  <c r="N175" i="1"/>
  <c r="N163" i="1"/>
  <c r="N160" i="1"/>
  <c r="N164" i="1"/>
  <c r="N162" i="1"/>
  <c r="N159" i="1"/>
  <c r="N158" i="1"/>
  <c r="N161" i="1"/>
  <c r="N146" i="1"/>
  <c r="N150" i="1"/>
  <c r="N149" i="1"/>
  <c r="N144" i="1"/>
  <c r="N145" i="1"/>
  <c r="N147" i="1"/>
  <c r="N148" i="1"/>
  <c r="U167" i="1"/>
  <c r="U171" i="1"/>
  <c r="U170" i="1"/>
  <c r="U165" i="1"/>
  <c r="U166" i="1"/>
  <c r="U169" i="1"/>
  <c r="U168" i="1"/>
  <c r="D185" i="1"/>
  <c r="D181" i="1"/>
  <c r="D180" i="1"/>
  <c r="D182" i="1"/>
  <c r="D179" i="1"/>
  <c r="D183" i="1"/>
  <c r="D184" i="1"/>
  <c r="E149" i="1"/>
  <c r="E147" i="1"/>
  <c r="E146" i="1"/>
  <c r="E144" i="1"/>
  <c r="E150" i="1"/>
  <c r="E148" i="1"/>
  <c r="E145" i="1"/>
  <c r="G153" i="1"/>
  <c r="G157" i="1"/>
  <c r="G156" i="1"/>
  <c r="G152" i="1"/>
  <c r="G151" i="1"/>
  <c r="G154" i="1"/>
  <c r="G155" i="1"/>
  <c r="M174" i="1"/>
  <c r="M177" i="1"/>
  <c r="M178" i="1"/>
  <c r="M172" i="1"/>
  <c r="M175" i="1"/>
  <c r="M173" i="1"/>
  <c r="M176" i="1"/>
  <c r="M163" i="1"/>
  <c r="M160" i="1"/>
  <c r="M164" i="1"/>
  <c r="M161" i="1"/>
  <c r="M162" i="1"/>
  <c r="M159" i="1"/>
  <c r="M158" i="1"/>
  <c r="M150" i="1"/>
  <c r="M146" i="1"/>
  <c r="M149" i="1"/>
  <c r="M147" i="1"/>
  <c r="M144" i="1"/>
  <c r="M145" i="1"/>
  <c r="M148" i="1"/>
  <c r="R167" i="1"/>
  <c r="R171" i="1"/>
  <c r="R170" i="1"/>
  <c r="R168" i="1"/>
  <c r="R166" i="1"/>
  <c r="R169" i="1"/>
  <c r="R165" i="1"/>
  <c r="D176" i="1"/>
  <c r="D177" i="1"/>
  <c r="D173" i="1"/>
  <c r="D175" i="1"/>
  <c r="D174" i="1"/>
  <c r="D178" i="1"/>
  <c r="D172" i="1"/>
  <c r="E139" i="1"/>
  <c r="E140" i="1"/>
  <c r="E142" i="1"/>
  <c r="E137" i="1"/>
  <c r="E141" i="1"/>
  <c r="E143" i="1"/>
  <c r="E138" i="1"/>
  <c r="F153" i="1"/>
  <c r="F156" i="1"/>
  <c r="F157" i="1"/>
  <c r="F151" i="1"/>
  <c r="F155" i="1"/>
  <c r="F154" i="1"/>
  <c r="F152" i="1"/>
  <c r="L174" i="1"/>
  <c r="L177" i="1"/>
  <c r="L178" i="1"/>
  <c r="L173" i="1"/>
  <c r="L176" i="1"/>
  <c r="L175" i="1"/>
  <c r="L172" i="1"/>
  <c r="L163" i="1"/>
  <c r="L160" i="1"/>
  <c r="L164" i="1"/>
  <c r="L158" i="1"/>
  <c r="L162" i="1"/>
  <c r="L159" i="1"/>
  <c r="L161" i="1"/>
  <c r="L146" i="1"/>
  <c r="L150" i="1"/>
  <c r="L149" i="1"/>
  <c r="L145" i="1"/>
  <c r="L144" i="1"/>
  <c r="L148" i="1"/>
  <c r="L147" i="1"/>
  <c r="L157" i="1"/>
  <c r="L153" i="1"/>
  <c r="L156" i="1"/>
  <c r="L152" i="1"/>
  <c r="L151" i="1"/>
  <c r="L155" i="1"/>
  <c r="L154" i="1"/>
  <c r="H153" i="1"/>
  <c r="H157" i="1"/>
  <c r="H156" i="1"/>
  <c r="H155" i="1"/>
  <c r="H154" i="1"/>
  <c r="H151" i="1"/>
  <c r="H152" i="1"/>
  <c r="S150" i="1"/>
  <c r="S149" i="1"/>
  <c r="S146" i="1"/>
  <c r="S145" i="1"/>
  <c r="S147" i="1"/>
  <c r="S144" i="1"/>
  <c r="S148" i="1"/>
  <c r="D168" i="1"/>
  <c r="D165" i="1"/>
  <c r="D167" i="1"/>
  <c r="D170" i="1"/>
  <c r="D169" i="1"/>
  <c r="D166" i="1"/>
  <c r="D171" i="1"/>
  <c r="F133" i="1"/>
  <c r="F131" i="1"/>
  <c r="F132" i="1"/>
  <c r="F130" i="1"/>
  <c r="H150" i="1"/>
  <c r="H149" i="1"/>
  <c r="H146" i="1"/>
  <c r="H148" i="1"/>
  <c r="H144" i="1"/>
  <c r="H147" i="1"/>
  <c r="H145" i="1"/>
  <c r="K174" i="1"/>
  <c r="K178" i="1"/>
  <c r="K177" i="1"/>
  <c r="K175" i="1"/>
  <c r="K176" i="1"/>
  <c r="K173" i="1"/>
  <c r="K172" i="1"/>
  <c r="K163" i="1"/>
  <c r="K160" i="1"/>
  <c r="K164" i="1"/>
  <c r="K161" i="1"/>
  <c r="K162" i="1"/>
  <c r="K159" i="1"/>
  <c r="K158" i="1"/>
  <c r="K146" i="1"/>
  <c r="K150" i="1"/>
  <c r="K149" i="1"/>
  <c r="K145" i="1"/>
  <c r="K144" i="1"/>
  <c r="K147" i="1"/>
  <c r="K148" i="1"/>
  <c r="K157" i="1"/>
  <c r="K153" i="1"/>
  <c r="K156" i="1"/>
  <c r="K152" i="1"/>
  <c r="K155" i="1"/>
  <c r="K151" i="1"/>
  <c r="K154" i="1"/>
  <c r="D158" i="1"/>
  <c r="D159" i="1"/>
  <c r="D160" i="1"/>
  <c r="D161" i="1"/>
  <c r="D162" i="1"/>
  <c r="D163" i="1"/>
  <c r="D164" i="1"/>
  <c r="G130" i="1"/>
  <c r="G132" i="1"/>
  <c r="G133" i="1"/>
  <c r="G131" i="1"/>
  <c r="G150" i="1"/>
  <c r="G149" i="1"/>
  <c r="G146" i="1"/>
  <c r="G147" i="1"/>
  <c r="G144" i="1"/>
  <c r="G148" i="1"/>
  <c r="G145" i="1"/>
  <c r="J174" i="1"/>
  <c r="J178" i="1"/>
  <c r="J177" i="1"/>
  <c r="J175" i="1"/>
  <c r="J172" i="1"/>
  <c r="J176" i="1"/>
  <c r="J173" i="1"/>
  <c r="J163" i="1"/>
  <c r="J164" i="1"/>
  <c r="J160" i="1"/>
  <c r="J161" i="1"/>
  <c r="J159" i="1"/>
  <c r="J158" i="1"/>
  <c r="J162" i="1"/>
  <c r="J149" i="1"/>
  <c r="J146" i="1"/>
  <c r="J150" i="1"/>
  <c r="J145" i="1"/>
  <c r="J147" i="1"/>
  <c r="J148" i="1"/>
  <c r="J144" i="1"/>
  <c r="J153" i="1"/>
  <c r="J157" i="1"/>
  <c r="J156" i="1"/>
  <c r="J152" i="1"/>
  <c r="J155" i="1"/>
  <c r="J151" i="1"/>
  <c r="J154" i="1"/>
  <c r="F149" i="1"/>
  <c r="F146" i="1"/>
  <c r="F150" i="1"/>
  <c r="F145" i="1"/>
  <c r="F144" i="1"/>
  <c r="F148" i="1"/>
  <c r="F147" i="1"/>
  <c r="I177" i="1"/>
  <c r="I174" i="1"/>
  <c r="I178" i="1"/>
  <c r="I173" i="1"/>
  <c r="I176" i="1"/>
  <c r="I175" i="1"/>
  <c r="I172" i="1"/>
  <c r="I160" i="1"/>
  <c r="I164" i="1"/>
  <c r="I163" i="1"/>
  <c r="I161" i="1"/>
  <c r="I162" i="1"/>
  <c r="I158" i="1"/>
  <c r="I159" i="1"/>
  <c r="I146" i="1"/>
  <c r="I150" i="1"/>
  <c r="I149" i="1"/>
  <c r="I147" i="1"/>
  <c r="I148" i="1"/>
  <c r="I144" i="1"/>
  <c r="I145" i="1"/>
  <c r="D146" i="1"/>
  <c r="D147" i="1"/>
  <c r="D148" i="1"/>
  <c r="D150" i="1"/>
  <c r="D145" i="1"/>
  <c r="D149" i="1"/>
  <c r="D144" i="1"/>
  <c r="I131" i="1"/>
  <c r="I133" i="1"/>
  <c r="I130" i="1"/>
  <c r="I132" i="1"/>
  <c r="H143" i="1"/>
  <c r="H142" i="1"/>
  <c r="H139" i="1"/>
  <c r="H138" i="1"/>
  <c r="H141" i="1"/>
  <c r="H137" i="1"/>
  <c r="H140" i="1"/>
  <c r="R185" i="1"/>
  <c r="R181" i="1"/>
  <c r="R184" i="1"/>
  <c r="R179" i="1"/>
  <c r="R182" i="1"/>
  <c r="R183" i="1"/>
  <c r="R180" i="1"/>
  <c r="R156" i="1"/>
  <c r="R157" i="1"/>
  <c r="R153" i="1"/>
  <c r="R154" i="1"/>
  <c r="R152" i="1"/>
  <c r="R155" i="1"/>
  <c r="R151" i="1"/>
  <c r="R139" i="1"/>
  <c r="R143" i="1"/>
  <c r="R142" i="1"/>
  <c r="R140" i="1"/>
  <c r="R137" i="1"/>
  <c r="R138" i="1"/>
  <c r="R141" i="1"/>
  <c r="G143" i="1"/>
  <c r="G139" i="1"/>
  <c r="G142" i="1"/>
  <c r="G141" i="1"/>
  <c r="G140" i="1"/>
  <c r="G137" i="1"/>
  <c r="G138" i="1"/>
  <c r="Q185" i="1"/>
  <c r="Q181" i="1"/>
  <c r="Q184" i="1"/>
  <c r="Q182" i="1"/>
  <c r="Q180" i="1"/>
  <c r="Q179" i="1"/>
  <c r="Q183" i="1"/>
  <c r="Q170" i="1"/>
  <c r="Q171" i="1"/>
  <c r="Q167" i="1"/>
  <c r="Q169" i="1"/>
  <c r="Q168" i="1"/>
  <c r="Q165" i="1"/>
  <c r="Q166" i="1"/>
  <c r="Q156" i="1"/>
  <c r="Q153" i="1"/>
  <c r="Q157" i="1"/>
  <c r="Q154" i="1"/>
  <c r="Q151" i="1"/>
  <c r="Q152" i="1"/>
  <c r="Q155" i="1"/>
  <c r="Q143" i="1"/>
  <c r="Q139" i="1"/>
  <c r="Q142" i="1"/>
  <c r="Q141" i="1"/>
  <c r="Q138" i="1"/>
  <c r="Q140" i="1"/>
  <c r="Q137" i="1"/>
  <c r="H184" i="1"/>
  <c r="H181" i="1"/>
  <c r="H185" i="1"/>
  <c r="H180" i="1"/>
  <c r="H183" i="1"/>
  <c r="H179" i="1"/>
  <c r="H182" i="1"/>
  <c r="F139" i="1"/>
  <c r="F143" i="1"/>
  <c r="F142" i="1"/>
  <c r="F137" i="1"/>
  <c r="F138" i="1"/>
  <c r="F141" i="1"/>
  <c r="F140" i="1"/>
  <c r="P185" i="1"/>
  <c r="P181" i="1"/>
  <c r="P184" i="1"/>
  <c r="P183" i="1"/>
  <c r="P179" i="1"/>
  <c r="P180" i="1"/>
  <c r="P182" i="1"/>
  <c r="P171" i="1"/>
  <c r="P167" i="1"/>
  <c r="P170" i="1"/>
  <c r="P169" i="1"/>
  <c r="P168" i="1"/>
  <c r="P166" i="1"/>
  <c r="P165" i="1"/>
  <c r="P156" i="1"/>
  <c r="P153" i="1"/>
  <c r="P157" i="1"/>
  <c r="P154" i="1"/>
  <c r="P155" i="1"/>
  <c r="P152" i="1"/>
  <c r="P151" i="1"/>
  <c r="P143" i="1"/>
  <c r="P139" i="1"/>
  <c r="P142" i="1"/>
  <c r="P141" i="1"/>
  <c r="P137" i="1"/>
  <c r="P140" i="1"/>
  <c r="P138" i="1"/>
  <c r="G184" i="1"/>
  <c r="G181" i="1"/>
  <c r="G185" i="1"/>
  <c r="G182" i="1"/>
  <c r="G183" i="1"/>
  <c r="G179" i="1"/>
  <c r="G180" i="1"/>
  <c r="R131" i="1"/>
  <c r="R133" i="1"/>
  <c r="R130" i="1"/>
  <c r="R132" i="1"/>
  <c r="O181" i="1"/>
  <c r="O185" i="1"/>
  <c r="O184" i="1"/>
  <c r="O182" i="1"/>
  <c r="O183" i="1"/>
  <c r="O179" i="1"/>
  <c r="O180" i="1"/>
  <c r="O167" i="1"/>
  <c r="O171" i="1"/>
  <c r="O170" i="1"/>
  <c r="O168" i="1"/>
  <c r="O169" i="1"/>
  <c r="O166" i="1"/>
  <c r="O165" i="1"/>
  <c r="O157" i="1"/>
  <c r="O153" i="1"/>
  <c r="O156" i="1"/>
  <c r="O154" i="1"/>
  <c r="O151" i="1"/>
  <c r="O152" i="1"/>
  <c r="O155" i="1"/>
  <c r="O143" i="1"/>
  <c r="O139" i="1"/>
  <c r="O142" i="1"/>
  <c r="O137" i="1"/>
  <c r="O141" i="1"/>
  <c r="O140" i="1"/>
  <c r="O138" i="1"/>
  <c r="H160" i="1"/>
  <c r="H164" i="1"/>
  <c r="H163" i="1"/>
  <c r="H162" i="1"/>
  <c r="H161" i="1"/>
  <c r="H158" i="1"/>
  <c r="H159" i="1"/>
  <c r="D152" i="1"/>
  <c r="D155" i="1"/>
  <c r="D153" i="1"/>
  <c r="D154" i="1"/>
  <c r="D157" i="1"/>
  <c r="D156" i="1"/>
  <c r="D151" i="1"/>
  <c r="F185" i="1"/>
  <c r="F184" i="1"/>
  <c r="F181" i="1"/>
  <c r="F179" i="1"/>
  <c r="F183" i="1"/>
  <c r="F182" i="1"/>
  <c r="F180" i="1"/>
  <c r="N181" i="1"/>
  <c r="N185" i="1"/>
  <c r="N184" i="1"/>
  <c r="N179" i="1"/>
  <c r="N182" i="1"/>
  <c r="N180" i="1"/>
  <c r="N183" i="1"/>
  <c r="N167" i="1"/>
  <c r="N171" i="1"/>
  <c r="N170" i="1"/>
  <c r="N165" i="1"/>
  <c r="N166" i="1"/>
  <c r="N169" i="1"/>
  <c r="N168" i="1"/>
  <c r="N153" i="1"/>
  <c r="N157" i="1"/>
  <c r="N156" i="1"/>
  <c r="N155" i="1"/>
  <c r="N152" i="1"/>
  <c r="N154" i="1"/>
  <c r="N151" i="1"/>
  <c r="N142" i="1"/>
  <c r="N143" i="1"/>
  <c r="N139" i="1"/>
  <c r="N137" i="1"/>
  <c r="N140" i="1"/>
  <c r="N138" i="1"/>
  <c r="N141" i="1"/>
  <c r="Q160" i="1"/>
  <c r="Q163" i="1"/>
  <c r="Q164" i="1"/>
  <c r="Q161" i="1"/>
  <c r="Q162" i="1"/>
  <c r="Q159" i="1"/>
  <c r="Q158" i="1"/>
  <c r="F164" i="1"/>
  <c r="F160" i="1"/>
  <c r="F163" i="1"/>
  <c r="F158" i="1"/>
  <c r="F161" i="1"/>
  <c r="F162" i="1"/>
  <c r="F159" i="1"/>
  <c r="S167" i="1"/>
  <c r="S170" i="1"/>
  <c r="S171" i="1"/>
  <c r="S166" i="1"/>
  <c r="S165" i="1"/>
  <c r="S169" i="1"/>
  <c r="S168" i="1"/>
  <c r="H177" i="1"/>
  <c r="H174" i="1"/>
  <c r="H178" i="1"/>
  <c r="H176" i="1"/>
  <c r="H173" i="1"/>
  <c r="H172" i="1"/>
  <c r="H175" i="1"/>
  <c r="P130" i="1"/>
  <c r="P132" i="1"/>
  <c r="P133" i="1"/>
  <c r="P131" i="1"/>
  <c r="M181" i="1"/>
  <c r="M184" i="1"/>
  <c r="M185" i="1"/>
  <c r="M182" i="1"/>
  <c r="M180" i="1"/>
  <c r="M183" i="1"/>
  <c r="M179" i="1"/>
  <c r="M171" i="1"/>
  <c r="M167" i="1"/>
  <c r="M170" i="1"/>
  <c r="M166" i="1"/>
  <c r="M169" i="1"/>
  <c r="M165" i="1"/>
  <c r="M168" i="1"/>
  <c r="M153" i="1"/>
  <c r="M157" i="1"/>
  <c r="M156" i="1"/>
  <c r="M152" i="1"/>
  <c r="M154" i="1"/>
  <c r="M155" i="1"/>
  <c r="M151" i="1"/>
  <c r="M142" i="1"/>
  <c r="M143" i="1"/>
  <c r="M139" i="1"/>
  <c r="M140" i="1"/>
  <c r="M138" i="1"/>
  <c r="M137" i="1"/>
  <c r="M141" i="1"/>
  <c r="X46" i="1"/>
  <c r="X86" i="1" s="1"/>
  <c r="X107" i="1" s="1"/>
  <c r="E164" i="1"/>
  <c r="E158" i="1"/>
  <c r="E160" i="1"/>
  <c r="E162" i="1"/>
  <c r="E163" i="1"/>
  <c r="E159" i="1"/>
  <c r="E161" i="1"/>
  <c r="G174" i="1"/>
  <c r="G178" i="1"/>
  <c r="G177" i="1"/>
  <c r="G176" i="1"/>
  <c r="G172" i="1"/>
  <c r="G173" i="1"/>
  <c r="G175" i="1"/>
  <c r="O130" i="1"/>
  <c r="O131" i="1"/>
  <c r="O132" i="1"/>
  <c r="O133" i="1"/>
  <c r="L181" i="1"/>
  <c r="L184" i="1"/>
  <c r="L185" i="1"/>
  <c r="L179" i="1"/>
  <c r="L180" i="1"/>
  <c r="L183" i="1"/>
  <c r="L182" i="1"/>
  <c r="L167" i="1"/>
  <c r="L171" i="1"/>
  <c r="L170" i="1"/>
  <c r="L169" i="1"/>
  <c r="L166" i="1"/>
  <c r="L168" i="1"/>
  <c r="L165" i="1"/>
  <c r="L142" i="1"/>
  <c r="L143" i="1"/>
  <c r="L139" i="1"/>
  <c r="L137" i="1"/>
  <c r="L138" i="1"/>
  <c r="L141" i="1"/>
  <c r="L140" i="1"/>
  <c r="H130" i="1"/>
  <c r="H132" i="1"/>
  <c r="H133" i="1"/>
  <c r="H131" i="1"/>
  <c r="D131" i="1"/>
  <c r="D132" i="1"/>
  <c r="D133" i="1"/>
  <c r="D134" i="1"/>
  <c r="D135" i="1"/>
  <c r="D136" i="1"/>
  <c r="F178" i="1"/>
  <c r="F177" i="1"/>
  <c r="F174" i="1"/>
  <c r="F173" i="1"/>
  <c r="F172" i="1"/>
  <c r="F176" i="1"/>
  <c r="F175" i="1"/>
  <c r="N130" i="1"/>
  <c r="N131" i="1"/>
  <c r="N132" i="1"/>
  <c r="N133" i="1"/>
  <c r="K185" i="1"/>
  <c r="K184" i="1"/>
  <c r="K181" i="1"/>
  <c r="K182" i="1"/>
  <c r="K179" i="1"/>
  <c r="K180" i="1"/>
  <c r="K183" i="1"/>
  <c r="K167" i="1"/>
  <c r="K171" i="1"/>
  <c r="K170" i="1"/>
  <c r="K166" i="1"/>
  <c r="K165" i="1"/>
  <c r="K169" i="1"/>
  <c r="K168" i="1"/>
  <c r="K139" i="1"/>
  <c r="K143" i="1"/>
  <c r="K142" i="1"/>
  <c r="K140" i="1"/>
  <c r="K138" i="1"/>
  <c r="K141" i="1"/>
  <c r="K137" i="1"/>
  <c r="U42" i="1"/>
  <c r="U82" i="1" s="1"/>
  <c r="U103" i="1" s="1"/>
  <c r="E170" i="1"/>
  <c r="E165" i="1"/>
  <c r="E166" i="1"/>
  <c r="E168" i="1"/>
  <c r="E171" i="1"/>
  <c r="E167" i="1"/>
  <c r="E169" i="1"/>
  <c r="E151" i="1"/>
  <c r="E152" i="1"/>
  <c r="E157" i="1"/>
  <c r="E153" i="1"/>
  <c r="E156" i="1"/>
  <c r="E155" i="1"/>
  <c r="E154" i="1"/>
  <c r="H171" i="1"/>
  <c r="H170" i="1"/>
  <c r="H167" i="1"/>
  <c r="H169" i="1"/>
  <c r="H165" i="1"/>
  <c r="H168" i="1"/>
  <c r="H166" i="1"/>
  <c r="M132" i="1"/>
  <c r="M130" i="1"/>
  <c r="M133" i="1"/>
  <c r="M131" i="1"/>
  <c r="J185" i="1"/>
  <c r="J184" i="1"/>
  <c r="J181" i="1"/>
  <c r="J180" i="1"/>
  <c r="J183" i="1"/>
  <c r="J179" i="1"/>
  <c r="J182" i="1"/>
  <c r="J167" i="1"/>
  <c r="J171" i="1"/>
  <c r="J170" i="1"/>
  <c r="J166" i="1"/>
  <c r="J169" i="1"/>
  <c r="J165" i="1"/>
  <c r="J168" i="1"/>
  <c r="J139" i="1"/>
  <c r="J142" i="1"/>
  <c r="J143" i="1"/>
  <c r="J140" i="1"/>
  <c r="J141" i="1"/>
  <c r="J137" i="1"/>
  <c r="J138" i="1"/>
  <c r="J131" i="1"/>
  <c r="J133" i="1"/>
  <c r="J132" i="1"/>
  <c r="J130" i="1"/>
  <c r="Q55" i="1"/>
  <c r="D138" i="1"/>
  <c r="D139" i="1"/>
  <c r="D140" i="1"/>
  <c r="D141" i="1"/>
  <c r="D143" i="1"/>
  <c r="D137" i="1"/>
  <c r="D142" i="1"/>
  <c r="G170" i="1"/>
  <c r="G167" i="1"/>
  <c r="G171" i="1"/>
  <c r="G168" i="1"/>
  <c r="G169" i="1"/>
  <c r="G165" i="1"/>
  <c r="G166" i="1"/>
  <c r="L130" i="1"/>
  <c r="L132" i="1"/>
  <c r="L131" i="1"/>
  <c r="L133" i="1"/>
  <c r="I184" i="1"/>
  <c r="I181" i="1"/>
  <c r="I185" i="1"/>
  <c r="I182" i="1"/>
  <c r="I183" i="1"/>
  <c r="I179" i="1"/>
  <c r="I180" i="1"/>
  <c r="I171" i="1"/>
  <c r="I167" i="1"/>
  <c r="I170" i="1"/>
  <c r="I169" i="1"/>
  <c r="I166" i="1"/>
  <c r="I165" i="1"/>
  <c r="I168" i="1"/>
  <c r="I153" i="1"/>
  <c r="I157" i="1"/>
  <c r="I156" i="1"/>
  <c r="I152" i="1"/>
  <c r="I155" i="1"/>
  <c r="I151" i="1"/>
  <c r="I154" i="1"/>
  <c r="I139" i="1"/>
  <c r="I142" i="1"/>
  <c r="I143" i="1"/>
  <c r="I141" i="1"/>
  <c r="I140" i="1"/>
  <c r="I137" i="1"/>
  <c r="I138" i="1"/>
  <c r="Q177" i="1"/>
  <c r="Q178" i="1"/>
  <c r="Q174" i="1"/>
  <c r="Q176" i="1"/>
  <c r="Q175" i="1"/>
  <c r="Q173" i="1"/>
  <c r="Q172" i="1"/>
  <c r="X35" i="1"/>
  <c r="X75" i="1" s="1"/>
  <c r="X96" i="1" s="1"/>
  <c r="V42" i="1"/>
  <c r="V82" i="1" s="1"/>
  <c r="V103" i="1" s="1"/>
  <c r="T45" i="1"/>
  <c r="T85" i="1" s="1"/>
  <c r="T106" i="1" s="1"/>
  <c r="E181" i="1"/>
  <c r="E184" i="1"/>
  <c r="E182" i="1"/>
  <c r="E180" i="1"/>
  <c r="E179" i="1"/>
  <c r="E185" i="1"/>
  <c r="E183" i="1"/>
  <c r="F170" i="1"/>
  <c r="F167" i="1"/>
  <c r="F171" i="1"/>
  <c r="F165" i="1"/>
  <c r="F169" i="1"/>
  <c r="F168" i="1"/>
  <c r="F166" i="1"/>
  <c r="K131" i="1"/>
  <c r="K133" i="1"/>
  <c r="K130" i="1"/>
  <c r="K132" i="1"/>
  <c r="R178" i="1"/>
  <c r="R174" i="1"/>
  <c r="R177" i="1"/>
  <c r="R172" i="1"/>
  <c r="R173" i="1"/>
  <c r="R175" i="1"/>
  <c r="R176" i="1"/>
  <c r="R160" i="1"/>
  <c r="R163" i="1"/>
  <c r="R164" i="1"/>
  <c r="R161" i="1"/>
  <c r="R159" i="1"/>
  <c r="R158" i="1"/>
  <c r="R162" i="1"/>
  <c r="R150" i="1"/>
  <c r="R149" i="1"/>
  <c r="R146" i="1"/>
  <c r="R144" i="1"/>
  <c r="R147" i="1"/>
  <c r="R145" i="1"/>
  <c r="R148" i="1"/>
  <c r="I135" i="1"/>
  <c r="I134" i="1"/>
  <c r="I136" i="1"/>
  <c r="Q95" i="1"/>
  <c r="O135" i="1"/>
  <c r="O134" i="1"/>
  <c r="O136" i="1"/>
  <c r="R58" i="1"/>
  <c r="N135" i="1"/>
  <c r="N134" i="1"/>
  <c r="N136" i="1"/>
  <c r="L135" i="1"/>
  <c r="L134" i="1"/>
  <c r="L136" i="1"/>
  <c r="K135" i="1"/>
  <c r="K134" i="1"/>
  <c r="K136" i="1"/>
  <c r="J135" i="1"/>
  <c r="J134" i="1"/>
  <c r="J136" i="1"/>
  <c r="E134" i="1"/>
  <c r="E136" i="1"/>
  <c r="E135" i="1"/>
  <c r="F134" i="1"/>
  <c r="F136" i="1"/>
  <c r="F135" i="1"/>
  <c r="G134" i="1"/>
  <c r="G136" i="1"/>
  <c r="G135" i="1"/>
  <c r="H135" i="1"/>
  <c r="H136" i="1"/>
  <c r="H134" i="1"/>
  <c r="R134" i="1"/>
  <c r="R135" i="1"/>
  <c r="R136" i="1"/>
  <c r="P111" i="1"/>
  <c r="P135" i="1"/>
  <c r="P136" i="1"/>
  <c r="P134" i="1"/>
  <c r="Q58" i="1"/>
  <c r="X42" i="1"/>
  <c r="X82" i="1" s="1"/>
  <c r="X103" i="1" s="1"/>
  <c r="Q65" i="1"/>
  <c r="M135" i="1"/>
  <c r="M134" i="1"/>
  <c r="M136" i="1"/>
  <c r="O111" i="1"/>
  <c r="N111" i="1"/>
  <c r="L111" i="1"/>
  <c r="M111" i="1"/>
  <c r="K111" i="1"/>
  <c r="J111" i="1"/>
  <c r="F111" i="1"/>
  <c r="I111" i="1"/>
  <c r="H111" i="1"/>
  <c r="G111" i="1"/>
  <c r="R111" i="1"/>
  <c r="W46" i="1"/>
  <c r="W86" i="1" s="1"/>
  <c r="W107" i="1" s="1"/>
  <c r="Q28" i="1"/>
  <c r="N54" i="1"/>
  <c r="O28" i="1"/>
  <c r="T34" i="1"/>
  <c r="T74" i="1" s="1"/>
  <c r="T95" i="1" s="1"/>
  <c r="P28" i="1"/>
  <c r="S28" i="1"/>
  <c r="E111" i="1"/>
  <c r="S34" i="1"/>
  <c r="S74" i="1" s="1"/>
  <c r="S95" i="1" s="1"/>
  <c r="T28" i="1"/>
  <c r="R28" i="1"/>
  <c r="U38" i="1"/>
  <c r="U78" i="1" s="1"/>
  <c r="U99" i="1" s="1"/>
  <c r="W42" i="1"/>
  <c r="W82" i="1" s="1"/>
  <c r="W103" i="1" s="1"/>
  <c r="U45" i="1"/>
  <c r="U85" i="1" s="1"/>
  <c r="U106" i="1" s="1"/>
  <c r="X48" i="1"/>
  <c r="X88" i="1" s="1"/>
  <c r="X109" i="1" s="1"/>
  <c r="S48" i="1"/>
  <c r="S88" i="1" s="1"/>
  <c r="S109" i="1" s="1"/>
  <c r="T41" i="1"/>
  <c r="T81" i="1" s="1"/>
  <c r="T102" i="1" s="1"/>
  <c r="S41" i="1"/>
  <c r="S81" i="1" s="1"/>
  <c r="S102" i="1" s="1"/>
  <c r="S56" i="1"/>
  <c r="W43" i="1"/>
  <c r="W83" i="1" s="1"/>
  <c r="W104" i="1" s="1"/>
  <c r="U34" i="1"/>
  <c r="U74" i="1" s="1"/>
  <c r="U95" i="1" s="1"/>
  <c r="R54" i="1"/>
  <c r="S58" i="1"/>
  <c r="P61" i="1"/>
  <c r="V45" i="1"/>
  <c r="V85" i="1" s="1"/>
  <c r="V106" i="1" s="1"/>
  <c r="T42" i="1"/>
  <c r="T82" i="1" s="1"/>
  <c r="T103" i="1" s="1"/>
  <c r="S42" i="1"/>
  <c r="S82" i="1" s="1"/>
  <c r="S103" i="1" s="1"/>
  <c r="S38" i="1"/>
  <c r="S78" i="1" s="1"/>
  <c r="S99" i="1" s="1"/>
  <c r="X36" i="1"/>
  <c r="X76" i="1" s="1"/>
  <c r="X97" i="1" s="1"/>
  <c r="T48" i="1"/>
  <c r="T88" i="1" s="1"/>
  <c r="T109" i="1" s="1"/>
  <c r="T46" i="1"/>
  <c r="T86" i="1" s="1"/>
  <c r="T107" i="1" s="1"/>
  <c r="S46" i="1"/>
  <c r="S86" i="1" s="1"/>
  <c r="S107" i="1" s="1"/>
  <c r="X37" i="1"/>
  <c r="X77" i="1" s="1"/>
  <c r="X98" i="1" s="1"/>
  <c r="W37" i="1"/>
  <c r="W77" i="1" s="1"/>
  <c r="W98" i="1" s="1"/>
  <c r="V37" i="1"/>
  <c r="V77" i="1" s="1"/>
  <c r="V98" i="1" s="1"/>
  <c r="X47" i="1"/>
  <c r="X87" i="1" s="1"/>
  <c r="X108" i="1" s="1"/>
  <c r="X44" i="1"/>
  <c r="X84" i="1" s="1"/>
  <c r="X105" i="1" s="1"/>
  <c r="U37" i="1"/>
  <c r="U77" i="1" s="1"/>
  <c r="U98" i="1" s="1"/>
  <c r="W47" i="1"/>
  <c r="W87" i="1" s="1"/>
  <c r="W108" i="1" s="1"/>
  <c r="W44" i="1"/>
  <c r="W84" i="1" s="1"/>
  <c r="W105" i="1" s="1"/>
  <c r="X38" i="1"/>
  <c r="X78" i="1" s="1"/>
  <c r="X99" i="1" s="1"/>
  <c r="V47" i="1"/>
  <c r="V87" i="1" s="1"/>
  <c r="V108" i="1" s="1"/>
  <c r="V44" i="1"/>
  <c r="V84" i="1" s="1"/>
  <c r="V105" i="1" s="1"/>
  <c r="X41" i="1"/>
  <c r="X81" i="1" s="1"/>
  <c r="X102" i="1" s="1"/>
  <c r="W38" i="1"/>
  <c r="W78" i="1" s="1"/>
  <c r="W99" i="1" s="1"/>
  <c r="U47" i="1"/>
  <c r="U87" i="1" s="1"/>
  <c r="U108" i="1" s="1"/>
  <c r="U44" i="1"/>
  <c r="U84" i="1" s="1"/>
  <c r="U105" i="1" s="1"/>
  <c r="W41" i="1"/>
  <c r="W81" i="1" s="1"/>
  <c r="W102" i="1" s="1"/>
  <c r="V38" i="1"/>
  <c r="V78" i="1" s="1"/>
  <c r="V99" i="1" s="1"/>
  <c r="W35" i="1"/>
  <c r="W75" i="1" s="1"/>
  <c r="W96" i="1" s="1"/>
  <c r="V41" i="1"/>
  <c r="V81" i="1" s="1"/>
  <c r="V102" i="1" s="1"/>
  <c r="V35" i="1"/>
  <c r="V75" i="1" s="1"/>
  <c r="V96" i="1" s="1"/>
  <c r="U40" i="1"/>
  <c r="U80" i="1" s="1"/>
  <c r="U101" i="1" s="1"/>
  <c r="U41" i="1"/>
  <c r="U81" i="1" s="1"/>
  <c r="U102" i="1" s="1"/>
  <c r="T38" i="1"/>
  <c r="T78" i="1" s="1"/>
  <c r="T99" i="1" s="1"/>
  <c r="U35" i="1"/>
  <c r="U75" i="1" s="1"/>
  <c r="U96" i="1" s="1"/>
  <c r="V36" i="1"/>
  <c r="V76" i="1" s="1"/>
  <c r="V97" i="1" s="1"/>
  <c r="W36" i="1"/>
  <c r="W76" i="1" s="1"/>
  <c r="W97" i="1" s="1"/>
  <c r="U36" i="1"/>
  <c r="U76" i="1" s="1"/>
  <c r="U97" i="1" s="1"/>
  <c r="T43" i="1"/>
  <c r="T83" i="1" s="1"/>
  <c r="T104" i="1" s="1"/>
  <c r="N67" i="1"/>
  <c r="S47" i="1"/>
  <c r="S87" i="1" s="1"/>
  <c r="S108" i="1" s="1"/>
  <c r="T36" i="1"/>
  <c r="T76" i="1" s="1"/>
  <c r="T97" i="1" s="1"/>
  <c r="S44" i="1"/>
  <c r="S84" i="1" s="1"/>
  <c r="S105" i="1" s="1"/>
  <c r="T44" i="1"/>
  <c r="T84" i="1" s="1"/>
  <c r="T105" i="1" s="1"/>
  <c r="S35" i="1"/>
  <c r="S75" i="1" s="1"/>
  <c r="S96" i="1" s="1"/>
  <c r="X40" i="1"/>
  <c r="X80" i="1" s="1"/>
  <c r="X101" i="1" s="1"/>
  <c r="T47" i="1"/>
  <c r="T87" i="1" s="1"/>
  <c r="T108" i="1" s="1"/>
  <c r="T37" i="1"/>
  <c r="T77" i="1" s="1"/>
  <c r="T98" i="1" s="1"/>
  <c r="S37" i="1"/>
  <c r="S77" i="1" s="1"/>
  <c r="S98" i="1" s="1"/>
  <c r="S40" i="1"/>
  <c r="S80" i="1" s="1"/>
  <c r="S101" i="1" s="1"/>
  <c r="T40" i="1"/>
  <c r="T80" i="1" s="1"/>
  <c r="T101" i="1" s="1"/>
  <c r="W34" i="1"/>
  <c r="W74" i="1" s="1"/>
  <c r="W95" i="1" s="1"/>
  <c r="X45" i="1"/>
  <c r="X85" i="1" s="1"/>
  <c r="X106" i="1" s="1"/>
  <c r="U43" i="1"/>
  <c r="U83" i="1" s="1"/>
  <c r="U104" i="1" s="1"/>
  <c r="V43" i="1"/>
  <c r="V83" i="1" s="1"/>
  <c r="V104" i="1" s="1"/>
  <c r="V40" i="1"/>
  <c r="V80" i="1" s="1"/>
  <c r="V101" i="1" s="1"/>
  <c r="W40" i="1"/>
  <c r="W80" i="1" s="1"/>
  <c r="W101" i="1" s="1"/>
  <c r="T35" i="1"/>
  <c r="T75" i="1" s="1"/>
  <c r="T96" i="1" s="1"/>
  <c r="T39" i="1"/>
  <c r="T79" i="1" s="1"/>
  <c r="T100" i="1" s="1"/>
  <c r="X34" i="1"/>
  <c r="X74" i="1" s="1"/>
  <c r="X95" i="1" s="1"/>
  <c r="W48" i="1"/>
  <c r="W88" i="1" s="1"/>
  <c r="W109" i="1" s="1"/>
  <c r="V34" i="1"/>
  <c r="V74" i="1" s="1"/>
  <c r="V95" i="1" s="1"/>
  <c r="W45" i="1"/>
  <c r="W85" i="1" s="1"/>
  <c r="W106" i="1" s="1"/>
  <c r="V46" i="1"/>
  <c r="V86" i="1" s="1"/>
  <c r="V107" i="1" s="1"/>
  <c r="U46" i="1"/>
  <c r="U86" i="1" s="1"/>
  <c r="U107" i="1" s="1"/>
  <c r="S43" i="1"/>
  <c r="S83" i="1" s="1"/>
  <c r="S104" i="1" s="1"/>
  <c r="N59" i="1"/>
  <c r="P58" i="1"/>
  <c r="P65" i="1"/>
  <c r="P54" i="1"/>
  <c r="R65" i="1"/>
  <c r="N65" i="1"/>
  <c r="O65" i="1"/>
  <c r="S66" i="1"/>
  <c r="P62" i="1"/>
  <c r="R66" i="1"/>
  <c r="S63" i="1"/>
  <c r="R63" i="1"/>
  <c r="S59" i="1"/>
  <c r="Q68" i="1"/>
  <c r="R59" i="1"/>
  <c r="P68" i="1"/>
  <c r="Q59" i="1"/>
  <c r="P59" i="1"/>
  <c r="R55" i="1"/>
  <c r="O59" i="1"/>
  <c r="P66" i="1"/>
  <c r="Q66" i="1"/>
  <c r="S62" i="1"/>
  <c r="R62" i="1"/>
  <c r="S68" i="1"/>
  <c r="O54" i="1"/>
  <c r="S55" i="1"/>
  <c r="Q62" i="1"/>
  <c r="P60" i="1"/>
  <c r="N56" i="1"/>
  <c r="O63" i="1"/>
  <c r="Q54" i="1"/>
  <c r="O56" i="1"/>
  <c r="N64" i="1"/>
  <c r="S67" i="1"/>
  <c r="R60" i="1"/>
  <c r="R67" i="1"/>
  <c r="R57" i="1"/>
  <c r="N58" i="1"/>
  <c r="O58" i="1"/>
  <c r="P67" i="1"/>
  <c r="S61" i="1"/>
  <c r="P64" i="1"/>
  <c r="S60" i="1"/>
  <c r="S64" i="1"/>
  <c r="S57" i="1"/>
  <c r="Q67" i="1"/>
  <c r="Q57" i="1"/>
  <c r="O67" i="1"/>
  <c r="N55" i="1"/>
  <c r="O55" i="1"/>
  <c r="R64" i="1"/>
  <c r="Q64" i="1"/>
  <c r="N60" i="1"/>
  <c r="O60" i="1"/>
  <c r="R68" i="1"/>
  <c r="N68" i="1"/>
  <c r="Q61" i="1"/>
  <c r="O61" i="1"/>
  <c r="N61" i="1"/>
  <c r="O66" i="1"/>
  <c r="S54" i="1"/>
  <c r="O64" i="1"/>
  <c r="S65" i="1"/>
  <c r="O68" i="1"/>
  <c r="N57" i="1"/>
  <c r="O57" i="1"/>
  <c r="O62" i="1"/>
  <c r="N62" i="1"/>
  <c r="Q56" i="1"/>
  <c r="R56" i="1"/>
  <c r="Q63" i="1"/>
  <c r="P63" i="1"/>
  <c r="P56" i="1"/>
  <c r="Q60" i="1"/>
  <c r="V170" i="1" l="1"/>
  <c r="V167" i="1"/>
  <c r="V171" i="1"/>
  <c r="R191" i="1"/>
  <c r="V169" i="1"/>
  <c r="X171" i="1"/>
  <c r="X170" i="1"/>
  <c r="V166" i="1"/>
  <c r="V168" i="1"/>
  <c r="E114" i="1"/>
  <c r="X168" i="1"/>
  <c r="K192" i="1"/>
  <c r="P189" i="1"/>
  <c r="K191" i="1"/>
  <c r="P193" i="1"/>
  <c r="J193" i="1"/>
  <c r="L189" i="1"/>
  <c r="J191" i="1"/>
  <c r="J188" i="1"/>
  <c r="K189" i="1"/>
  <c r="L190" i="1"/>
  <c r="R195" i="1"/>
  <c r="R194" i="1"/>
  <c r="R197" i="1"/>
  <c r="R196" i="1"/>
  <c r="L192" i="1"/>
  <c r="L188" i="1"/>
  <c r="D193" i="1"/>
  <c r="L193" i="1"/>
  <c r="D192" i="1"/>
  <c r="P190" i="1"/>
  <c r="M191" i="1"/>
  <c r="D191" i="1"/>
  <c r="N192" i="1"/>
  <c r="M188" i="1"/>
  <c r="D190" i="1"/>
  <c r="E190" i="1"/>
  <c r="R192" i="1"/>
  <c r="P191" i="1"/>
  <c r="E189" i="1"/>
  <c r="H192" i="1"/>
  <c r="M189" i="1"/>
  <c r="E191" i="1"/>
  <c r="H194" i="1"/>
  <c r="H196" i="1"/>
  <c r="H195" i="1"/>
  <c r="H197" i="1"/>
  <c r="N197" i="1"/>
  <c r="N196" i="1"/>
  <c r="N195" i="1"/>
  <c r="N194" i="1"/>
  <c r="P188" i="1"/>
  <c r="H193" i="1"/>
  <c r="G193" i="1"/>
  <c r="N193" i="1"/>
  <c r="M190" i="1"/>
  <c r="D114" i="1"/>
  <c r="R189" i="1"/>
  <c r="G194" i="1"/>
  <c r="G197" i="1"/>
  <c r="G196" i="1"/>
  <c r="G195" i="1"/>
  <c r="D188" i="1"/>
  <c r="M194" i="1"/>
  <c r="M197" i="1"/>
  <c r="M195" i="1"/>
  <c r="M196" i="1"/>
  <c r="K193" i="1"/>
  <c r="D189" i="1"/>
  <c r="G192" i="1"/>
  <c r="O192" i="1"/>
  <c r="G191" i="1"/>
  <c r="F193" i="1"/>
  <c r="N191" i="1"/>
  <c r="M192" i="1"/>
  <c r="M193" i="1"/>
  <c r="E193" i="1"/>
  <c r="I197" i="1"/>
  <c r="I194" i="1"/>
  <c r="I196" i="1"/>
  <c r="I195" i="1"/>
  <c r="N189" i="1"/>
  <c r="H188" i="1"/>
  <c r="J190" i="1"/>
  <c r="G189" i="1"/>
  <c r="O196" i="1"/>
  <c r="O197" i="1"/>
  <c r="O195" i="1"/>
  <c r="O194" i="1"/>
  <c r="G190" i="1"/>
  <c r="F194" i="1"/>
  <c r="F196" i="1"/>
  <c r="F197" i="1"/>
  <c r="F195" i="1"/>
  <c r="G188" i="1"/>
  <c r="N190" i="1"/>
  <c r="E196" i="1"/>
  <c r="E195" i="1"/>
  <c r="E194" i="1"/>
  <c r="E197" i="1"/>
  <c r="I192" i="1"/>
  <c r="N188" i="1"/>
  <c r="X166" i="1"/>
  <c r="I190" i="1"/>
  <c r="F188" i="1"/>
  <c r="E188" i="1"/>
  <c r="R193" i="1"/>
  <c r="J189" i="1"/>
  <c r="O193" i="1"/>
  <c r="H191" i="1"/>
  <c r="F192" i="1"/>
  <c r="H190" i="1"/>
  <c r="E192" i="1"/>
  <c r="I193" i="1"/>
  <c r="O191" i="1"/>
  <c r="X165" i="1"/>
  <c r="I188" i="1"/>
  <c r="F190" i="1"/>
  <c r="K196" i="1"/>
  <c r="K194" i="1"/>
  <c r="K195" i="1"/>
  <c r="K197" i="1"/>
  <c r="L195" i="1"/>
  <c r="L194" i="1"/>
  <c r="L197" i="1"/>
  <c r="L196" i="1"/>
  <c r="R188" i="1"/>
  <c r="L191" i="1"/>
  <c r="D194" i="1"/>
  <c r="D196" i="1"/>
  <c r="D195" i="1"/>
  <c r="D197" i="1"/>
  <c r="H189" i="1"/>
  <c r="J196" i="1"/>
  <c r="J195" i="1"/>
  <c r="J194" i="1"/>
  <c r="J197" i="1"/>
  <c r="O190" i="1"/>
  <c r="X167" i="1"/>
  <c r="I191" i="1"/>
  <c r="F189" i="1"/>
  <c r="P192" i="1"/>
  <c r="J192" i="1"/>
  <c r="K190" i="1"/>
  <c r="O189" i="1"/>
  <c r="I189" i="1"/>
  <c r="F191" i="1"/>
  <c r="P195" i="1"/>
  <c r="P197" i="1"/>
  <c r="P194" i="1"/>
  <c r="P196" i="1"/>
  <c r="K188" i="1"/>
  <c r="O188" i="1"/>
  <c r="R190" i="1"/>
  <c r="W166" i="1"/>
  <c r="W169" i="1"/>
  <c r="W168" i="1"/>
  <c r="W171" i="1"/>
  <c r="W165" i="1"/>
  <c r="W170" i="1"/>
  <c r="W150" i="1"/>
  <c r="W146" i="1"/>
  <c r="W149" i="1"/>
  <c r="W148" i="1"/>
  <c r="W145" i="1"/>
  <c r="W147" i="1"/>
  <c r="W144" i="1"/>
  <c r="S185" i="1"/>
  <c r="S181" i="1"/>
  <c r="S184" i="1"/>
  <c r="S179" i="1"/>
  <c r="S182" i="1"/>
  <c r="S183" i="1"/>
  <c r="S180" i="1"/>
  <c r="V174" i="1"/>
  <c r="V178" i="1"/>
  <c r="V177" i="1"/>
  <c r="V176" i="1"/>
  <c r="V172" i="1"/>
  <c r="V175" i="1"/>
  <c r="V173" i="1"/>
  <c r="T164" i="1"/>
  <c r="T160" i="1"/>
  <c r="T163" i="1"/>
  <c r="T158" i="1"/>
  <c r="T161" i="1"/>
  <c r="T159" i="1"/>
  <c r="T162" i="1"/>
  <c r="V153" i="1"/>
  <c r="V156" i="1"/>
  <c r="V157" i="1"/>
  <c r="V151" i="1"/>
  <c r="V154" i="1"/>
  <c r="V152" i="1"/>
  <c r="V155" i="1"/>
  <c r="U181" i="1"/>
  <c r="U185" i="1"/>
  <c r="U184" i="1"/>
  <c r="U179" i="1"/>
  <c r="U182" i="1"/>
  <c r="U183" i="1"/>
  <c r="U180" i="1"/>
  <c r="W153" i="1"/>
  <c r="W156" i="1"/>
  <c r="W157" i="1"/>
  <c r="W154" i="1"/>
  <c r="W151" i="1"/>
  <c r="W155" i="1"/>
  <c r="W152" i="1"/>
  <c r="W131" i="1"/>
  <c r="W133" i="1"/>
  <c r="W132" i="1"/>
  <c r="W130" i="1"/>
  <c r="U178" i="1"/>
  <c r="U174" i="1"/>
  <c r="U177" i="1"/>
  <c r="U175" i="1"/>
  <c r="U173" i="1"/>
  <c r="U172" i="1"/>
  <c r="U176" i="1"/>
  <c r="X153" i="1"/>
  <c r="X155" i="1"/>
  <c r="X154" i="1"/>
  <c r="X157" i="1"/>
  <c r="X156" i="1"/>
  <c r="X151" i="1"/>
  <c r="X152" i="1"/>
  <c r="T139" i="1"/>
  <c r="T143" i="1"/>
  <c r="T142" i="1"/>
  <c r="T141" i="1"/>
  <c r="T137" i="1"/>
  <c r="T140" i="1"/>
  <c r="T138" i="1"/>
  <c r="V146" i="1"/>
  <c r="V150" i="1"/>
  <c r="V149" i="1"/>
  <c r="V145" i="1"/>
  <c r="V148" i="1"/>
  <c r="V144" i="1"/>
  <c r="V147" i="1"/>
  <c r="V181" i="1"/>
  <c r="V185" i="1"/>
  <c r="V184" i="1"/>
  <c r="V183" i="1"/>
  <c r="V179" i="1"/>
  <c r="V182" i="1"/>
  <c r="V180" i="1"/>
  <c r="X150" i="1"/>
  <c r="X147" i="1"/>
  <c r="X146" i="1"/>
  <c r="X148" i="1"/>
  <c r="X149" i="1"/>
  <c r="X144" i="1"/>
  <c r="X145" i="1"/>
  <c r="U146" i="1"/>
  <c r="U149" i="1"/>
  <c r="U150" i="1"/>
  <c r="U145" i="1"/>
  <c r="U147" i="1"/>
  <c r="U144" i="1"/>
  <c r="U148" i="1"/>
  <c r="V139" i="1"/>
  <c r="V142" i="1"/>
  <c r="V143" i="1"/>
  <c r="V141" i="1"/>
  <c r="V137" i="1"/>
  <c r="V140" i="1"/>
  <c r="V138" i="1"/>
  <c r="W139" i="1"/>
  <c r="W142" i="1"/>
  <c r="W143" i="1"/>
  <c r="W141" i="1"/>
  <c r="W137" i="1"/>
  <c r="W140" i="1"/>
  <c r="W138" i="1"/>
  <c r="S130" i="1"/>
  <c r="S132" i="1"/>
  <c r="S131" i="1"/>
  <c r="S133" i="1"/>
  <c r="S164" i="1"/>
  <c r="S163" i="1"/>
  <c r="S160" i="1"/>
  <c r="S158" i="1"/>
  <c r="S159" i="1"/>
  <c r="S161" i="1"/>
  <c r="S162" i="1"/>
  <c r="U153" i="1"/>
  <c r="U156" i="1"/>
  <c r="U157" i="1"/>
  <c r="U151" i="1"/>
  <c r="U152" i="1"/>
  <c r="U154" i="1"/>
  <c r="U155" i="1"/>
  <c r="U164" i="1"/>
  <c r="U163" i="1"/>
  <c r="U160" i="1"/>
  <c r="U159" i="1"/>
  <c r="U158" i="1"/>
  <c r="U161" i="1"/>
  <c r="U162" i="1"/>
  <c r="V163" i="1"/>
  <c r="V164" i="1"/>
  <c r="V160" i="1"/>
  <c r="V158" i="1"/>
  <c r="V159" i="1"/>
  <c r="V162" i="1"/>
  <c r="V161" i="1"/>
  <c r="U139" i="1"/>
  <c r="U143" i="1"/>
  <c r="U142" i="1"/>
  <c r="U137" i="1"/>
  <c r="U141" i="1"/>
  <c r="U138" i="1"/>
  <c r="U140" i="1"/>
  <c r="S178" i="1"/>
  <c r="S174" i="1"/>
  <c r="S177" i="1"/>
  <c r="S176" i="1"/>
  <c r="S175" i="1"/>
  <c r="S172" i="1"/>
  <c r="S173" i="1"/>
  <c r="S156" i="1"/>
  <c r="S153" i="1"/>
  <c r="S157" i="1"/>
  <c r="S152" i="1"/>
  <c r="S151" i="1"/>
  <c r="S154" i="1"/>
  <c r="S155" i="1"/>
  <c r="T156" i="1"/>
  <c r="T153" i="1"/>
  <c r="T157" i="1"/>
  <c r="T151" i="1"/>
  <c r="T154" i="1"/>
  <c r="T152" i="1"/>
  <c r="T155" i="1"/>
  <c r="W164" i="1"/>
  <c r="W160" i="1"/>
  <c r="W163" i="1"/>
  <c r="W162" i="1"/>
  <c r="W158" i="1"/>
  <c r="W159" i="1"/>
  <c r="W161" i="1"/>
  <c r="T130" i="1"/>
  <c r="T132" i="1"/>
  <c r="T131" i="1"/>
  <c r="T133" i="1"/>
  <c r="T167" i="1"/>
  <c r="T170" i="1"/>
  <c r="T171" i="1"/>
  <c r="T165" i="1"/>
  <c r="T168" i="1"/>
  <c r="T169" i="1"/>
  <c r="T166" i="1"/>
  <c r="W184" i="1"/>
  <c r="W185" i="1"/>
  <c r="W181" i="1"/>
  <c r="W182" i="1"/>
  <c r="W179" i="1"/>
  <c r="W183" i="1"/>
  <c r="W180" i="1"/>
  <c r="Q131" i="1"/>
  <c r="Q189" i="1" s="1"/>
  <c r="Q133" i="1"/>
  <c r="Q191" i="1" s="1"/>
  <c r="Q130" i="1"/>
  <c r="Q188" i="1" s="1"/>
  <c r="Q132" i="1"/>
  <c r="Q190" i="1" s="1"/>
  <c r="X181" i="1"/>
  <c r="X184" i="1"/>
  <c r="X185" i="1"/>
  <c r="X183" i="1"/>
  <c r="X182" i="1"/>
  <c r="X180" i="1"/>
  <c r="X179" i="1"/>
  <c r="W174" i="1"/>
  <c r="W178" i="1"/>
  <c r="W177" i="1"/>
  <c r="W176" i="1"/>
  <c r="W172" i="1"/>
  <c r="W173" i="1"/>
  <c r="W175" i="1"/>
  <c r="S139" i="1"/>
  <c r="S143" i="1"/>
  <c r="S142" i="1"/>
  <c r="S140" i="1"/>
  <c r="S138" i="1"/>
  <c r="S137" i="1"/>
  <c r="S141" i="1"/>
  <c r="V131" i="1"/>
  <c r="V133" i="1"/>
  <c r="V130" i="1"/>
  <c r="V132" i="1"/>
  <c r="T150" i="1"/>
  <c r="T149" i="1"/>
  <c r="T146" i="1"/>
  <c r="T148" i="1"/>
  <c r="T145" i="1"/>
  <c r="T144" i="1"/>
  <c r="T147" i="1"/>
  <c r="T181" i="1"/>
  <c r="T185" i="1"/>
  <c r="T184" i="1"/>
  <c r="T179" i="1"/>
  <c r="T182" i="1"/>
  <c r="T183" i="1"/>
  <c r="T180" i="1"/>
  <c r="T178" i="1"/>
  <c r="T174" i="1"/>
  <c r="T177" i="1"/>
  <c r="T176" i="1"/>
  <c r="T175" i="1"/>
  <c r="T172" i="1"/>
  <c r="T173" i="1"/>
  <c r="X175" i="1"/>
  <c r="X174" i="1"/>
  <c r="X177" i="1"/>
  <c r="X176" i="1"/>
  <c r="X178" i="1"/>
  <c r="X172" i="1"/>
  <c r="X173" i="1"/>
  <c r="X143" i="1"/>
  <c r="X139" i="1"/>
  <c r="X142" i="1"/>
  <c r="X140" i="1"/>
  <c r="X141" i="1"/>
  <c r="X137" i="1"/>
  <c r="X138" i="1"/>
  <c r="X130" i="1"/>
  <c r="X132" i="1"/>
  <c r="X133" i="1"/>
  <c r="X131" i="1"/>
  <c r="X163" i="1"/>
  <c r="X161" i="1"/>
  <c r="X160" i="1"/>
  <c r="X162" i="1"/>
  <c r="X164" i="1"/>
  <c r="X158" i="1"/>
  <c r="X159" i="1"/>
  <c r="U133" i="1"/>
  <c r="U130" i="1"/>
  <c r="U131" i="1"/>
  <c r="U132" i="1"/>
  <c r="S134" i="1"/>
  <c r="S136" i="1"/>
  <c r="S135" i="1"/>
  <c r="U134" i="1"/>
  <c r="U136" i="1"/>
  <c r="U135" i="1"/>
  <c r="G114" i="1"/>
  <c r="Q135" i="1"/>
  <c r="Q193" i="1" s="1"/>
  <c r="Q134" i="1"/>
  <c r="Q192" i="1" s="1"/>
  <c r="Q136" i="1"/>
  <c r="T134" i="1"/>
  <c r="T136" i="1"/>
  <c r="T135" i="1"/>
  <c r="V134" i="1"/>
  <c r="V136" i="1"/>
  <c r="V135" i="1"/>
  <c r="W134" i="1"/>
  <c r="W136" i="1"/>
  <c r="W135" i="1"/>
  <c r="Q111" i="1"/>
  <c r="X136" i="1"/>
  <c r="X134" i="1"/>
  <c r="X135" i="1"/>
  <c r="I114" i="1"/>
  <c r="T111" i="1"/>
  <c r="L114" i="1"/>
  <c r="M114" i="1"/>
  <c r="W111" i="1"/>
  <c r="P114" i="1"/>
  <c r="K114" i="1"/>
  <c r="F114" i="1"/>
  <c r="X111" i="1"/>
  <c r="U111" i="1"/>
  <c r="V111" i="1"/>
  <c r="N114" i="1"/>
  <c r="J114" i="1"/>
  <c r="H114" i="1"/>
  <c r="O114" i="1"/>
  <c r="S111" i="1"/>
  <c r="D55" i="1"/>
  <c r="E55" i="1"/>
  <c r="F55" i="1"/>
  <c r="G55" i="1"/>
  <c r="H55" i="1"/>
  <c r="I55" i="1"/>
  <c r="J55" i="1"/>
  <c r="K55" i="1"/>
  <c r="L55" i="1"/>
  <c r="M55" i="1"/>
  <c r="D56" i="1"/>
  <c r="E56" i="1"/>
  <c r="F56" i="1"/>
  <c r="G56" i="1"/>
  <c r="H56" i="1"/>
  <c r="I56" i="1"/>
  <c r="J56" i="1"/>
  <c r="K56" i="1"/>
  <c r="L56" i="1"/>
  <c r="M56" i="1"/>
  <c r="D57" i="1"/>
  <c r="E57" i="1"/>
  <c r="F57" i="1"/>
  <c r="G57" i="1"/>
  <c r="H57" i="1"/>
  <c r="I57" i="1"/>
  <c r="J57" i="1"/>
  <c r="K57" i="1"/>
  <c r="L57" i="1"/>
  <c r="D58" i="1"/>
  <c r="E58" i="1"/>
  <c r="F58" i="1"/>
  <c r="G58" i="1"/>
  <c r="H58" i="1"/>
  <c r="I58" i="1"/>
  <c r="J58" i="1"/>
  <c r="K58" i="1"/>
  <c r="L58" i="1"/>
  <c r="D59" i="1"/>
  <c r="E59" i="1"/>
  <c r="F59" i="1"/>
  <c r="G59" i="1"/>
  <c r="H59" i="1"/>
  <c r="I59" i="1"/>
  <c r="J59" i="1"/>
  <c r="K59" i="1"/>
  <c r="L59" i="1"/>
  <c r="D60" i="1"/>
  <c r="E60" i="1"/>
  <c r="F60" i="1"/>
  <c r="G60" i="1"/>
  <c r="H60" i="1"/>
  <c r="I60" i="1"/>
  <c r="J60" i="1"/>
  <c r="K60" i="1"/>
  <c r="L60" i="1"/>
  <c r="D61" i="1"/>
  <c r="E61" i="1"/>
  <c r="F61" i="1"/>
  <c r="G61" i="1"/>
  <c r="H61" i="1"/>
  <c r="I61" i="1"/>
  <c r="J61" i="1"/>
  <c r="K61" i="1"/>
  <c r="L61" i="1"/>
  <c r="D62" i="1"/>
  <c r="E62" i="1"/>
  <c r="F62" i="1"/>
  <c r="G62" i="1"/>
  <c r="H62" i="1"/>
  <c r="I62" i="1"/>
  <c r="J62" i="1"/>
  <c r="K62" i="1"/>
  <c r="L62" i="1"/>
  <c r="D63" i="1"/>
  <c r="E63" i="1"/>
  <c r="F63" i="1"/>
  <c r="G63" i="1"/>
  <c r="H63" i="1"/>
  <c r="I63" i="1"/>
  <c r="J63" i="1"/>
  <c r="K63" i="1"/>
  <c r="L63" i="1"/>
  <c r="D64" i="1"/>
  <c r="E64" i="1"/>
  <c r="F64" i="1"/>
  <c r="G64" i="1"/>
  <c r="H64" i="1"/>
  <c r="I64" i="1"/>
  <c r="J64" i="1"/>
  <c r="K64" i="1"/>
  <c r="L64" i="1"/>
  <c r="D65" i="1"/>
  <c r="E65" i="1"/>
  <c r="F65" i="1"/>
  <c r="G65" i="1"/>
  <c r="H65" i="1"/>
  <c r="I65" i="1"/>
  <c r="J65" i="1"/>
  <c r="K65" i="1"/>
  <c r="L65" i="1"/>
  <c r="D66" i="1"/>
  <c r="E66" i="1"/>
  <c r="F66" i="1"/>
  <c r="G66" i="1"/>
  <c r="H66" i="1"/>
  <c r="I66" i="1"/>
  <c r="J66" i="1"/>
  <c r="K66" i="1"/>
  <c r="L66" i="1"/>
  <c r="D67" i="1"/>
  <c r="E67" i="1"/>
  <c r="F67" i="1"/>
  <c r="G67" i="1"/>
  <c r="H67" i="1"/>
  <c r="I67" i="1"/>
  <c r="J67" i="1"/>
  <c r="K67" i="1"/>
  <c r="L67" i="1"/>
  <c r="D68" i="1"/>
  <c r="E68" i="1"/>
  <c r="F68" i="1"/>
  <c r="G68" i="1"/>
  <c r="H68" i="1"/>
  <c r="I68" i="1"/>
  <c r="J68" i="1"/>
  <c r="K68" i="1"/>
  <c r="L68" i="1"/>
  <c r="E54" i="1"/>
  <c r="F54" i="1"/>
  <c r="G54" i="1"/>
  <c r="H54" i="1"/>
  <c r="I54" i="1"/>
  <c r="J54" i="1"/>
  <c r="K54" i="1"/>
  <c r="L54" i="1"/>
  <c r="M54" i="1"/>
  <c r="D54" i="1"/>
  <c r="U192" i="1" l="1"/>
  <c r="T188" i="1"/>
  <c r="S192" i="1"/>
  <c r="S193" i="1"/>
  <c r="X193" i="1"/>
  <c r="U190" i="1"/>
  <c r="X197" i="1"/>
  <c r="X194" i="1"/>
  <c r="X196" i="1"/>
  <c r="X195" i="1"/>
  <c r="S191" i="1"/>
  <c r="U189" i="1"/>
  <c r="W197" i="1"/>
  <c r="W195" i="1"/>
  <c r="W194" i="1"/>
  <c r="W196" i="1"/>
  <c r="U188" i="1"/>
  <c r="S189" i="1"/>
  <c r="W192" i="1"/>
  <c r="U191" i="1"/>
  <c r="S190" i="1"/>
  <c r="V193" i="1"/>
  <c r="S188" i="1"/>
  <c r="V195" i="1"/>
  <c r="V194" i="1"/>
  <c r="V196" i="1"/>
  <c r="V197" i="1"/>
  <c r="S197" i="1"/>
  <c r="S194" i="1"/>
  <c r="S195" i="1"/>
  <c r="S196" i="1"/>
  <c r="V192" i="1"/>
  <c r="T193" i="1"/>
  <c r="T197" i="1"/>
  <c r="T194" i="1"/>
  <c r="T195" i="1"/>
  <c r="T196" i="1"/>
  <c r="W188" i="1"/>
  <c r="W191" i="1"/>
  <c r="X189" i="1"/>
  <c r="V188" i="1"/>
  <c r="W189" i="1"/>
  <c r="T192" i="1"/>
  <c r="R114" i="1"/>
  <c r="X191" i="1"/>
  <c r="V191" i="1"/>
  <c r="W193" i="1"/>
  <c r="X192" i="1"/>
  <c r="Q114" i="1"/>
  <c r="X190" i="1"/>
  <c r="T191" i="1"/>
  <c r="U193" i="1"/>
  <c r="X188" i="1"/>
  <c r="T189" i="1"/>
  <c r="W190" i="1"/>
  <c r="Q196" i="1"/>
  <c r="Q195" i="1"/>
  <c r="Q197" i="1"/>
  <c r="Q194" i="1"/>
  <c r="V190" i="1"/>
  <c r="V189" i="1"/>
  <c r="U195" i="1"/>
  <c r="U197" i="1"/>
  <c r="U194" i="1"/>
  <c r="U196" i="1"/>
  <c r="T190" i="1"/>
  <c r="V114" i="1"/>
  <c r="T114" i="1"/>
  <c r="X114" i="1"/>
  <c r="S114" i="1"/>
  <c r="U114" i="1"/>
  <c r="T62" i="1"/>
  <c r="U21" i="1" s="1"/>
  <c r="T64" i="1"/>
  <c r="U23" i="1" s="1"/>
  <c r="T60" i="1"/>
  <c r="U19" i="1" s="1"/>
  <c r="T63" i="1"/>
  <c r="U22" i="1" s="1"/>
  <c r="T66" i="1"/>
  <c r="U25" i="1" s="1"/>
  <c r="T65" i="1"/>
  <c r="U24" i="1" s="1"/>
  <c r="T58" i="1"/>
  <c r="U17" i="1" s="1"/>
  <c r="T54" i="1"/>
  <c r="U13" i="1" s="1"/>
  <c r="T57" i="1"/>
  <c r="U16" i="1" s="1"/>
  <c r="T55" i="1"/>
  <c r="U14" i="1" s="1"/>
  <c r="T61" i="1"/>
  <c r="U20" i="1" s="1"/>
  <c r="T67" i="1"/>
  <c r="U26" i="1" s="1"/>
  <c r="T56" i="1"/>
  <c r="U15" i="1" s="1"/>
  <c r="T68" i="1"/>
  <c r="U27" i="1" s="1"/>
  <c r="T59" i="1"/>
  <c r="U18" i="1" s="1"/>
  <c r="U28" i="1" l="1"/>
  <c r="Y41" i="1"/>
  <c r="Y81" i="1" s="1"/>
  <c r="Y102" i="1" s="1"/>
  <c r="Y35" i="1"/>
  <c r="Y75" i="1" s="1"/>
  <c r="Y96" i="1" s="1"/>
  <c r="Y37" i="1"/>
  <c r="Y77" i="1" s="1"/>
  <c r="Y98" i="1" s="1"/>
  <c r="Y34" i="1"/>
  <c r="Y74" i="1" s="1"/>
  <c r="Y95" i="1" s="1"/>
  <c r="Y45" i="1"/>
  <c r="Y85" i="1" s="1"/>
  <c r="Y106" i="1" s="1"/>
  <c r="Y46" i="1"/>
  <c r="Y86" i="1" s="1"/>
  <c r="Y107" i="1" s="1"/>
  <c r="Y43" i="1"/>
  <c r="Y83" i="1" s="1"/>
  <c r="Y104" i="1" s="1"/>
  <c r="Y40" i="1"/>
  <c r="Y80" i="1" s="1"/>
  <c r="Y101" i="1" s="1"/>
  <c r="Y44" i="1"/>
  <c r="Y84" i="1" s="1"/>
  <c r="Y105" i="1" s="1"/>
  <c r="Y42" i="1"/>
  <c r="Y82" i="1" s="1"/>
  <c r="Y103" i="1" s="1"/>
  <c r="Y39" i="1"/>
  <c r="Y79" i="1" s="1"/>
  <c r="Y100" i="1" s="1"/>
  <c r="Y48" i="1"/>
  <c r="Y88" i="1" s="1"/>
  <c r="Y109" i="1" s="1"/>
  <c r="Y36" i="1"/>
  <c r="Y76" i="1" s="1"/>
  <c r="Y97" i="1" s="1"/>
  <c r="Y47" i="1"/>
  <c r="Y87" i="1" s="1"/>
  <c r="Y108" i="1" s="1"/>
  <c r="Y38" i="1"/>
  <c r="Y78" i="1" s="1"/>
  <c r="Y99" i="1" s="1"/>
  <c r="V24" i="1"/>
  <c r="V25" i="1"/>
  <c r="V22" i="1"/>
  <c r="V23" i="1"/>
  <c r="V21" i="1"/>
  <c r="V18" i="1"/>
  <c r="V27" i="1"/>
  <c r="V15" i="1"/>
  <c r="V26" i="1"/>
  <c r="V20" i="1"/>
  <c r="V14" i="1"/>
  <c r="V16" i="1"/>
  <c r="V13" i="1"/>
  <c r="V17" i="1"/>
  <c r="V19" i="1"/>
  <c r="Y170" i="1" l="1"/>
  <c r="Y167" i="1"/>
  <c r="Y168" i="1"/>
  <c r="Y169" i="1"/>
  <c r="Y171" i="1"/>
  <c r="Y166" i="1"/>
  <c r="Y165" i="1"/>
  <c r="Y149" i="1"/>
  <c r="Y146" i="1"/>
  <c r="Y145" i="1"/>
  <c r="Y147" i="1"/>
  <c r="Y150" i="1"/>
  <c r="Y148" i="1"/>
  <c r="Y144" i="1"/>
  <c r="Y173" i="1"/>
  <c r="Y174" i="1"/>
  <c r="Y177" i="1"/>
  <c r="Y176" i="1"/>
  <c r="Y175" i="1"/>
  <c r="Y178" i="1"/>
  <c r="Y172" i="1"/>
  <c r="Y131" i="1"/>
  <c r="Y132" i="1"/>
  <c r="Y130" i="1"/>
  <c r="Y133" i="1"/>
  <c r="Y162" i="1"/>
  <c r="Y159" i="1"/>
  <c r="Y161" i="1"/>
  <c r="Y160" i="1"/>
  <c r="Y164" i="1"/>
  <c r="Y163" i="1"/>
  <c r="Y158" i="1"/>
  <c r="Y154" i="1"/>
  <c r="Y155" i="1"/>
  <c r="Y153" i="1"/>
  <c r="Y152" i="1"/>
  <c r="Y156" i="1"/>
  <c r="Y157" i="1"/>
  <c r="Y151" i="1"/>
  <c r="Y138" i="1"/>
  <c r="Y142" i="1"/>
  <c r="Y140" i="1"/>
  <c r="Y139" i="1"/>
  <c r="Y143" i="1"/>
  <c r="Y141" i="1"/>
  <c r="Y137" i="1"/>
  <c r="Y181" i="1"/>
  <c r="Y180" i="1"/>
  <c r="Y182" i="1"/>
  <c r="Y184" i="1"/>
  <c r="Y185" i="1"/>
  <c r="Y183" i="1"/>
  <c r="Y179" i="1"/>
  <c r="Y134" i="1"/>
  <c r="Y136" i="1"/>
  <c r="Y135" i="1"/>
  <c r="Y111" i="1"/>
  <c r="V28" i="1"/>
  <c r="Z40" i="1"/>
  <c r="Z80" i="1" s="1"/>
  <c r="Z101" i="1" s="1"/>
  <c r="Z38" i="1"/>
  <c r="Z78" i="1" s="1"/>
  <c r="Z99" i="1" s="1"/>
  <c r="Z42" i="1"/>
  <c r="Z82" i="1" s="1"/>
  <c r="Z103" i="1" s="1"/>
  <c r="Z44" i="1"/>
  <c r="Z84" i="1" s="1"/>
  <c r="Z105" i="1" s="1"/>
  <c r="Z34" i="1"/>
  <c r="Z74" i="1" s="1"/>
  <c r="Z95" i="1" s="1"/>
  <c r="Z43" i="1"/>
  <c r="Z83" i="1" s="1"/>
  <c r="Z104" i="1" s="1"/>
  <c r="Z37" i="1"/>
  <c r="Z77" i="1" s="1"/>
  <c r="Z98" i="1" s="1"/>
  <c r="Z46" i="1"/>
  <c r="Z86" i="1" s="1"/>
  <c r="Z107" i="1" s="1"/>
  <c r="Z35" i="1"/>
  <c r="Z75" i="1" s="1"/>
  <c r="Z96" i="1" s="1"/>
  <c r="Z45" i="1"/>
  <c r="Z85" i="1" s="1"/>
  <c r="Z106" i="1" s="1"/>
  <c r="Z41" i="1"/>
  <c r="Z81" i="1" s="1"/>
  <c r="Z102" i="1" s="1"/>
  <c r="Z47" i="1"/>
  <c r="Z87" i="1" s="1"/>
  <c r="Z108" i="1" s="1"/>
  <c r="Z36" i="1"/>
  <c r="Z76" i="1" s="1"/>
  <c r="Z97" i="1" s="1"/>
  <c r="Z48" i="1"/>
  <c r="Z88" i="1" s="1"/>
  <c r="Z109" i="1" s="1"/>
  <c r="Z39" i="1"/>
  <c r="Z79" i="1" s="1"/>
  <c r="Z100" i="1" s="1"/>
  <c r="W13" i="1"/>
  <c r="W22" i="1"/>
  <c r="W16" i="1"/>
  <c r="W25" i="1"/>
  <c r="W14" i="1"/>
  <c r="W24" i="1"/>
  <c r="W20" i="1"/>
  <c r="W26" i="1"/>
  <c r="W15" i="1"/>
  <c r="W27" i="1"/>
  <c r="W18" i="1"/>
  <c r="W19" i="1"/>
  <c r="W21" i="1"/>
  <c r="W17" i="1"/>
  <c r="W23" i="1"/>
  <c r="Y189" i="1" l="1"/>
  <c r="Y196" i="1"/>
  <c r="Y197" i="1"/>
  <c r="Y194" i="1"/>
  <c r="Y195" i="1"/>
  <c r="Y192" i="1"/>
  <c r="Y188" i="1"/>
  <c r="Y193" i="1"/>
  <c r="Y191" i="1"/>
  <c r="Y190" i="1"/>
  <c r="Z162" i="1"/>
  <c r="Z159" i="1"/>
  <c r="Z161" i="1"/>
  <c r="Z160" i="1"/>
  <c r="Z164" i="1"/>
  <c r="Z163" i="1"/>
  <c r="Z158" i="1"/>
  <c r="Z153" i="1"/>
  <c r="Z155" i="1"/>
  <c r="Z156" i="1"/>
  <c r="Z152" i="1"/>
  <c r="Z157" i="1"/>
  <c r="Z154" i="1"/>
  <c r="Z151" i="1"/>
  <c r="Z185" i="1"/>
  <c r="Z182" i="1"/>
  <c r="Z181" i="1"/>
  <c r="Z180" i="1"/>
  <c r="Z184" i="1"/>
  <c r="Z183" i="1"/>
  <c r="Z179" i="1"/>
  <c r="Z176" i="1"/>
  <c r="Z173" i="1"/>
  <c r="Z177" i="1"/>
  <c r="Z175" i="1"/>
  <c r="Z174" i="1"/>
  <c r="Z178" i="1"/>
  <c r="Z172" i="1"/>
  <c r="Z168" i="1"/>
  <c r="Z167" i="1"/>
  <c r="Z170" i="1"/>
  <c r="Z169" i="1"/>
  <c r="Z171" i="1"/>
  <c r="Z166" i="1"/>
  <c r="Z165" i="1"/>
  <c r="Z149" i="1"/>
  <c r="Z145" i="1"/>
  <c r="Z146" i="1"/>
  <c r="Z147" i="1"/>
  <c r="Z150" i="1"/>
  <c r="Z148" i="1"/>
  <c r="Z144" i="1"/>
  <c r="Z143" i="1"/>
  <c r="Z142" i="1"/>
  <c r="Z140" i="1"/>
  <c r="Z138" i="1"/>
  <c r="Z139" i="1"/>
  <c r="Z141" i="1"/>
  <c r="Z137" i="1"/>
  <c r="Z133" i="1"/>
  <c r="Z131" i="1"/>
  <c r="Z132" i="1"/>
  <c r="Z130" i="1"/>
  <c r="Z136" i="1"/>
  <c r="Z134" i="1"/>
  <c r="Z135" i="1"/>
  <c r="Z111" i="1"/>
  <c r="Z114" i="1" s="1"/>
  <c r="W28" i="1"/>
  <c r="Y114" i="1"/>
  <c r="AA34" i="1"/>
  <c r="AA74" i="1" s="1"/>
  <c r="AA95" i="1" s="1"/>
  <c r="AA47" i="1"/>
  <c r="AA87" i="1" s="1"/>
  <c r="AA108" i="1" s="1"/>
  <c r="AA41" i="1"/>
  <c r="AA81" i="1" s="1"/>
  <c r="AA102" i="1" s="1"/>
  <c r="AA45" i="1"/>
  <c r="AA85" i="1" s="1"/>
  <c r="AA106" i="1" s="1"/>
  <c r="AA39" i="1"/>
  <c r="AA79" i="1" s="1"/>
  <c r="AA100" i="1" s="1"/>
  <c r="AA48" i="1"/>
  <c r="AA88" i="1" s="1"/>
  <c r="AA109" i="1" s="1"/>
  <c r="AA36" i="1"/>
  <c r="AA76" i="1" s="1"/>
  <c r="AA97" i="1" s="1"/>
  <c r="AA44" i="1"/>
  <c r="AA84" i="1" s="1"/>
  <c r="AA105" i="1" s="1"/>
  <c r="AA35" i="1"/>
  <c r="AA75" i="1" s="1"/>
  <c r="AA96" i="1" s="1"/>
  <c r="AA38" i="1"/>
  <c r="AA78" i="1" s="1"/>
  <c r="AA99" i="1" s="1"/>
  <c r="AA46" i="1"/>
  <c r="AA86" i="1" s="1"/>
  <c r="AA107" i="1" s="1"/>
  <c r="AA42" i="1"/>
  <c r="AA82" i="1" s="1"/>
  <c r="AA103" i="1" s="1"/>
  <c r="AA37" i="1"/>
  <c r="AA77" i="1" s="1"/>
  <c r="AA98" i="1" s="1"/>
  <c r="AA40" i="1"/>
  <c r="AA80" i="1" s="1"/>
  <c r="AA101" i="1" s="1"/>
  <c r="AA43" i="1"/>
  <c r="AA83" i="1" s="1"/>
  <c r="AA104" i="1" s="1"/>
  <c r="X17" i="1"/>
  <c r="X21" i="1"/>
  <c r="X16" i="1"/>
  <c r="X19" i="1"/>
  <c r="X22" i="1"/>
  <c r="X18" i="1"/>
  <c r="X13" i="1"/>
  <c r="X27" i="1"/>
  <c r="Y27" i="1" s="1"/>
  <c r="X15" i="1"/>
  <c r="X26" i="1"/>
  <c r="X20" i="1"/>
  <c r="X24" i="1"/>
  <c r="X23" i="1"/>
  <c r="X14" i="1"/>
  <c r="X25" i="1"/>
  <c r="Z193" i="1" l="1"/>
  <c r="Z192" i="1"/>
  <c r="Z190" i="1"/>
  <c r="Z189" i="1"/>
  <c r="Z188" i="1"/>
  <c r="Z191" i="1"/>
  <c r="Z196" i="1"/>
  <c r="Z195" i="1"/>
  <c r="Z197" i="1"/>
  <c r="Z194" i="1"/>
  <c r="AA174" i="1"/>
  <c r="AA177" i="1"/>
  <c r="AA173" i="1"/>
  <c r="AA175" i="1"/>
  <c r="AA176" i="1"/>
  <c r="AA178" i="1"/>
  <c r="AA172" i="1"/>
  <c r="AA160" i="1"/>
  <c r="AA161" i="1"/>
  <c r="AA159" i="1"/>
  <c r="AA164" i="1"/>
  <c r="AA162" i="1"/>
  <c r="AA163" i="1"/>
  <c r="AA158" i="1"/>
  <c r="AA140" i="1"/>
  <c r="AA142" i="1"/>
  <c r="AA143" i="1"/>
  <c r="AA138" i="1"/>
  <c r="AA139" i="1"/>
  <c r="AA141" i="1"/>
  <c r="AA137" i="1"/>
  <c r="AA130" i="1"/>
  <c r="AA132" i="1"/>
  <c r="AA131" i="1"/>
  <c r="AA133" i="1"/>
  <c r="AA157" i="1"/>
  <c r="AA155" i="1"/>
  <c r="AA154" i="1"/>
  <c r="AA153" i="1"/>
  <c r="AA152" i="1"/>
  <c r="AA156" i="1"/>
  <c r="AA151" i="1"/>
  <c r="AA149" i="1"/>
  <c r="AA150" i="1"/>
  <c r="AA145" i="1"/>
  <c r="AA146" i="1"/>
  <c r="AA147" i="1"/>
  <c r="AA148" i="1"/>
  <c r="AA144" i="1"/>
  <c r="AA169" i="1"/>
  <c r="AA168" i="1"/>
  <c r="AA167" i="1"/>
  <c r="AA170" i="1"/>
  <c r="AA166" i="1"/>
  <c r="AA171" i="1"/>
  <c r="AA165" i="1"/>
  <c r="AA185" i="1"/>
  <c r="AA180" i="1"/>
  <c r="AA181" i="1"/>
  <c r="AA184" i="1"/>
  <c r="AA182" i="1"/>
  <c r="AA183" i="1"/>
  <c r="AA179" i="1"/>
  <c r="AA134" i="1"/>
  <c r="AA136" i="1"/>
  <c r="AA135" i="1"/>
  <c r="X28" i="1"/>
  <c r="AA111" i="1"/>
  <c r="AB43" i="1"/>
  <c r="AB83" i="1" s="1"/>
  <c r="AB104" i="1" s="1"/>
  <c r="AB46" i="1"/>
  <c r="AB86" i="1" s="1"/>
  <c r="AB107" i="1" s="1"/>
  <c r="AB40" i="1"/>
  <c r="AB80" i="1" s="1"/>
  <c r="AB101" i="1" s="1"/>
  <c r="AB35" i="1"/>
  <c r="AB75" i="1" s="1"/>
  <c r="AB96" i="1" s="1"/>
  <c r="AB37" i="1"/>
  <c r="AB77" i="1" s="1"/>
  <c r="AB98" i="1" s="1"/>
  <c r="AB44" i="1"/>
  <c r="AB84" i="1" s="1"/>
  <c r="AB105" i="1" s="1"/>
  <c r="AB42" i="1"/>
  <c r="AB82" i="1" s="1"/>
  <c r="AB103" i="1" s="1"/>
  <c r="AB45" i="1"/>
  <c r="AB85" i="1" s="1"/>
  <c r="AB106" i="1" s="1"/>
  <c r="AB38" i="1"/>
  <c r="AB78" i="1" s="1"/>
  <c r="AB99" i="1" s="1"/>
  <c r="AB41" i="1"/>
  <c r="AB81" i="1" s="1"/>
  <c r="AB102" i="1" s="1"/>
  <c r="AB47" i="1"/>
  <c r="AB87" i="1" s="1"/>
  <c r="AB108" i="1" s="1"/>
  <c r="AB36" i="1"/>
  <c r="AB76" i="1" s="1"/>
  <c r="AB97" i="1" s="1"/>
  <c r="AB48" i="1"/>
  <c r="AB88" i="1" s="1"/>
  <c r="AB109" i="1" s="1"/>
  <c r="AB34" i="1"/>
  <c r="AB74" i="1" s="1"/>
  <c r="AB95" i="1" s="1"/>
  <c r="AB39" i="1"/>
  <c r="AB79" i="1" s="1"/>
  <c r="AB100" i="1" s="1"/>
  <c r="Y23" i="1"/>
  <c r="Y24" i="1"/>
  <c r="Y26" i="1"/>
  <c r="Y16" i="1"/>
  <c r="Y21" i="1"/>
  <c r="Y20" i="1"/>
  <c r="Y17" i="1"/>
  <c r="Y15" i="1"/>
  <c r="Y13" i="1"/>
  <c r="Y18" i="1"/>
  <c r="Y25" i="1"/>
  <c r="Y22" i="1"/>
  <c r="Y14" i="1"/>
  <c r="Y19" i="1"/>
  <c r="AA188" i="1" l="1"/>
  <c r="AA194" i="1"/>
  <c r="AA195" i="1"/>
  <c r="AA196" i="1"/>
  <c r="AA197" i="1"/>
  <c r="AA192" i="1"/>
  <c r="AA193" i="1"/>
  <c r="AA191" i="1"/>
  <c r="AA189" i="1"/>
  <c r="AA190" i="1"/>
  <c r="AB130" i="1"/>
  <c r="AB132" i="1"/>
  <c r="AB131" i="1"/>
  <c r="AB133" i="1"/>
  <c r="AB148" i="1"/>
  <c r="AB149" i="1"/>
  <c r="AB145" i="1"/>
  <c r="AB150" i="1"/>
  <c r="AB146" i="1"/>
  <c r="AB147" i="1"/>
  <c r="AB144" i="1"/>
  <c r="AB160" i="1"/>
  <c r="AB164" i="1"/>
  <c r="AB159" i="1"/>
  <c r="AB161" i="1"/>
  <c r="AB162" i="1"/>
  <c r="AB163" i="1"/>
  <c r="AB158" i="1"/>
  <c r="AB180" i="1"/>
  <c r="AB182" i="1"/>
  <c r="AB181" i="1"/>
  <c r="AB184" i="1"/>
  <c r="AB183" i="1"/>
  <c r="AB185" i="1"/>
  <c r="AB179" i="1"/>
  <c r="AB138" i="1"/>
  <c r="AB140" i="1"/>
  <c r="AB143" i="1"/>
  <c r="AB142" i="1"/>
  <c r="AB139" i="1"/>
  <c r="AB141" i="1"/>
  <c r="AB137" i="1"/>
  <c r="AB169" i="1"/>
  <c r="AB166" i="1"/>
  <c r="AB168" i="1"/>
  <c r="AB170" i="1"/>
  <c r="AB171" i="1"/>
  <c r="AB167" i="1"/>
  <c r="AB165" i="1"/>
  <c r="AB157" i="1"/>
  <c r="AB155" i="1"/>
  <c r="AB153" i="1"/>
  <c r="AB154" i="1"/>
  <c r="AB152" i="1"/>
  <c r="AB156" i="1"/>
  <c r="AB151" i="1"/>
  <c r="AB174" i="1"/>
  <c r="AB177" i="1"/>
  <c r="AB173" i="1"/>
  <c r="AB175" i="1"/>
  <c r="AB178" i="1"/>
  <c r="AB176" i="1"/>
  <c r="AB172" i="1"/>
  <c r="AB134" i="1"/>
  <c r="AB135" i="1"/>
  <c r="AB136" i="1"/>
  <c r="AB111" i="1"/>
  <c r="AB114" i="1" s="1"/>
  <c r="Y28" i="1"/>
  <c r="AA114" i="1"/>
  <c r="AC46" i="1"/>
  <c r="AC86" i="1" s="1"/>
  <c r="AC107" i="1" s="1"/>
  <c r="AC45" i="1"/>
  <c r="AC85" i="1" s="1"/>
  <c r="AC106" i="1" s="1"/>
  <c r="AC39" i="1"/>
  <c r="AC79" i="1" s="1"/>
  <c r="AC100" i="1" s="1"/>
  <c r="AC44" i="1"/>
  <c r="AC84" i="1" s="1"/>
  <c r="AC105" i="1" s="1"/>
  <c r="AC34" i="1"/>
  <c r="AC74" i="1" s="1"/>
  <c r="AC95" i="1" s="1"/>
  <c r="AC48" i="1"/>
  <c r="AC88" i="1" s="1"/>
  <c r="AC109" i="1" s="1"/>
  <c r="AC36" i="1"/>
  <c r="AC76" i="1" s="1"/>
  <c r="AC97" i="1" s="1"/>
  <c r="AC38" i="1"/>
  <c r="AC78" i="1" s="1"/>
  <c r="AC99" i="1" s="1"/>
  <c r="AC41" i="1"/>
  <c r="AC81" i="1" s="1"/>
  <c r="AC102" i="1" s="1"/>
  <c r="AC40" i="1"/>
  <c r="AC80" i="1" s="1"/>
  <c r="AC101" i="1" s="1"/>
  <c r="AC42" i="1"/>
  <c r="AC82" i="1" s="1"/>
  <c r="AC103" i="1" s="1"/>
  <c r="AC35" i="1"/>
  <c r="AC75" i="1" s="1"/>
  <c r="AC96" i="1" s="1"/>
  <c r="AC37" i="1"/>
  <c r="AC77" i="1" s="1"/>
  <c r="AC98" i="1" s="1"/>
  <c r="AC43" i="1"/>
  <c r="AC83" i="1" s="1"/>
  <c r="AC104" i="1" s="1"/>
  <c r="AC47" i="1"/>
  <c r="AC87" i="1" s="1"/>
  <c r="AC108" i="1" s="1"/>
  <c r="Z14" i="1"/>
  <c r="Z16" i="1"/>
  <c r="Z22" i="1"/>
  <c r="Z26" i="1"/>
  <c r="Z25" i="1"/>
  <c r="Z24" i="1"/>
  <c r="Z18" i="1"/>
  <c r="Z23" i="1"/>
  <c r="Z13" i="1"/>
  <c r="Z27" i="1"/>
  <c r="Z15" i="1"/>
  <c r="Z17" i="1"/>
  <c r="Z20" i="1"/>
  <c r="Z19" i="1"/>
  <c r="Z21" i="1"/>
  <c r="AB191" i="1" l="1"/>
  <c r="AB189" i="1"/>
  <c r="AB195" i="1"/>
  <c r="AB194" i="1"/>
  <c r="AB196" i="1"/>
  <c r="AB197" i="1"/>
  <c r="AB188" i="1"/>
  <c r="AB193" i="1"/>
  <c r="AB190" i="1"/>
  <c r="AB192" i="1"/>
  <c r="AC184" i="1"/>
  <c r="AC182" i="1"/>
  <c r="AC180" i="1"/>
  <c r="AC181" i="1"/>
  <c r="AC183" i="1"/>
  <c r="AC185" i="1"/>
  <c r="AC179" i="1"/>
  <c r="AC157" i="1"/>
  <c r="AC154" i="1"/>
  <c r="AC155" i="1"/>
  <c r="AC153" i="1"/>
  <c r="AC152" i="1"/>
  <c r="AC156" i="1"/>
  <c r="AC151" i="1"/>
  <c r="AC138" i="1"/>
  <c r="AC140" i="1"/>
  <c r="AC139" i="1"/>
  <c r="AC142" i="1"/>
  <c r="AC141" i="1"/>
  <c r="AC143" i="1"/>
  <c r="AC137" i="1"/>
  <c r="AC164" i="1"/>
  <c r="AC161" i="1"/>
  <c r="AC163" i="1"/>
  <c r="AC160" i="1"/>
  <c r="AC162" i="1"/>
  <c r="AC159" i="1"/>
  <c r="AC158" i="1"/>
  <c r="AC147" i="1"/>
  <c r="AC146" i="1"/>
  <c r="AC148" i="1"/>
  <c r="AC150" i="1"/>
  <c r="AC145" i="1"/>
  <c r="AC149" i="1"/>
  <c r="AC144" i="1"/>
  <c r="AC175" i="1"/>
  <c r="AC173" i="1"/>
  <c r="AC174" i="1"/>
  <c r="AC177" i="1"/>
  <c r="AC176" i="1"/>
  <c r="AC178" i="1"/>
  <c r="AC172" i="1"/>
  <c r="AC131" i="1"/>
  <c r="AC133" i="1"/>
  <c r="AC130" i="1"/>
  <c r="AC132" i="1"/>
  <c r="AC166" i="1"/>
  <c r="AC168" i="1"/>
  <c r="AC167" i="1"/>
  <c r="AC171" i="1"/>
  <c r="AC169" i="1"/>
  <c r="AC170" i="1"/>
  <c r="AC165" i="1"/>
  <c r="AC135" i="1"/>
  <c r="AC134" i="1"/>
  <c r="AC136" i="1"/>
  <c r="Z28" i="1"/>
  <c r="AC111" i="1"/>
  <c r="AD42" i="1"/>
  <c r="AD82" i="1" s="1"/>
  <c r="AD103" i="1" s="1"/>
  <c r="AD46" i="1"/>
  <c r="AD86" i="1" s="1"/>
  <c r="AD107" i="1" s="1"/>
  <c r="AD40" i="1"/>
  <c r="AD80" i="1" s="1"/>
  <c r="AD101" i="1" s="1"/>
  <c r="AD47" i="1"/>
  <c r="AD87" i="1" s="1"/>
  <c r="AD108" i="1" s="1"/>
  <c r="AD41" i="1"/>
  <c r="AD81" i="1" s="1"/>
  <c r="AD102" i="1" s="1"/>
  <c r="AD43" i="1"/>
  <c r="AD83" i="1" s="1"/>
  <c r="AD104" i="1" s="1"/>
  <c r="AD38" i="1"/>
  <c r="AD78" i="1" s="1"/>
  <c r="AD99" i="1" s="1"/>
  <c r="AD37" i="1"/>
  <c r="AD77" i="1" s="1"/>
  <c r="AD98" i="1" s="1"/>
  <c r="AD36" i="1"/>
  <c r="AD76" i="1" s="1"/>
  <c r="AD97" i="1" s="1"/>
  <c r="AD35" i="1"/>
  <c r="AD75" i="1" s="1"/>
  <c r="AD96" i="1" s="1"/>
  <c r="AD48" i="1"/>
  <c r="AD88" i="1" s="1"/>
  <c r="AD109" i="1" s="1"/>
  <c r="AD34" i="1"/>
  <c r="AD74" i="1" s="1"/>
  <c r="AD95" i="1" s="1"/>
  <c r="AD44" i="1"/>
  <c r="AD84" i="1" s="1"/>
  <c r="AD105" i="1" s="1"/>
  <c r="AD39" i="1"/>
  <c r="AD79" i="1" s="1"/>
  <c r="AD100" i="1" s="1"/>
  <c r="AD45" i="1"/>
  <c r="AD85" i="1" s="1"/>
  <c r="AD106" i="1" s="1"/>
  <c r="AA19" i="1"/>
  <c r="AA26" i="1"/>
  <c r="AA20" i="1"/>
  <c r="AA22" i="1"/>
  <c r="AA17" i="1"/>
  <c r="AA16" i="1"/>
  <c r="AA15" i="1"/>
  <c r="AA14" i="1"/>
  <c r="AA27" i="1"/>
  <c r="AA13" i="1"/>
  <c r="AA23" i="1"/>
  <c r="AA18" i="1"/>
  <c r="AA24" i="1"/>
  <c r="AA21" i="1"/>
  <c r="AA25" i="1"/>
  <c r="AC190" i="1" l="1"/>
  <c r="AC188" i="1"/>
  <c r="AC189" i="1"/>
  <c r="AC192" i="1"/>
  <c r="AC191" i="1"/>
  <c r="AC194" i="1"/>
  <c r="AC195" i="1"/>
  <c r="AC197" i="1"/>
  <c r="AC196" i="1"/>
  <c r="AC193" i="1"/>
  <c r="AD138" i="1"/>
  <c r="AD140" i="1"/>
  <c r="AD139" i="1"/>
  <c r="AD142" i="1"/>
  <c r="AD141" i="1"/>
  <c r="AD143" i="1"/>
  <c r="AD137" i="1"/>
  <c r="AD167" i="1"/>
  <c r="AD166" i="1"/>
  <c r="AD171" i="1"/>
  <c r="AD168" i="1"/>
  <c r="AD169" i="1"/>
  <c r="AD170" i="1"/>
  <c r="AD165" i="1"/>
  <c r="AD154" i="1"/>
  <c r="AD152" i="1"/>
  <c r="AD157" i="1"/>
  <c r="AD155" i="1"/>
  <c r="AD153" i="1"/>
  <c r="AD156" i="1"/>
  <c r="AD151" i="1"/>
  <c r="AD131" i="1"/>
  <c r="AD133" i="1"/>
  <c r="AD130" i="1"/>
  <c r="AD132" i="1"/>
  <c r="AD147" i="1"/>
  <c r="AD146" i="1"/>
  <c r="AD148" i="1"/>
  <c r="AD149" i="1"/>
  <c r="AD145" i="1"/>
  <c r="AD150" i="1"/>
  <c r="AD144" i="1"/>
  <c r="AD164" i="1"/>
  <c r="AD159" i="1"/>
  <c r="AD161" i="1"/>
  <c r="AD163" i="1"/>
  <c r="AD160" i="1"/>
  <c r="AD162" i="1"/>
  <c r="AD158" i="1"/>
  <c r="AD185" i="1"/>
  <c r="AD184" i="1"/>
  <c r="AD182" i="1"/>
  <c r="AD183" i="1"/>
  <c r="AD180" i="1"/>
  <c r="AD181" i="1"/>
  <c r="AD179" i="1"/>
  <c r="AD178" i="1"/>
  <c r="AD174" i="1"/>
  <c r="AD175" i="1"/>
  <c r="AD173" i="1"/>
  <c r="AD177" i="1"/>
  <c r="AD176" i="1"/>
  <c r="AD172" i="1"/>
  <c r="AD135" i="1"/>
  <c r="AD134" i="1"/>
  <c r="AD136" i="1"/>
  <c r="AC114" i="1"/>
  <c r="AD111" i="1"/>
  <c r="AA28" i="1"/>
  <c r="AE46" i="1"/>
  <c r="AE86" i="1" s="1"/>
  <c r="AE107" i="1" s="1"/>
  <c r="AE38" i="1"/>
  <c r="AE78" i="1" s="1"/>
  <c r="AE99" i="1" s="1"/>
  <c r="AE42" i="1"/>
  <c r="AE82" i="1" s="1"/>
  <c r="AE103" i="1" s="1"/>
  <c r="AE43" i="1"/>
  <c r="AE83" i="1" s="1"/>
  <c r="AE104" i="1" s="1"/>
  <c r="AE45" i="1"/>
  <c r="AE85" i="1" s="1"/>
  <c r="AE106" i="1" s="1"/>
  <c r="AE41" i="1"/>
  <c r="AE81" i="1" s="1"/>
  <c r="AE102" i="1" s="1"/>
  <c r="AE39" i="1"/>
  <c r="AE79" i="1" s="1"/>
  <c r="AE100" i="1" s="1"/>
  <c r="AE47" i="1"/>
  <c r="AE87" i="1" s="1"/>
  <c r="AE108" i="1" s="1"/>
  <c r="AE44" i="1"/>
  <c r="AE84" i="1" s="1"/>
  <c r="AE105" i="1" s="1"/>
  <c r="AE40" i="1"/>
  <c r="AE80" i="1" s="1"/>
  <c r="AE101" i="1" s="1"/>
  <c r="AE34" i="1"/>
  <c r="AE74" i="1" s="1"/>
  <c r="AE95" i="1" s="1"/>
  <c r="AE48" i="1"/>
  <c r="AE88" i="1" s="1"/>
  <c r="AE109" i="1" s="1"/>
  <c r="AE35" i="1"/>
  <c r="AE75" i="1" s="1"/>
  <c r="AE96" i="1" s="1"/>
  <c r="AE36" i="1"/>
  <c r="AE76" i="1" s="1"/>
  <c r="AE97" i="1" s="1"/>
  <c r="AE37" i="1"/>
  <c r="AE77" i="1" s="1"/>
  <c r="AE98" i="1" s="1"/>
  <c r="AB21" i="1"/>
  <c r="AB22" i="1"/>
  <c r="AB24" i="1"/>
  <c r="AB20" i="1"/>
  <c r="AB18" i="1"/>
  <c r="AB26" i="1"/>
  <c r="AB23" i="1"/>
  <c r="AB19" i="1"/>
  <c r="AB13" i="1"/>
  <c r="AB27" i="1"/>
  <c r="AB14" i="1"/>
  <c r="AB15" i="1"/>
  <c r="AB16" i="1"/>
  <c r="AB25" i="1"/>
  <c r="AB17" i="1"/>
  <c r="AD188" i="1" l="1"/>
  <c r="AD189" i="1"/>
  <c r="AD195" i="1"/>
  <c r="AD196" i="1"/>
  <c r="AD194" i="1"/>
  <c r="AD197" i="1"/>
  <c r="AD190" i="1"/>
  <c r="AD191" i="1"/>
  <c r="AD192" i="1"/>
  <c r="AD193" i="1"/>
  <c r="AE178" i="1"/>
  <c r="AE175" i="1"/>
  <c r="AE174" i="1"/>
  <c r="AE177" i="1"/>
  <c r="AE173" i="1"/>
  <c r="AE176" i="1"/>
  <c r="AE172" i="1"/>
  <c r="AE155" i="1"/>
  <c r="AE152" i="1"/>
  <c r="AE154" i="1"/>
  <c r="AE157" i="1"/>
  <c r="AE153" i="1"/>
  <c r="AE156" i="1"/>
  <c r="AE151" i="1"/>
  <c r="AE145" i="1"/>
  <c r="AE148" i="1"/>
  <c r="AE146" i="1"/>
  <c r="AE150" i="1"/>
  <c r="AE147" i="1"/>
  <c r="AE149" i="1"/>
  <c r="AE144" i="1"/>
  <c r="AE167" i="1"/>
  <c r="AE171" i="1"/>
  <c r="AE166" i="1"/>
  <c r="AE168" i="1"/>
  <c r="AE169" i="1"/>
  <c r="AE170" i="1"/>
  <c r="AE165" i="1"/>
  <c r="AE139" i="1"/>
  <c r="AE142" i="1"/>
  <c r="AE138" i="1"/>
  <c r="AE143" i="1"/>
  <c r="AE141" i="1"/>
  <c r="AE140" i="1"/>
  <c r="AE137" i="1"/>
  <c r="AE184" i="1"/>
  <c r="AE185" i="1"/>
  <c r="AE183" i="1"/>
  <c r="AE182" i="1"/>
  <c r="AE180" i="1"/>
  <c r="AE181" i="1"/>
  <c r="AE179" i="1"/>
  <c r="AE133" i="1"/>
  <c r="AE132" i="1"/>
  <c r="AE131" i="1"/>
  <c r="AE130" i="1"/>
  <c r="AE164" i="1"/>
  <c r="AE162" i="1"/>
  <c r="AE159" i="1"/>
  <c r="AE160" i="1"/>
  <c r="AE161" i="1"/>
  <c r="AE163" i="1"/>
  <c r="AE158" i="1"/>
  <c r="AE135" i="1"/>
  <c r="AE134" i="1"/>
  <c r="AE136" i="1"/>
  <c r="AE111" i="1"/>
  <c r="AE114" i="1" s="1"/>
  <c r="AB28" i="1"/>
  <c r="AD114" i="1"/>
  <c r="AF35" i="1"/>
  <c r="AF75" i="1" s="1"/>
  <c r="AF96" i="1" s="1"/>
  <c r="AF48" i="1"/>
  <c r="AF88" i="1" s="1"/>
  <c r="AF109" i="1" s="1"/>
  <c r="AF34" i="1"/>
  <c r="AF74" i="1" s="1"/>
  <c r="AF95" i="1" s="1"/>
  <c r="AF40" i="1"/>
  <c r="AF80" i="1" s="1"/>
  <c r="AF101" i="1" s="1"/>
  <c r="AF44" i="1"/>
  <c r="AF84" i="1" s="1"/>
  <c r="AF105" i="1" s="1"/>
  <c r="AF47" i="1"/>
  <c r="AF87" i="1" s="1"/>
  <c r="AF108" i="1" s="1"/>
  <c r="AF38" i="1"/>
  <c r="AF78" i="1" s="1"/>
  <c r="AF99" i="1" s="1"/>
  <c r="AF39" i="1"/>
  <c r="AF79" i="1" s="1"/>
  <c r="AF100" i="1" s="1"/>
  <c r="AF46" i="1"/>
  <c r="AF86" i="1" s="1"/>
  <c r="AF107" i="1" s="1"/>
  <c r="AF41" i="1"/>
  <c r="AF81" i="1" s="1"/>
  <c r="AF102" i="1" s="1"/>
  <c r="AF37" i="1"/>
  <c r="AF77" i="1" s="1"/>
  <c r="AF98" i="1" s="1"/>
  <c r="AF45" i="1"/>
  <c r="AF85" i="1" s="1"/>
  <c r="AF106" i="1" s="1"/>
  <c r="AF36" i="1"/>
  <c r="AF76" i="1" s="1"/>
  <c r="AF97" i="1" s="1"/>
  <c r="AF43" i="1"/>
  <c r="AF83" i="1" s="1"/>
  <c r="AF104" i="1" s="1"/>
  <c r="AF42" i="1"/>
  <c r="AF82" i="1" s="1"/>
  <c r="AF103" i="1" s="1"/>
  <c r="AC25" i="1"/>
  <c r="AC20" i="1"/>
  <c r="AC16" i="1"/>
  <c r="AC24" i="1"/>
  <c r="AC15" i="1"/>
  <c r="AC22" i="1"/>
  <c r="AC14" i="1"/>
  <c r="AC21" i="1"/>
  <c r="AC27" i="1"/>
  <c r="AC13" i="1"/>
  <c r="AC19" i="1"/>
  <c r="AC23" i="1"/>
  <c r="AC26" i="1"/>
  <c r="AC17" i="1"/>
  <c r="AC18" i="1"/>
  <c r="AE188" i="1" l="1"/>
  <c r="AE191" i="1"/>
  <c r="AE192" i="1"/>
  <c r="AE189" i="1"/>
  <c r="AE190" i="1"/>
  <c r="AE196" i="1"/>
  <c r="AE195" i="1"/>
  <c r="AE194" i="1"/>
  <c r="AE197" i="1"/>
  <c r="AE193" i="1"/>
  <c r="AF145" i="1"/>
  <c r="AF146" i="1"/>
  <c r="AF147" i="1"/>
  <c r="AF150" i="1"/>
  <c r="AF148" i="1"/>
  <c r="AF149" i="1"/>
  <c r="AF144" i="1"/>
  <c r="AF162" i="1"/>
  <c r="AF164" i="1"/>
  <c r="AF161" i="1"/>
  <c r="AF163" i="1"/>
  <c r="AF160" i="1"/>
  <c r="AF159" i="1"/>
  <c r="AF158" i="1"/>
  <c r="AF155" i="1"/>
  <c r="AF152" i="1"/>
  <c r="AF154" i="1"/>
  <c r="AF153" i="1"/>
  <c r="AF157" i="1"/>
  <c r="AF156" i="1"/>
  <c r="AF151" i="1"/>
  <c r="AF182" i="1"/>
  <c r="AF181" i="1"/>
  <c r="AF184" i="1"/>
  <c r="AF183" i="1"/>
  <c r="AF185" i="1"/>
  <c r="AF180" i="1"/>
  <c r="AF179" i="1"/>
  <c r="AF171" i="1"/>
  <c r="AF166" i="1"/>
  <c r="AF169" i="1"/>
  <c r="AF168" i="1"/>
  <c r="AF167" i="1"/>
  <c r="AF170" i="1"/>
  <c r="AF165" i="1"/>
  <c r="AF173" i="1"/>
  <c r="AF175" i="1"/>
  <c r="AF174" i="1"/>
  <c r="AF177" i="1"/>
  <c r="AF176" i="1"/>
  <c r="AF178" i="1"/>
  <c r="AF172" i="1"/>
  <c r="AF130" i="1"/>
  <c r="AF132" i="1"/>
  <c r="AF133" i="1"/>
  <c r="AF131" i="1"/>
  <c r="AF138" i="1"/>
  <c r="AF140" i="1"/>
  <c r="AF139" i="1"/>
  <c r="AF141" i="1"/>
  <c r="AF143" i="1"/>
  <c r="AF142" i="1"/>
  <c r="AF137" i="1"/>
  <c r="AF135" i="1"/>
  <c r="AF134" i="1"/>
  <c r="AF136" i="1"/>
  <c r="AF111" i="1"/>
  <c r="AF114" i="1" s="1"/>
  <c r="AC28" i="1"/>
  <c r="AG39" i="1"/>
  <c r="AG79" i="1" s="1"/>
  <c r="AG100" i="1" s="1"/>
  <c r="AG36" i="1"/>
  <c r="AG76" i="1" s="1"/>
  <c r="AG97" i="1" s="1"/>
  <c r="AG38" i="1"/>
  <c r="AG78" i="1" s="1"/>
  <c r="AG99" i="1" s="1"/>
  <c r="AG45" i="1"/>
  <c r="AG85" i="1" s="1"/>
  <c r="AG106" i="1" s="1"/>
  <c r="AG47" i="1"/>
  <c r="AG87" i="1" s="1"/>
  <c r="AG108" i="1" s="1"/>
  <c r="AG37" i="1"/>
  <c r="AG77" i="1" s="1"/>
  <c r="AG98" i="1" s="1"/>
  <c r="AG44" i="1"/>
  <c r="AG84" i="1" s="1"/>
  <c r="AG105" i="1" s="1"/>
  <c r="AG41" i="1"/>
  <c r="AG81" i="1" s="1"/>
  <c r="AG102" i="1" s="1"/>
  <c r="AG40" i="1"/>
  <c r="AG80" i="1" s="1"/>
  <c r="AG101" i="1" s="1"/>
  <c r="AG46" i="1"/>
  <c r="AG86" i="1" s="1"/>
  <c r="AG107" i="1" s="1"/>
  <c r="AG34" i="1"/>
  <c r="AG74" i="1" s="1"/>
  <c r="AG95" i="1" s="1"/>
  <c r="AG48" i="1"/>
  <c r="AG88" i="1" s="1"/>
  <c r="AG109" i="1" s="1"/>
  <c r="AG42" i="1"/>
  <c r="AG82" i="1" s="1"/>
  <c r="AG103" i="1" s="1"/>
  <c r="AG35" i="1"/>
  <c r="AG75" i="1" s="1"/>
  <c r="AG96" i="1" s="1"/>
  <c r="AG43" i="1"/>
  <c r="AG83" i="1" s="1"/>
  <c r="AG104" i="1" s="1"/>
  <c r="AD17" i="1"/>
  <c r="AD24" i="1"/>
  <c r="AD26" i="1"/>
  <c r="AD16" i="1"/>
  <c r="AD23" i="1"/>
  <c r="AD20" i="1"/>
  <c r="AD19" i="1"/>
  <c r="AD25" i="1"/>
  <c r="AD13" i="1"/>
  <c r="AD27" i="1"/>
  <c r="AD21" i="1"/>
  <c r="AD14" i="1"/>
  <c r="AD22" i="1"/>
  <c r="AD18" i="1"/>
  <c r="AD15" i="1"/>
  <c r="AF191" i="1" l="1"/>
  <c r="AF192" i="1"/>
  <c r="AF188" i="1"/>
  <c r="AF189" i="1"/>
  <c r="AF190" i="1"/>
  <c r="AF197" i="1"/>
  <c r="AF194" i="1"/>
  <c r="AF195" i="1"/>
  <c r="AF196" i="1"/>
  <c r="AF193" i="1"/>
  <c r="AG148" i="1"/>
  <c r="AG147" i="1"/>
  <c r="AG146" i="1"/>
  <c r="AG145" i="1"/>
  <c r="AG150" i="1"/>
  <c r="AG149" i="1"/>
  <c r="AG144" i="1"/>
  <c r="AG141" i="1"/>
  <c r="AG139" i="1"/>
  <c r="AG138" i="1"/>
  <c r="AG140" i="1"/>
  <c r="AG143" i="1"/>
  <c r="AG142" i="1"/>
  <c r="AG137" i="1"/>
  <c r="AG130" i="1"/>
  <c r="AG132" i="1"/>
  <c r="AG133" i="1"/>
  <c r="AG131" i="1"/>
  <c r="AG173" i="1"/>
  <c r="AG175" i="1"/>
  <c r="AG174" i="1"/>
  <c r="AG177" i="1"/>
  <c r="AG178" i="1"/>
  <c r="AG176" i="1"/>
  <c r="AG172" i="1"/>
  <c r="AG182" i="1"/>
  <c r="AG181" i="1"/>
  <c r="AG184" i="1"/>
  <c r="AG185" i="1"/>
  <c r="AG183" i="1"/>
  <c r="AG180" i="1"/>
  <c r="AG179" i="1"/>
  <c r="AG171" i="1"/>
  <c r="AG166" i="1"/>
  <c r="AG167" i="1"/>
  <c r="AG168" i="1"/>
  <c r="AG169" i="1"/>
  <c r="AG170" i="1"/>
  <c r="AG165" i="1"/>
  <c r="AG153" i="1"/>
  <c r="AG154" i="1"/>
  <c r="AG152" i="1"/>
  <c r="AG157" i="1"/>
  <c r="AG155" i="1"/>
  <c r="AG156" i="1"/>
  <c r="AG151" i="1"/>
  <c r="AG159" i="1"/>
  <c r="AG163" i="1"/>
  <c r="AG161" i="1"/>
  <c r="AG160" i="1"/>
  <c r="AG164" i="1"/>
  <c r="AG162" i="1"/>
  <c r="AG158" i="1"/>
  <c r="AG135" i="1"/>
  <c r="AG134" i="1"/>
  <c r="AG136" i="1"/>
  <c r="AG111" i="1"/>
  <c r="AG114" i="1" s="1"/>
  <c r="AD28" i="1"/>
  <c r="AH36" i="1"/>
  <c r="AH76" i="1" s="1"/>
  <c r="AH97" i="1" s="1"/>
  <c r="AH44" i="1"/>
  <c r="AH84" i="1" s="1"/>
  <c r="AH105" i="1" s="1"/>
  <c r="AH39" i="1"/>
  <c r="AH79" i="1" s="1"/>
  <c r="AH100" i="1" s="1"/>
  <c r="AH37" i="1"/>
  <c r="AH77" i="1" s="1"/>
  <c r="AH98" i="1" s="1"/>
  <c r="AH43" i="1"/>
  <c r="AH83" i="1" s="1"/>
  <c r="AH104" i="1" s="1"/>
  <c r="AH47" i="1"/>
  <c r="AH87" i="1" s="1"/>
  <c r="AH108" i="1" s="1"/>
  <c r="AH35" i="1"/>
  <c r="AH75" i="1" s="1"/>
  <c r="AH96" i="1" s="1"/>
  <c r="AH45" i="1"/>
  <c r="AH85" i="1" s="1"/>
  <c r="AH106" i="1" s="1"/>
  <c r="AH42" i="1"/>
  <c r="AH82" i="1" s="1"/>
  <c r="AH103" i="1" s="1"/>
  <c r="AH38" i="1"/>
  <c r="AH78" i="1" s="1"/>
  <c r="AH99" i="1" s="1"/>
  <c r="AH48" i="1"/>
  <c r="AH88" i="1" s="1"/>
  <c r="AH109" i="1" s="1"/>
  <c r="AH34" i="1"/>
  <c r="AH74" i="1" s="1"/>
  <c r="AH95" i="1" s="1"/>
  <c r="AH46" i="1"/>
  <c r="AH86" i="1" s="1"/>
  <c r="AH107" i="1" s="1"/>
  <c r="AH40" i="1"/>
  <c r="AH80" i="1" s="1"/>
  <c r="AH101" i="1" s="1"/>
  <c r="AH41" i="1"/>
  <c r="AH81" i="1" s="1"/>
  <c r="AH102" i="1" s="1"/>
  <c r="AG190" i="1" l="1"/>
  <c r="AG189" i="1"/>
  <c r="AG191" i="1"/>
  <c r="AG192" i="1"/>
  <c r="AG188" i="1"/>
  <c r="AG193" i="1"/>
  <c r="AG194" i="1"/>
  <c r="AG196" i="1"/>
  <c r="AG197" i="1"/>
  <c r="AG195" i="1"/>
  <c r="AH174" i="1"/>
  <c r="AJ174" i="1" s="1"/>
  <c r="AH177" i="1"/>
  <c r="AJ177" i="1" s="1"/>
  <c r="AH175" i="1"/>
  <c r="AJ175" i="1" s="1"/>
  <c r="AH173" i="1"/>
  <c r="AJ173" i="1" s="1"/>
  <c r="AH178" i="1"/>
  <c r="AJ178" i="1" s="1"/>
  <c r="AH176" i="1"/>
  <c r="AJ176" i="1" s="1"/>
  <c r="AH172" i="1"/>
  <c r="AJ172" i="1" s="1"/>
  <c r="AH146" i="1"/>
  <c r="AJ146" i="1" s="1"/>
  <c r="AH147" i="1"/>
  <c r="AJ147" i="1" s="1"/>
  <c r="AH145" i="1"/>
  <c r="AJ145" i="1" s="1"/>
  <c r="AH150" i="1"/>
  <c r="AJ150" i="1" s="1"/>
  <c r="AH148" i="1"/>
  <c r="AJ148" i="1" s="1"/>
  <c r="AH149" i="1"/>
  <c r="AJ149" i="1" s="1"/>
  <c r="AH144" i="1"/>
  <c r="AJ144" i="1" s="1"/>
  <c r="AH180" i="1"/>
  <c r="AJ180" i="1" s="1"/>
  <c r="AH183" i="1"/>
  <c r="AJ183" i="1" s="1"/>
  <c r="AH181" i="1"/>
  <c r="AJ181" i="1" s="1"/>
  <c r="AH185" i="1"/>
  <c r="AJ185" i="1" s="1"/>
  <c r="AH182" i="1"/>
  <c r="AJ182" i="1" s="1"/>
  <c r="AH184" i="1"/>
  <c r="AJ184" i="1" s="1"/>
  <c r="AH179" i="1"/>
  <c r="AJ179" i="1" s="1"/>
  <c r="AH132" i="1"/>
  <c r="AH133" i="1"/>
  <c r="AH130" i="1"/>
  <c r="AH131" i="1"/>
  <c r="AH164" i="1"/>
  <c r="AJ164" i="1" s="1"/>
  <c r="AH159" i="1"/>
  <c r="AJ159" i="1" s="1"/>
  <c r="AH160" i="1"/>
  <c r="AJ160" i="1" s="1"/>
  <c r="AH161" i="1"/>
  <c r="AJ161" i="1" s="1"/>
  <c r="AH163" i="1"/>
  <c r="AJ163" i="1" s="1"/>
  <c r="AH162" i="1"/>
  <c r="AJ162" i="1" s="1"/>
  <c r="AH158" i="1"/>
  <c r="AJ158" i="1" s="1"/>
  <c r="AH141" i="1"/>
  <c r="AJ141" i="1" s="1"/>
  <c r="AH138" i="1"/>
  <c r="AJ138" i="1" s="1"/>
  <c r="AH139" i="1"/>
  <c r="AJ139" i="1" s="1"/>
  <c r="AH143" i="1"/>
  <c r="AJ143" i="1" s="1"/>
  <c r="AH140" i="1"/>
  <c r="AJ140" i="1" s="1"/>
  <c r="AH142" i="1"/>
  <c r="AJ142" i="1" s="1"/>
  <c r="AH137" i="1"/>
  <c r="AJ137" i="1" s="1"/>
  <c r="AH156" i="1"/>
  <c r="AJ156" i="1" s="1"/>
  <c r="AH153" i="1"/>
  <c r="AJ153" i="1" s="1"/>
  <c r="AH152" i="1"/>
  <c r="AJ152" i="1" s="1"/>
  <c r="AH157" i="1"/>
  <c r="AJ157" i="1" s="1"/>
  <c r="AH155" i="1"/>
  <c r="AJ155" i="1" s="1"/>
  <c r="AH154" i="1"/>
  <c r="AJ154" i="1" s="1"/>
  <c r="AH151" i="1"/>
  <c r="AJ151" i="1" s="1"/>
  <c r="AH171" i="1"/>
  <c r="AJ171" i="1" s="1"/>
  <c r="AH166" i="1"/>
  <c r="AJ166" i="1" s="1"/>
  <c r="AH168" i="1"/>
  <c r="AJ168" i="1" s="1"/>
  <c r="AH169" i="1"/>
  <c r="AJ169" i="1" s="1"/>
  <c r="AH167" i="1"/>
  <c r="AJ167" i="1" s="1"/>
  <c r="AH170" i="1"/>
  <c r="AJ170" i="1" s="1"/>
  <c r="AH165" i="1"/>
  <c r="AJ165" i="1" s="1"/>
  <c r="AH135" i="1"/>
  <c r="AH134" i="1"/>
  <c r="AH136" i="1"/>
  <c r="AH111" i="1"/>
  <c r="AH114" i="1" l="1"/>
  <c r="AJ114" i="1"/>
  <c r="AH189" i="1"/>
  <c r="AJ189" i="1" s="1"/>
  <c r="AJ131" i="1"/>
  <c r="AH191" i="1"/>
  <c r="AJ191" i="1" s="1"/>
  <c r="AJ133" i="1"/>
  <c r="AH188" i="1"/>
  <c r="AJ188" i="1" s="1"/>
  <c r="AJ130" i="1"/>
  <c r="AH197" i="1"/>
  <c r="AJ197" i="1" s="1"/>
  <c r="AH196" i="1"/>
  <c r="AJ196" i="1" s="1"/>
  <c r="AH195" i="1"/>
  <c r="AJ195" i="1" s="1"/>
  <c r="AH194" i="1"/>
  <c r="AJ194" i="1" s="1"/>
  <c r="AJ136" i="1"/>
  <c r="AH192" i="1"/>
  <c r="AJ192" i="1" s="1"/>
  <c r="AJ134" i="1"/>
  <c r="AH190" i="1"/>
  <c r="AJ190" i="1" s="1"/>
  <c r="AJ132" i="1"/>
  <c r="AH193" i="1"/>
  <c r="AJ193" i="1" s="1"/>
  <c r="AJ135" i="1"/>
  <c r="AK11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Hasya Patel</author>
  </authors>
  <commentList>
    <comment ref="B51" authorId="0" shapeId="0" xr:uid="{B3010F18-E4DE-4A66-A0AF-33A39F3460DB}">
      <text>
        <r>
          <rPr>
            <b/>
            <sz val="9"/>
            <color indexed="81"/>
            <rFont val="Tahoma"/>
            <family val="2"/>
          </rPr>
          <t>Growth Rate is Considered Using Socio-Econmic, Political, Geographical and Environmental Factors for Each State Separately.</t>
        </r>
      </text>
    </comment>
    <comment ref="D71" authorId="0" shapeId="0" xr:uid="{D736E06C-7D55-42B2-AE49-665027FF413E}">
      <text>
        <r>
          <rPr>
            <b/>
            <sz val="9"/>
            <color indexed="81"/>
            <rFont val="Tahoma"/>
            <family val="2"/>
          </rPr>
          <t>Weight/Ratio in Tons/Mw is chnaging over the years due to improvement in Technology, Change in Composition and Efficiency Improvement.</t>
        </r>
      </text>
    </comment>
    <comment ref="C93" authorId="0" shapeId="0" xr:uid="{281841F1-C5C4-496E-A841-393B77BA2701}">
      <text>
        <r>
          <rPr>
            <b/>
            <sz val="9"/>
            <color indexed="81"/>
            <rFont val="Tahoma"/>
            <family val="2"/>
          </rPr>
          <t>80% discard rate essentailly means 20% of solar panels are not recover either because the owner refuses to give or the solar panel couldn’t live till its end of life. This is based on the Analysis shown in report using probability distribution Function.</t>
        </r>
      </text>
    </comment>
    <comment ref="F200" authorId="0" shapeId="0" xr:uid="{C69C6FBD-E2DC-4950-A262-239D49C15730}">
      <text>
        <r>
          <rPr>
            <b/>
            <sz val="9"/>
            <color indexed="81"/>
            <rFont val="Tahoma"/>
            <family val="2"/>
          </rPr>
          <t>The percentage of Silver &amp; Other Metals for Key Constituents Which Are Important &amp; Recycable.</t>
        </r>
      </text>
    </comment>
  </commentList>
</comments>
</file>

<file path=xl/sharedStrings.xml><?xml version="1.0" encoding="utf-8"?>
<sst xmlns="http://schemas.openxmlformats.org/spreadsheetml/2006/main" count="205" uniqueCount="64">
  <si>
    <t>Andhra Pradesh</t>
  </si>
  <si>
    <t>Chhattisgarh</t>
  </si>
  <si>
    <t>Gujarat</t>
  </si>
  <si>
    <t>Haryana</t>
  </si>
  <si>
    <t>Karnataka</t>
  </si>
  <si>
    <t>Kerala</t>
  </si>
  <si>
    <t>Madhya Pradesh</t>
  </si>
  <si>
    <t>Maharashtra</t>
  </si>
  <si>
    <t>Odisha</t>
  </si>
  <si>
    <t>Punjab</t>
  </si>
  <si>
    <t>Rajasthan</t>
  </si>
  <si>
    <t>Tamil Nadu</t>
  </si>
  <si>
    <t>Telangana</t>
  </si>
  <si>
    <t>Uttar Pradesh</t>
  </si>
  <si>
    <t>Uttarakhand</t>
  </si>
  <si>
    <t>SrNo</t>
  </si>
  <si>
    <t>Weights</t>
  </si>
  <si>
    <t>Avg</t>
  </si>
  <si>
    <t>States/year</t>
  </si>
  <si>
    <t>Year Wise Weight of Solar Panels Added (Tons)</t>
  </si>
  <si>
    <t>Solar Capacity Added Year on Year (MW)</t>
  </si>
  <si>
    <t>Known Solar Capacity Total (MW)</t>
  </si>
  <si>
    <t>Predicted Solar Capacity Using Mathematical Models (MW)</t>
  </si>
  <si>
    <t>Total of 15 States</t>
  </si>
  <si>
    <t>Total of Top 5 States</t>
  </si>
  <si>
    <t>Total Waste From 2035-2065</t>
  </si>
  <si>
    <t>Year Wise Weight of End of Life Solar Panels (Tons) (At 80% Discard Rate)</t>
  </si>
  <si>
    <t>Predicted Cumulative Solar Capacity  by Weighted Average of Historical Data with significance (MW)</t>
  </si>
  <si>
    <t>States/growthrate(YOY)</t>
  </si>
  <si>
    <t>Year on Year Growth Rate Determined to Estimate Conservative Growth Rate Post 2030</t>
  </si>
  <si>
    <t>Glass</t>
  </si>
  <si>
    <t>EVA</t>
  </si>
  <si>
    <t>Backsheet</t>
  </si>
  <si>
    <t>Silicon</t>
  </si>
  <si>
    <t>Aluminium</t>
  </si>
  <si>
    <t>Copper</t>
  </si>
  <si>
    <t>Silver &amp; Other</t>
  </si>
  <si>
    <t>Material/Year</t>
  </si>
  <si>
    <t>Composition (%)</t>
  </si>
  <si>
    <t>Total Recyclable Waste Material Yearwise and Statewise (Categorical)</t>
  </si>
  <si>
    <t>Silver</t>
  </si>
  <si>
    <t>Zinc</t>
  </si>
  <si>
    <t>Lead</t>
  </si>
  <si>
    <t>Tin</t>
  </si>
  <si>
    <t>Metals</t>
  </si>
  <si>
    <t>Contribution Ratio</t>
  </si>
  <si>
    <t xml:space="preserve">Total (Material Wise) </t>
  </si>
  <si>
    <t>Material</t>
  </si>
  <si>
    <t>Grand Total(2035-2065) Tons</t>
  </si>
  <si>
    <t xml:space="preserve">% composition </t>
  </si>
  <si>
    <t>Cumulative Top 15 States</t>
  </si>
  <si>
    <t>Cumulative Top 5 States</t>
  </si>
  <si>
    <t>Composition of Major Components of Solar Panel over the Years due to Improvement in Technology</t>
  </si>
  <si>
    <t>Total Waste State Wise (Tons)</t>
  </si>
  <si>
    <t>README</t>
  </si>
  <si>
    <t>Insights</t>
  </si>
  <si>
    <t>Statewise forecast of installed and cumulative solar panel installed capacity.</t>
  </si>
  <si>
    <t>Statewise forecast of solar waste usinga dynamic weight to power ratio (ton/MW) for all years considered</t>
  </si>
  <si>
    <t>Detailed breakdown of raw materials of solar panel for each state.</t>
  </si>
  <si>
    <t>Analysing statewise and materialwise waste generation to plan collection and recycling units.</t>
  </si>
  <si>
    <t>Brief Overview</t>
  </si>
  <si>
    <t>Weight/Power Ratio Over Time(T/MW)</t>
  </si>
  <si>
    <t>This Excel Sheet Majorly Focuses on Forecasting the Solar Capacity Installed Statewise for Top 15 States, Further Solar Waste (Tons) &amp; Detailed Breakdown of Extractable Raw Materials is Done to Have a Rough Estimate of The Potential in Solar Panel Recycling Sector. A Brief Summary of The Insights is Given Below. Economic Breakdown is followed in Next Excel Sheet.</t>
  </si>
  <si>
    <t>Strategically streamlining the process to focus only on the key states to optimise logistics and  profits.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</si>
</sst>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0"/>
  </numFmts>
  <fonts count="11" x14ac:knownFonts="1">
    <font>
      <sz val="11"/>
      <color theme="1"/>
      <name val="Aptos Narrow"/>
      <family val="2"/>
      <scheme val="minor"/>
    </font>
    <font>
      <sz val="11"/>
      <color theme="1"/>
      <name val="Aptos Narrow"/>
      <family val="2"/>
      <scheme val="minor"/>
    </font>
    <font>
      <sz val="11"/>
      <color theme="1"/>
      <name val="Aptos"/>
      <family val="2"/>
    </font>
    <font>
      <sz val="11"/>
      <color rgb="FF006100"/>
      <name val="Aptos Narrow"/>
      <family val="2"/>
      <scheme val="minor"/>
    </font>
    <font>
      <b/>
      <sz val="11"/>
      <color theme="1"/>
      <name val="Aptos Narrow"/>
      <family val="2"/>
      <scheme val="minor"/>
    </font>
    <font>
      <sz val="11"/>
      <color theme="7" tint="-0.499984740745262"/>
      <name val="Aptos Narrow"/>
      <family val="2"/>
      <scheme val="minor"/>
    </font>
    <font>
      <b/>
      <i/>
      <sz val="11"/>
      <color theme="1"/>
      <name val="Aptos Narrow"/>
      <family val="2"/>
      <scheme val="minor"/>
    </font>
    <font>
      <b/>
      <sz val="9"/>
      <color indexed="81"/>
      <name val="Tahoma"/>
      <family val="2"/>
    </font>
    <font>
      <sz val="12"/>
      <color theme="1"/>
      <name val="Aptos Narrow"/>
      <family val="2"/>
      <scheme val="minor"/>
    </font>
    <font>
      <sz val="14"/>
      <color theme="1"/>
      <name val="Aptos Narrow"/>
      <family val="2"/>
      <scheme val="minor"/>
    </font>
    <font>
      <b/>
      <sz val="12"/>
      <color theme="1"/>
      <name val="Aptos Narrow"/>
      <family val="2"/>
      <scheme val="minor"/>
    </font>
  </fonts>
  <fills count="17">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rgb="FFC6EFCE"/>
      </patternFill>
    </fill>
    <fill>
      <patternFill patternType="solid">
        <fgColor theme="0" tint="-0.34998626667073579"/>
        <bgColor indexed="64"/>
      </patternFill>
    </fill>
    <fill>
      <patternFill patternType="solid">
        <fgColor theme="7" tint="0.59996337778862885"/>
        <bgColor indexed="64"/>
      </patternFill>
    </fill>
    <fill>
      <patternFill patternType="solid">
        <fgColor rgb="FFF6C3FF"/>
        <bgColor indexed="64"/>
      </patternFill>
    </fill>
    <fill>
      <patternFill patternType="solid">
        <fgColor theme="9" tint="0.39997558519241921"/>
        <bgColor indexed="64"/>
      </patternFill>
    </fill>
    <fill>
      <patternFill patternType="solid">
        <fgColor theme="3" tint="0.749992370372631"/>
        <bgColor indexed="64"/>
      </patternFill>
    </fill>
    <fill>
      <patternFill patternType="solid">
        <fgColor rgb="FFFFCE3C"/>
        <bgColor indexed="64"/>
      </patternFill>
    </fill>
    <fill>
      <patternFill patternType="solid">
        <fgColor rgb="FFFF7474"/>
        <bgColor indexed="64"/>
      </patternFill>
    </fill>
    <fill>
      <patternFill patternType="solid">
        <fgColor rgb="FFFFFF00"/>
        <bgColor indexed="64"/>
      </patternFill>
    </fill>
    <fill>
      <patternFill patternType="solid">
        <fgColor theme="2"/>
        <bgColor indexed="64"/>
      </patternFill>
    </fill>
    <fill>
      <patternFill patternType="solid">
        <fgColor theme="7" tint="0.79998168889431442"/>
        <bgColor indexed="65"/>
      </patternFill>
    </fill>
    <fill>
      <patternFill patternType="solid">
        <fgColor theme="0" tint="-4.9989318521683403E-2"/>
        <bgColor indexed="64"/>
      </patternFill>
    </fill>
    <fill>
      <patternFill patternType="solid">
        <fgColor theme="7" tint="0.79998168889431442"/>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right/>
      <top style="thin">
        <color indexed="64"/>
      </top>
      <bottom/>
      <diagonal/>
    </border>
    <border>
      <left/>
      <right/>
      <top style="thin">
        <color indexed="64"/>
      </top>
      <bottom style="medium">
        <color indexed="64"/>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theme="4"/>
      </top>
      <bottom style="double">
        <color theme="4"/>
      </bottom>
      <diagonal/>
    </border>
    <border>
      <left style="medium">
        <color indexed="64"/>
      </left>
      <right style="medium">
        <color indexed="64"/>
      </right>
      <top style="thin">
        <color theme="4"/>
      </top>
      <bottom style="medium">
        <color indexed="64"/>
      </bottom>
      <diagonal/>
    </border>
  </borders>
  <cellStyleXfs count="5">
    <xf numFmtId="0" fontId="0" fillId="0" borderId="0"/>
    <xf numFmtId="9" fontId="1" fillId="0" borderId="0" applyFont="0" applyFill="0" applyBorder="0" applyAlignment="0" applyProtection="0"/>
    <xf numFmtId="0" fontId="3" fillId="4" borderId="0" applyNumberFormat="0" applyBorder="0" applyAlignment="0" applyProtection="0"/>
    <xf numFmtId="0" fontId="5" fillId="6" borderId="0" applyNumberFormat="0" applyBorder="0" applyAlignment="0" applyProtection="0"/>
    <xf numFmtId="0" fontId="4" fillId="0" borderId="35" applyNumberFormat="0" applyFill="0" applyAlignment="0" applyProtection="0"/>
  </cellStyleXfs>
  <cellXfs count="161">
    <xf numFmtId="0" fontId="0" fillId="0" borderId="0" xfId="0"/>
    <xf numFmtId="9" fontId="0" fillId="0" borderId="0" xfId="1" applyFont="1" applyBorder="1"/>
    <xf numFmtId="0" fontId="0" fillId="0" borderId="0" xfId="0" applyAlignment="1">
      <alignment horizontal="center"/>
    </xf>
    <xf numFmtId="2" fontId="0" fillId="2" borderId="1" xfId="0" applyNumberFormat="1" applyFill="1" applyBorder="1" applyAlignment="1">
      <alignment horizontal="center"/>
    </xf>
    <xf numFmtId="2" fontId="0" fillId="3" borderId="1" xfId="0" applyNumberFormat="1" applyFill="1" applyBorder="1" applyAlignment="1">
      <alignment horizontal="center"/>
    </xf>
    <xf numFmtId="2" fontId="0" fillId="5" borderId="1" xfId="0" applyNumberFormat="1" applyFill="1" applyBorder="1" applyAlignment="1">
      <alignment horizontal="center"/>
    </xf>
    <xf numFmtId="2" fontId="2" fillId="3" borderId="1" xfId="0" applyNumberFormat="1" applyFont="1" applyFill="1" applyBorder="1" applyAlignment="1">
      <alignment horizont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0" fillId="5" borderId="1" xfId="0" applyFill="1" applyBorder="1"/>
    <xf numFmtId="164" fontId="0" fillId="5" borderId="1" xfId="0" applyNumberFormat="1" applyFill="1" applyBorder="1" applyAlignment="1">
      <alignment horizontal="center"/>
    </xf>
    <xf numFmtId="9" fontId="0" fillId="0" borderId="0" xfId="1" applyFont="1" applyFill="1" applyBorder="1"/>
    <xf numFmtId="9" fontId="0" fillId="0" borderId="1" xfId="1" applyFont="1" applyBorder="1" applyAlignment="1">
      <alignment horizontal="center"/>
    </xf>
    <xf numFmtId="0" fontId="0" fillId="7" borderId="16" xfId="0" applyFill="1" applyBorder="1" applyAlignment="1">
      <alignment horizontal="center"/>
    </xf>
    <xf numFmtId="0" fontId="0" fillId="8" borderId="16" xfId="0" applyFill="1" applyBorder="1" applyAlignment="1">
      <alignment horizontal="center"/>
    </xf>
    <xf numFmtId="0" fontId="0" fillId="9" borderId="16" xfId="0" applyFill="1" applyBorder="1" applyAlignment="1">
      <alignment horizontal="center"/>
    </xf>
    <xf numFmtId="0" fontId="0" fillId="10" borderId="16" xfId="0" applyFill="1" applyBorder="1" applyAlignment="1">
      <alignment horizontal="center"/>
    </xf>
    <xf numFmtId="0" fontId="0" fillId="11" borderId="16" xfId="0" applyFill="1" applyBorder="1" applyAlignment="1">
      <alignment horizontal="center"/>
    </xf>
    <xf numFmtId="0" fontId="0" fillId="3" borderId="16" xfId="0" applyFill="1" applyBorder="1" applyAlignment="1">
      <alignment horizontal="center"/>
    </xf>
    <xf numFmtId="0" fontId="4" fillId="12" borderId="17" xfId="0" applyFont="1" applyFill="1" applyBorder="1" applyAlignment="1">
      <alignment horizontal="center"/>
    </xf>
    <xf numFmtId="165" fontId="0" fillId="7" borderId="4" xfId="0" applyNumberFormat="1" applyFill="1" applyBorder="1" applyAlignment="1">
      <alignment horizontal="center"/>
    </xf>
    <xf numFmtId="165" fontId="0" fillId="7" borderId="1" xfId="0" applyNumberFormat="1" applyFill="1" applyBorder="1" applyAlignment="1">
      <alignment horizontal="center"/>
    </xf>
    <xf numFmtId="165" fontId="0" fillId="8" borderId="4" xfId="0" applyNumberFormat="1" applyFill="1" applyBorder="1" applyAlignment="1">
      <alignment horizontal="center"/>
    </xf>
    <xf numFmtId="165" fontId="0" fillId="8" borderId="1" xfId="0" applyNumberFormat="1" applyFill="1" applyBorder="1" applyAlignment="1">
      <alignment horizontal="center"/>
    </xf>
    <xf numFmtId="165" fontId="0" fillId="9" borderId="4" xfId="0" applyNumberFormat="1" applyFill="1" applyBorder="1" applyAlignment="1">
      <alignment horizontal="center"/>
    </xf>
    <xf numFmtId="165" fontId="0" fillId="9" borderId="1" xfId="0" applyNumberFormat="1" applyFill="1" applyBorder="1" applyAlignment="1">
      <alignment horizontal="center"/>
    </xf>
    <xf numFmtId="165" fontId="0" fillId="10" borderId="4" xfId="0" applyNumberFormat="1" applyFill="1" applyBorder="1" applyAlignment="1">
      <alignment horizontal="center"/>
    </xf>
    <xf numFmtId="165" fontId="0" fillId="10" borderId="1" xfId="0" applyNumberFormat="1" applyFill="1" applyBorder="1" applyAlignment="1">
      <alignment horizontal="center"/>
    </xf>
    <xf numFmtId="165" fontId="0" fillId="11" borderId="4" xfId="0" applyNumberFormat="1" applyFill="1" applyBorder="1" applyAlignment="1">
      <alignment horizontal="center"/>
    </xf>
    <xf numFmtId="165" fontId="0" fillId="11" borderId="1" xfId="0" applyNumberFormat="1" applyFill="1" applyBorder="1" applyAlignment="1">
      <alignment horizontal="center"/>
    </xf>
    <xf numFmtId="165" fontId="0" fillId="3" borderId="4" xfId="0" applyNumberFormat="1" applyFill="1" applyBorder="1" applyAlignment="1">
      <alignment horizontal="center"/>
    </xf>
    <xf numFmtId="165" fontId="0" fillId="3" borderId="1" xfId="0" applyNumberFormat="1" applyFill="1" applyBorder="1" applyAlignment="1">
      <alignment horizontal="center"/>
    </xf>
    <xf numFmtId="165" fontId="4" fillId="12" borderId="4" xfId="0" applyNumberFormat="1" applyFont="1" applyFill="1" applyBorder="1" applyAlignment="1">
      <alignment horizontal="center"/>
    </xf>
    <xf numFmtId="165" fontId="4" fillId="12" borderId="1" xfId="0" applyNumberFormat="1" applyFont="1" applyFill="1" applyBorder="1" applyAlignment="1">
      <alignment horizontal="center"/>
    </xf>
    <xf numFmtId="0" fontId="0" fillId="7" borderId="22" xfId="0" applyFill="1" applyBorder="1" applyAlignment="1">
      <alignment horizontal="center"/>
    </xf>
    <xf numFmtId="0" fontId="0" fillId="8" borderId="22" xfId="0" applyFill="1" applyBorder="1" applyAlignment="1">
      <alignment horizontal="center"/>
    </xf>
    <xf numFmtId="0" fontId="0" fillId="9" borderId="22" xfId="0" applyFill="1" applyBorder="1" applyAlignment="1">
      <alignment horizontal="center"/>
    </xf>
    <xf numFmtId="0" fontId="0" fillId="10" borderId="22" xfId="0" applyFill="1" applyBorder="1" applyAlignment="1">
      <alignment horizontal="center"/>
    </xf>
    <xf numFmtId="0" fontId="0" fillId="11" borderId="22" xfId="0" applyFill="1" applyBorder="1" applyAlignment="1">
      <alignment horizontal="center"/>
    </xf>
    <xf numFmtId="0" fontId="0" fillId="3" borderId="22" xfId="0" applyFill="1" applyBorder="1" applyAlignment="1">
      <alignment horizontal="center"/>
    </xf>
    <xf numFmtId="0" fontId="4" fillId="12" borderId="23" xfId="0" applyFont="1" applyFill="1" applyBorder="1" applyAlignment="1">
      <alignment horizontal="center"/>
    </xf>
    <xf numFmtId="165" fontId="0" fillId="7" borderId="12" xfId="0" applyNumberFormat="1" applyFill="1" applyBorder="1" applyAlignment="1">
      <alignment horizontal="center"/>
    </xf>
    <xf numFmtId="165" fontId="0" fillId="8" borderId="12" xfId="0" applyNumberFormat="1" applyFill="1" applyBorder="1" applyAlignment="1">
      <alignment horizontal="center"/>
    </xf>
    <xf numFmtId="165" fontId="0" fillId="9" borderId="12" xfId="0" applyNumberFormat="1" applyFill="1" applyBorder="1" applyAlignment="1">
      <alignment horizontal="center"/>
    </xf>
    <xf numFmtId="165" fontId="0" fillId="10" borderId="12" xfId="0" applyNumberFormat="1" applyFill="1" applyBorder="1" applyAlignment="1">
      <alignment horizontal="center"/>
    </xf>
    <xf numFmtId="165" fontId="0" fillId="11" borderId="12" xfId="0" applyNumberFormat="1" applyFill="1" applyBorder="1" applyAlignment="1">
      <alignment horizontal="center"/>
    </xf>
    <xf numFmtId="165" fontId="0" fillId="3" borderId="12" xfId="0" applyNumberFormat="1" applyFill="1" applyBorder="1" applyAlignment="1">
      <alignment horizontal="center"/>
    </xf>
    <xf numFmtId="165" fontId="4" fillId="12" borderId="12" xfId="0" applyNumberFormat="1" applyFont="1" applyFill="1" applyBorder="1" applyAlignment="1">
      <alignment horizontal="center"/>
    </xf>
    <xf numFmtId="165" fontId="4" fillId="12" borderId="14" xfId="0" applyNumberFormat="1" applyFont="1" applyFill="1" applyBorder="1" applyAlignment="1">
      <alignment horizontal="center"/>
    </xf>
    <xf numFmtId="165" fontId="4" fillId="12" borderId="9" xfId="0" applyNumberFormat="1" applyFont="1" applyFill="1" applyBorder="1" applyAlignment="1">
      <alignment horizontal="center"/>
    </xf>
    <xf numFmtId="165" fontId="4" fillId="12" borderId="10" xfId="0" applyNumberFormat="1" applyFont="1" applyFill="1" applyBorder="1" applyAlignment="1">
      <alignment horizontal="center"/>
    </xf>
    <xf numFmtId="165" fontId="0" fillId="7" borderId="11" xfId="0" applyNumberFormat="1" applyFill="1" applyBorder="1" applyAlignment="1">
      <alignment horizontal="center"/>
    </xf>
    <xf numFmtId="165" fontId="0" fillId="8" borderId="11" xfId="0" applyNumberFormat="1" applyFill="1" applyBorder="1" applyAlignment="1">
      <alignment horizontal="center"/>
    </xf>
    <xf numFmtId="165" fontId="0" fillId="9" borderId="11" xfId="0" applyNumberFormat="1" applyFill="1" applyBorder="1" applyAlignment="1">
      <alignment horizontal="center"/>
    </xf>
    <xf numFmtId="165" fontId="0" fillId="10" borderId="11" xfId="0" applyNumberFormat="1" applyFill="1" applyBorder="1" applyAlignment="1">
      <alignment horizontal="center"/>
    </xf>
    <xf numFmtId="165" fontId="0" fillId="11" borderId="11" xfId="0" applyNumberFormat="1" applyFill="1" applyBorder="1" applyAlignment="1">
      <alignment horizontal="center"/>
    </xf>
    <xf numFmtId="165" fontId="0" fillId="3" borderId="11" xfId="0" applyNumberFormat="1" applyFill="1" applyBorder="1" applyAlignment="1">
      <alignment horizontal="center"/>
    </xf>
    <xf numFmtId="165" fontId="4" fillId="12" borderId="8" xfId="0" applyNumberFormat="1" applyFont="1" applyFill="1" applyBorder="1" applyAlignment="1">
      <alignment horizontal="center"/>
    </xf>
    <xf numFmtId="165" fontId="0" fillId="7" borderId="2" xfId="0" applyNumberFormat="1" applyFill="1" applyBorder="1" applyAlignment="1">
      <alignment horizontal="center"/>
    </xf>
    <xf numFmtId="165" fontId="0" fillId="8" borderId="2" xfId="0" applyNumberFormat="1" applyFill="1" applyBorder="1" applyAlignment="1">
      <alignment horizontal="center"/>
    </xf>
    <xf numFmtId="165" fontId="0" fillId="9" borderId="2" xfId="0" applyNumberFormat="1" applyFill="1" applyBorder="1" applyAlignment="1">
      <alignment horizontal="center"/>
    </xf>
    <xf numFmtId="165" fontId="0" fillId="10" borderId="2" xfId="0" applyNumberFormat="1" applyFill="1" applyBorder="1" applyAlignment="1">
      <alignment horizontal="center"/>
    </xf>
    <xf numFmtId="165" fontId="0" fillId="11" borderId="2" xfId="0" applyNumberFormat="1" applyFill="1" applyBorder="1" applyAlignment="1">
      <alignment horizontal="center"/>
    </xf>
    <xf numFmtId="165" fontId="0" fillId="3" borderId="2" xfId="0" applyNumberFormat="1" applyFill="1" applyBorder="1" applyAlignment="1">
      <alignment horizontal="center"/>
    </xf>
    <xf numFmtId="165" fontId="4" fillId="12" borderId="28" xfId="0" applyNumberFormat="1" applyFont="1" applyFill="1" applyBorder="1" applyAlignment="1">
      <alignment horizontal="center"/>
    </xf>
    <xf numFmtId="0" fontId="4" fillId="0" borderId="0" xfId="0" applyFont="1" applyAlignment="1">
      <alignment horizontal="center"/>
    </xf>
    <xf numFmtId="165" fontId="0" fillId="0" borderId="0" xfId="0" applyNumberFormat="1" applyAlignment="1">
      <alignment horizontal="center"/>
    </xf>
    <xf numFmtId="165" fontId="4" fillId="0" borderId="0" xfId="0" applyNumberFormat="1" applyFont="1" applyAlignment="1">
      <alignment horizontal="center"/>
    </xf>
    <xf numFmtId="0" fontId="4" fillId="0" borderId="0" xfId="0" applyFont="1" applyAlignment="1">
      <alignment vertical="center" textRotation="90"/>
    </xf>
    <xf numFmtId="0" fontId="4" fillId="0" borderId="1" xfId="0" applyFont="1" applyBorder="1" applyAlignment="1">
      <alignment horizontal="center"/>
    </xf>
    <xf numFmtId="165" fontId="0" fillId="2" borderId="1" xfId="0" applyNumberFormat="1" applyFill="1" applyBorder="1" applyAlignment="1">
      <alignment horizontal="center"/>
    </xf>
    <xf numFmtId="165" fontId="0" fillId="2" borderId="11" xfId="0" applyNumberFormat="1" applyFill="1" applyBorder="1" applyAlignment="1">
      <alignment horizontal="center"/>
    </xf>
    <xf numFmtId="165" fontId="0" fillId="2" borderId="12" xfId="0" applyNumberFormat="1" applyFill="1" applyBorder="1" applyAlignment="1">
      <alignment horizontal="center"/>
    </xf>
    <xf numFmtId="165" fontId="0" fillId="2" borderId="8" xfId="0" applyNumberFormat="1" applyFill="1" applyBorder="1" applyAlignment="1">
      <alignment horizontal="center"/>
    </xf>
    <xf numFmtId="165" fontId="0" fillId="2" borderId="9" xfId="0" applyNumberFormat="1" applyFill="1" applyBorder="1" applyAlignment="1">
      <alignment horizontal="center"/>
    </xf>
    <xf numFmtId="165" fontId="0" fillId="2" borderId="10" xfId="0" applyNumberFormat="1" applyFill="1" applyBorder="1" applyAlignment="1">
      <alignment horizontal="center"/>
    </xf>
    <xf numFmtId="2" fontId="3" fillId="4" borderId="0" xfId="2" applyNumberFormat="1" applyAlignment="1">
      <alignment horizontal="center"/>
    </xf>
    <xf numFmtId="2" fontId="5" fillId="6" borderId="0" xfId="3" applyNumberFormat="1" applyAlignment="1">
      <alignment horizontal="center"/>
    </xf>
    <xf numFmtId="0" fontId="4" fillId="0" borderId="0" xfId="0" applyFont="1" applyAlignment="1">
      <alignment horizontal="center" vertical="center" textRotation="90"/>
    </xf>
    <xf numFmtId="165" fontId="0" fillId="7" borderId="29" xfId="0" applyNumberFormat="1" applyFill="1" applyBorder="1" applyAlignment="1">
      <alignment horizontal="center"/>
    </xf>
    <xf numFmtId="165" fontId="0" fillId="7" borderId="30" xfId="0" applyNumberFormat="1" applyFill="1" applyBorder="1" applyAlignment="1">
      <alignment horizontal="center"/>
    </xf>
    <xf numFmtId="165" fontId="0" fillId="7" borderId="31" xfId="0" applyNumberFormat="1" applyFill="1" applyBorder="1" applyAlignment="1">
      <alignment horizontal="center"/>
    </xf>
    <xf numFmtId="0" fontId="0" fillId="7" borderId="32" xfId="0" applyFill="1" applyBorder="1" applyAlignment="1">
      <alignment horizontal="center"/>
    </xf>
    <xf numFmtId="0" fontId="0" fillId="8" borderId="3" xfId="0" applyFill="1" applyBorder="1" applyAlignment="1">
      <alignment horizontal="center"/>
    </xf>
    <xf numFmtId="0" fontId="0" fillId="9" borderId="3" xfId="0" applyFill="1" applyBorder="1" applyAlignment="1">
      <alignment horizontal="center"/>
    </xf>
    <xf numFmtId="0" fontId="0" fillId="10" borderId="3" xfId="0" applyFill="1" applyBorder="1" applyAlignment="1">
      <alignment horizontal="center"/>
    </xf>
    <xf numFmtId="0" fontId="0" fillId="11" borderId="3" xfId="0" applyFill="1" applyBorder="1" applyAlignment="1">
      <alignment horizontal="center"/>
    </xf>
    <xf numFmtId="0" fontId="0" fillId="3" borderId="3" xfId="0" applyFill="1" applyBorder="1" applyAlignment="1">
      <alignment horizontal="center"/>
    </xf>
    <xf numFmtId="0" fontId="0" fillId="13" borderId="33" xfId="0" applyFill="1" applyBorder="1" applyAlignment="1">
      <alignment horizontal="center"/>
    </xf>
    <xf numFmtId="0" fontId="0" fillId="13" borderId="34" xfId="0" applyFill="1" applyBorder="1" applyAlignment="1">
      <alignment horizontal="center"/>
    </xf>
    <xf numFmtId="0" fontId="0" fillId="15" borderId="1" xfId="0" applyFill="1" applyBorder="1"/>
    <xf numFmtId="0" fontId="0" fillId="15" borderId="1" xfId="0" applyFill="1" applyBorder="1" applyAlignment="1">
      <alignment horizontal="center"/>
    </xf>
    <xf numFmtId="0" fontId="4" fillId="15" borderId="1" xfId="0" applyFont="1" applyFill="1" applyBorder="1" applyAlignment="1">
      <alignment horizontal="center"/>
    </xf>
    <xf numFmtId="0" fontId="0" fillId="15" borderId="1" xfId="0" applyFill="1" applyBorder="1" applyAlignment="1">
      <alignment horizontal="left"/>
    </xf>
    <xf numFmtId="0" fontId="4" fillId="15" borderId="4" xfId="0" applyFont="1" applyFill="1" applyBorder="1" applyAlignment="1">
      <alignment horizontal="center"/>
    </xf>
    <xf numFmtId="0" fontId="4" fillId="15" borderId="1" xfId="0" applyFont="1" applyFill="1" applyBorder="1"/>
    <xf numFmtId="164" fontId="6" fillId="14" borderId="35" xfId="4" applyNumberFormat="1" applyFont="1" applyFill="1" applyAlignment="1">
      <alignment horizontal="center"/>
    </xf>
    <xf numFmtId="165" fontId="4" fillId="12" borderId="2" xfId="0" applyNumberFormat="1" applyFont="1" applyFill="1" applyBorder="1" applyAlignment="1">
      <alignment horizontal="center"/>
    </xf>
    <xf numFmtId="164" fontId="0" fillId="0" borderId="0" xfId="0" applyNumberFormat="1" applyAlignment="1">
      <alignment horizontal="center"/>
    </xf>
    <xf numFmtId="0" fontId="0" fillId="15" borderId="24" xfId="0" applyFill="1" applyBorder="1" applyAlignment="1">
      <alignment horizontal="center"/>
    </xf>
    <xf numFmtId="0" fontId="0" fillId="15" borderId="5" xfId="0" applyFill="1" applyBorder="1" applyAlignment="1">
      <alignment horizontal="center"/>
    </xf>
    <xf numFmtId="0" fontId="0" fillId="15" borderId="6" xfId="0" applyFill="1" applyBorder="1" applyAlignment="1">
      <alignment horizontal="center"/>
    </xf>
    <xf numFmtId="0" fontId="4" fillId="15" borderId="15" xfId="0" applyFont="1" applyFill="1" applyBorder="1" applyAlignment="1">
      <alignment horizontal="center"/>
    </xf>
    <xf numFmtId="0" fontId="0" fillId="15" borderId="13" xfId="0" applyFill="1" applyBorder="1" applyAlignment="1">
      <alignment horizontal="center"/>
    </xf>
    <xf numFmtId="0" fontId="0" fillId="15" borderId="7" xfId="0" applyFill="1" applyBorder="1" applyAlignment="1">
      <alignment horizontal="center"/>
    </xf>
    <xf numFmtId="0" fontId="0" fillId="15" borderId="2" xfId="0" applyFill="1" applyBorder="1" applyAlignment="1">
      <alignment horizontal="center"/>
    </xf>
    <xf numFmtId="9" fontId="0" fillId="0" borderId="2" xfId="1" applyFont="1" applyBorder="1" applyAlignment="1">
      <alignment horizontal="center"/>
    </xf>
    <xf numFmtId="0" fontId="0" fillId="15" borderId="37" xfId="0" applyFill="1" applyBorder="1"/>
    <xf numFmtId="10" fontId="4" fillId="15" borderId="16" xfId="1" applyNumberFormat="1" applyFont="1" applyFill="1" applyBorder="1" applyAlignment="1">
      <alignment horizontal="center"/>
    </xf>
    <xf numFmtId="10" fontId="4" fillId="15" borderId="17" xfId="1" applyNumberFormat="1" applyFont="1" applyFill="1" applyBorder="1" applyAlignment="1">
      <alignment horizontal="center"/>
    </xf>
    <xf numFmtId="0" fontId="0" fillId="2" borderId="5" xfId="0" applyFill="1" applyBorder="1" applyAlignment="1">
      <alignment horizontal="center"/>
    </xf>
    <xf numFmtId="0" fontId="0" fillId="2" borderId="7" xfId="0" applyFill="1" applyBorder="1" applyAlignment="1">
      <alignment horizontal="center"/>
    </xf>
    <xf numFmtId="0" fontId="0" fillId="2" borderId="11" xfId="0" applyFill="1" applyBorder="1" applyAlignment="1">
      <alignment horizontal="center"/>
    </xf>
    <xf numFmtId="9" fontId="0" fillId="2" borderId="12" xfId="0" applyNumberFormat="1" applyFill="1" applyBorder="1" applyAlignment="1">
      <alignment horizontal="center"/>
    </xf>
    <xf numFmtId="0" fontId="0" fillId="2" borderId="8" xfId="0" applyFill="1" applyBorder="1" applyAlignment="1">
      <alignment horizontal="center"/>
    </xf>
    <xf numFmtId="9" fontId="0" fillId="2" borderId="10" xfId="0" applyNumberFormat="1" applyFill="1" applyBorder="1" applyAlignment="1">
      <alignment horizontal="center"/>
    </xf>
    <xf numFmtId="0" fontId="0" fillId="15" borderId="25" xfId="0" applyFill="1" applyBorder="1"/>
    <xf numFmtId="0" fontId="0" fillId="15" borderId="38" xfId="0" applyFill="1" applyBorder="1"/>
    <xf numFmtId="0" fontId="4" fillId="0" borderId="0" xfId="0" applyFont="1"/>
    <xf numFmtId="164" fontId="6" fillId="14" borderId="43" xfId="4" applyNumberFormat="1" applyFont="1" applyFill="1" applyBorder="1" applyAlignment="1">
      <alignment horizontal="center"/>
    </xf>
    <xf numFmtId="164" fontId="6" fillId="14" borderId="44" xfId="4" applyNumberFormat="1" applyFont="1" applyFill="1" applyBorder="1" applyAlignment="1">
      <alignment horizontal="center"/>
    </xf>
    <xf numFmtId="0" fontId="4" fillId="15" borderId="24" xfId="0" applyFont="1" applyFill="1" applyBorder="1" applyAlignment="1">
      <alignment horizontal="center"/>
    </xf>
    <xf numFmtId="166" fontId="4" fillId="15" borderId="23" xfId="0" applyNumberFormat="1" applyFont="1" applyFill="1" applyBorder="1" applyAlignment="1">
      <alignment horizontal="center"/>
    </xf>
    <xf numFmtId="0" fontId="10" fillId="16" borderId="39" xfId="0" applyFont="1" applyFill="1" applyBorder="1" applyAlignment="1">
      <alignment horizontal="center"/>
    </xf>
    <xf numFmtId="0" fontId="8" fillId="16" borderId="40" xfId="0" applyFont="1" applyFill="1" applyBorder="1" applyAlignment="1">
      <alignment horizontal="center"/>
    </xf>
    <xf numFmtId="0" fontId="8" fillId="16" borderId="41" xfId="0" applyFont="1" applyFill="1" applyBorder="1" applyAlignment="1">
      <alignment horizontal="center"/>
    </xf>
    <xf numFmtId="0" fontId="8" fillId="16" borderId="42" xfId="0" applyFont="1" applyFill="1" applyBorder="1" applyAlignment="1">
      <alignment horizontal="center"/>
    </xf>
    <xf numFmtId="0" fontId="9" fillId="16" borderId="36" xfId="0" applyFont="1" applyFill="1" applyBorder="1" applyAlignment="1">
      <alignment horizontal="center"/>
    </xf>
    <xf numFmtId="0" fontId="8" fillId="16" borderId="8" xfId="0" applyFont="1" applyFill="1" applyBorder="1" applyAlignment="1">
      <alignment horizontal="left"/>
    </xf>
    <xf numFmtId="0" fontId="8" fillId="16" borderId="9" xfId="0" applyFont="1" applyFill="1" applyBorder="1" applyAlignment="1">
      <alignment horizontal="left"/>
    </xf>
    <xf numFmtId="0" fontId="8" fillId="16" borderId="10" xfId="0" applyFont="1" applyFill="1" applyBorder="1" applyAlignment="1">
      <alignment horizontal="left"/>
    </xf>
    <xf numFmtId="0" fontId="10" fillId="16" borderId="25" xfId="0" applyFont="1" applyFill="1" applyBorder="1" applyAlignment="1">
      <alignment horizontal="center"/>
    </xf>
    <xf numFmtId="0" fontId="10" fillId="16" borderId="26" xfId="0" applyFont="1" applyFill="1" applyBorder="1" applyAlignment="1">
      <alignment horizontal="center"/>
    </xf>
    <xf numFmtId="0" fontId="10" fillId="16" borderId="27" xfId="0" applyFont="1" applyFill="1" applyBorder="1" applyAlignment="1">
      <alignment horizontal="center"/>
    </xf>
    <xf numFmtId="0" fontId="9" fillId="16" borderId="25" xfId="0" applyFont="1" applyFill="1" applyBorder="1" applyAlignment="1">
      <alignment horizontal="left"/>
    </xf>
    <xf numFmtId="0" fontId="9" fillId="16" borderId="26" xfId="0" applyFont="1" applyFill="1" applyBorder="1" applyAlignment="1">
      <alignment horizontal="left"/>
    </xf>
    <xf numFmtId="0" fontId="9" fillId="16" borderId="27" xfId="0" applyFont="1" applyFill="1" applyBorder="1" applyAlignment="1">
      <alignment horizontal="left"/>
    </xf>
    <xf numFmtId="0" fontId="8" fillId="16" borderId="5" xfId="0" applyFont="1" applyFill="1" applyBorder="1" applyAlignment="1">
      <alignment horizontal="left"/>
    </xf>
    <xf numFmtId="0" fontId="8" fillId="16" borderId="6" xfId="0" applyFont="1" applyFill="1" applyBorder="1" applyAlignment="1">
      <alignment horizontal="left"/>
    </xf>
    <xf numFmtId="0" fontId="8" fillId="16" borderId="7" xfId="0" applyFont="1" applyFill="1" applyBorder="1" applyAlignment="1">
      <alignment horizontal="left"/>
    </xf>
    <xf numFmtId="0" fontId="8" fillId="16" borderId="11" xfId="0" applyFont="1" applyFill="1" applyBorder="1" applyAlignment="1">
      <alignment horizontal="left"/>
    </xf>
    <xf numFmtId="0" fontId="8" fillId="16" borderId="1" xfId="0" applyFont="1" applyFill="1" applyBorder="1" applyAlignment="1">
      <alignment horizontal="left"/>
    </xf>
    <xf numFmtId="0" fontId="8" fillId="16" borderId="12" xfId="0" applyFont="1" applyFill="1" applyBorder="1" applyAlignment="1">
      <alignment horizontal="left"/>
    </xf>
    <xf numFmtId="0" fontId="4" fillId="15" borderId="19" xfId="0" applyFont="1" applyFill="1" applyBorder="1" applyAlignment="1">
      <alignment horizontal="center" vertical="center" textRotation="90"/>
    </xf>
    <xf numFmtId="0" fontId="4" fillId="15" borderId="20" xfId="0" applyFont="1" applyFill="1" applyBorder="1" applyAlignment="1">
      <alignment horizontal="center" vertical="center" textRotation="90"/>
    </xf>
    <xf numFmtId="0" fontId="4" fillId="15" borderId="18" xfId="0" applyFont="1" applyFill="1" applyBorder="1" applyAlignment="1">
      <alignment horizontal="center" vertical="center" textRotation="90"/>
    </xf>
    <xf numFmtId="0" fontId="4" fillId="14" borderId="35" xfId="4" applyFill="1" applyAlignment="1">
      <alignment horizontal="center"/>
    </xf>
    <xf numFmtId="0" fontId="4" fillId="15" borderId="21" xfId="0" applyFont="1" applyFill="1" applyBorder="1" applyAlignment="1">
      <alignment horizontal="center" vertical="center" textRotation="90"/>
    </xf>
    <xf numFmtId="0" fontId="4" fillId="15" borderId="25" xfId="0" applyFont="1" applyFill="1" applyBorder="1" applyAlignment="1">
      <alignment horizontal="center"/>
    </xf>
    <xf numFmtId="0" fontId="4" fillId="15" borderId="26" xfId="0" applyFont="1" applyFill="1" applyBorder="1" applyAlignment="1">
      <alignment horizontal="center"/>
    </xf>
    <xf numFmtId="0" fontId="4" fillId="15" borderId="27" xfId="0" applyFont="1" applyFill="1" applyBorder="1" applyAlignment="1">
      <alignment horizontal="center"/>
    </xf>
    <xf numFmtId="0" fontId="4" fillId="15" borderId="1" xfId="0" applyFont="1" applyFill="1" applyBorder="1" applyAlignment="1">
      <alignment horizontal="center"/>
    </xf>
    <xf numFmtId="0" fontId="4" fillId="15" borderId="15" xfId="0" applyFont="1" applyFill="1" applyBorder="1" applyAlignment="1">
      <alignment horizontal="center" vertical="center" textRotation="90"/>
    </xf>
    <xf numFmtId="0" fontId="4" fillId="15" borderId="16" xfId="0" applyFont="1" applyFill="1" applyBorder="1" applyAlignment="1">
      <alignment horizontal="center" vertical="center" textRotation="90"/>
    </xf>
    <xf numFmtId="0" fontId="4" fillId="15" borderId="17" xfId="0" applyFont="1" applyFill="1" applyBorder="1" applyAlignment="1">
      <alignment horizontal="center" vertical="center" textRotation="90"/>
    </xf>
    <xf numFmtId="0" fontId="4" fillId="15" borderId="2" xfId="0" applyFont="1" applyFill="1" applyBorder="1" applyAlignment="1">
      <alignment horizontal="center"/>
    </xf>
    <xf numFmtId="0" fontId="4" fillId="15" borderId="3" xfId="0" applyFont="1" applyFill="1" applyBorder="1" applyAlignment="1">
      <alignment horizontal="center"/>
    </xf>
    <xf numFmtId="0" fontId="4" fillId="15" borderId="4" xfId="0" applyFont="1" applyFill="1" applyBorder="1" applyAlignment="1">
      <alignment horizontal="center"/>
    </xf>
    <xf numFmtId="0" fontId="0" fillId="0" borderId="0" xfId="0" applyAlignment="1">
      <alignment horizontal="center"/>
    </xf>
    <xf numFmtId="0" fontId="4" fillId="15" borderId="2" xfId="0" applyFont="1" applyFill="1" applyBorder="1" applyAlignment="1">
      <alignment horizontal="left"/>
    </xf>
    <xf numFmtId="0" fontId="4" fillId="15" borderId="4" xfId="0" applyFont="1" applyFill="1" applyBorder="1" applyAlignment="1">
      <alignment horizontal="left"/>
    </xf>
  </cellXfs>
  <cellStyles count="5">
    <cellStyle name="Good" xfId="2" builtinId="26"/>
    <cellStyle name="Neutral" xfId="3" builtinId="28" customBuiltin="1"/>
    <cellStyle name="Normal" xfId="0" builtinId="0"/>
    <cellStyle name="Percent" xfId="1" builtinId="5"/>
    <cellStyle name="Total" xfId="4" builtinId="25"/>
  </cellStyles>
  <dxfs count="34">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F3D3C-0379-45F4-86DF-D1AE5DCACD2F}">
  <dimension ref="B1:CP204"/>
  <sheetViews>
    <sheetView showGridLines="0" tabSelected="1" topLeftCell="A84" zoomScale="98" zoomScaleNormal="88" workbookViewId="0">
      <pane xSplit="3" topLeftCell="D1" activePane="topRight" state="frozen"/>
      <selection activeCell="A139" sqref="A139"/>
      <selection pane="topRight" activeCell="D114" sqref="D114:AH114"/>
    </sheetView>
  </sheetViews>
  <sheetFormatPr defaultRowHeight="14.5" x14ac:dyDescent="0.35"/>
  <cols>
    <col min="1" max="1" width="2.81640625" customWidth="1"/>
    <col min="3" max="3" width="16.08984375" customWidth="1"/>
    <col min="4" max="34" width="13.6328125" customWidth="1"/>
    <col min="35" max="35" width="17.81640625" bestFit="1" customWidth="1"/>
    <col min="36" max="36" width="22.54296875" customWidth="1"/>
    <col min="37" max="37" width="21.7265625" bestFit="1" customWidth="1"/>
    <col min="38" max="38" width="11.08984375" customWidth="1"/>
    <col min="39" max="39" width="16.26953125" bestFit="1" customWidth="1"/>
    <col min="40" max="40" width="14.6328125" customWidth="1"/>
    <col min="41" max="41" width="16.453125" bestFit="1" customWidth="1"/>
    <col min="42" max="72" width="14.6328125" customWidth="1"/>
  </cols>
  <sheetData>
    <row r="1" spans="2:38" ht="15" thickBot="1" x14ac:dyDescent="0.4"/>
    <row r="2" spans="2:38" ht="19" thickBot="1" x14ac:dyDescent="0.5">
      <c r="C2" s="127" t="s">
        <v>54</v>
      </c>
      <c r="D2" s="134" t="s">
        <v>62</v>
      </c>
      <c r="E2" s="135"/>
      <c r="F2" s="135"/>
      <c r="G2" s="135"/>
      <c r="H2" s="135"/>
      <c r="I2" s="135"/>
      <c r="J2" s="135"/>
      <c r="K2" s="135"/>
      <c r="L2" s="135"/>
      <c r="M2" s="135"/>
      <c r="N2" s="135"/>
      <c r="O2" s="135"/>
      <c r="P2" s="135"/>
      <c r="Q2" s="135"/>
      <c r="R2" s="135"/>
      <c r="S2" s="135"/>
      <c r="T2" s="135"/>
      <c r="U2" s="135"/>
      <c r="V2" s="135"/>
      <c r="W2" s="135"/>
      <c r="X2" s="135"/>
      <c r="Y2" s="135"/>
      <c r="Z2" s="135"/>
      <c r="AA2" s="135"/>
      <c r="AB2" s="135"/>
      <c r="AC2" s="135"/>
      <c r="AD2" s="136"/>
    </row>
    <row r="3" spans="2:38" ht="15" thickBot="1" x14ac:dyDescent="0.4"/>
    <row r="4" spans="2:38" ht="16.5" thickBot="1" x14ac:dyDescent="0.45">
      <c r="C4" s="123" t="s">
        <v>55</v>
      </c>
      <c r="D4" s="131" t="s">
        <v>60</v>
      </c>
      <c r="E4" s="132"/>
      <c r="F4" s="132"/>
      <c r="G4" s="132"/>
      <c r="H4" s="132"/>
      <c r="I4" s="132"/>
      <c r="J4" s="133"/>
    </row>
    <row r="5" spans="2:38" ht="16" x14ac:dyDescent="0.4">
      <c r="C5" s="124">
        <v>1</v>
      </c>
      <c r="D5" s="137" t="s">
        <v>56</v>
      </c>
      <c r="E5" s="138"/>
      <c r="F5" s="138"/>
      <c r="G5" s="138"/>
      <c r="H5" s="138"/>
      <c r="I5" s="138"/>
      <c r="J5" s="139"/>
    </row>
    <row r="6" spans="2:38" ht="16" x14ac:dyDescent="0.4">
      <c r="C6" s="125">
        <v>2</v>
      </c>
      <c r="D6" s="140" t="s">
        <v>57</v>
      </c>
      <c r="E6" s="141"/>
      <c r="F6" s="141"/>
      <c r="G6" s="141"/>
      <c r="H6" s="141"/>
      <c r="I6" s="141"/>
      <c r="J6" s="142"/>
    </row>
    <row r="7" spans="2:38" ht="16" x14ac:dyDescent="0.4">
      <c r="C7" s="125">
        <v>3</v>
      </c>
      <c r="D7" s="140" t="s">
        <v>58</v>
      </c>
      <c r="E7" s="141"/>
      <c r="F7" s="141"/>
      <c r="G7" s="141"/>
      <c r="H7" s="141"/>
      <c r="I7" s="141"/>
      <c r="J7" s="142"/>
    </row>
    <row r="8" spans="2:38" ht="16" x14ac:dyDescent="0.4">
      <c r="C8" s="125">
        <v>4</v>
      </c>
      <c r="D8" s="140" t="s">
        <v>63</v>
      </c>
      <c r="E8" s="141"/>
      <c r="F8" s="141"/>
      <c r="G8" s="141"/>
      <c r="H8" s="141"/>
      <c r="I8" s="141"/>
      <c r="J8" s="142"/>
    </row>
    <row r="9" spans="2:38" ht="16.5" thickBot="1" x14ac:dyDescent="0.45">
      <c r="C9" s="126">
        <v>5</v>
      </c>
      <c r="D9" s="128" t="s">
        <v>59</v>
      </c>
      <c r="E9" s="129"/>
      <c r="F9" s="129"/>
      <c r="G9" s="129"/>
      <c r="H9" s="129"/>
      <c r="I9" s="129"/>
      <c r="J9" s="130"/>
    </row>
    <row r="11" spans="2:38" x14ac:dyDescent="0.35">
      <c r="B11" s="90"/>
      <c r="C11" s="90"/>
      <c r="D11" s="151" t="s">
        <v>21</v>
      </c>
      <c r="E11" s="151"/>
      <c r="F11" s="151"/>
      <c r="G11" s="151"/>
      <c r="H11" s="151"/>
      <c r="I11" s="151"/>
      <c r="J11" s="151"/>
      <c r="K11" s="151"/>
      <c r="L11" s="151"/>
      <c r="M11" s="151"/>
      <c r="N11" s="151"/>
      <c r="O11" s="151" t="s">
        <v>22</v>
      </c>
      <c r="P11" s="151"/>
      <c r="Q11" s="151"/>
      <c r="R11" s="151"/>
      <c r="S11" s="151"/>
      <c r="T11" s="151"/>
      <c r="U11" s="151" t="s">
        <v>27</v>
      </c>
      <c r="V11" s="151"/>
      <c r="W11" s="151"/>
      <c r="X11" s="151"/>
      <c r="Y11" s="151"/>
      <c r="Z11" s="151"/>
      <c r="AA11" s="151"/>
      <c r="AB11" s="151"/>
      <c r="AC11" s="151"/>
      <c r="AD11" s="151"/>
    </row>
    <row r="12" spans="2:38" x14ac:dyDescent="0.35">
      <c r="B12" s="91" t="s">
        <v>15</v>
      </c>
      <c r="C12" s="91" t="s">
        <v>18</v>
      </c>
      <c r="D12" s="91">
        <v>2014</v>
      </c>
      <c r="E12" s="91">
        <v>2015</v>
      </c>
      <c r="F12" s="91">
        <v>2016</v>
      </c>
      <c r="G12" s="91">
        <v>2017</v>
      </c>
      <c r="H12" s="91">
        <v>2018</v>
      </c>
      <c r="I12" s="91">
        <v>2019</v>
      </c>
      <c r="J12" s="91">
        <v>2020</v>
      </c>
      <c r="K12" s="91">
        <v>2021</v>
      </c>
      <c r="L12" s="91">
        <v>2022</v>
      </c>
      <c r="M12" s="91">
        <v>2023</v>
      </c>
      <c r="N12" s="91">
        <v>2024</v>
      </c>
      <c r="O12" s="91">
        <v>2025</v>
      </c>
      <c r="P12" s="91">
        <v>2026</v>
      </c>
      <c r="Q12" s="91">
        <v>2027</v>
      </c>
      <c r="R12" s="91">
        <v>2028</v>
      </c>
      <c r="S12" s="91">
        <v>2029</v>
      </c>
      <c r="T12" s="91">
        <v>2030</v>
      </c>
      <c r="U12" s="91">
        <v>2031</v>
      </c>
      <c r="V12" s="91">
        <v>2032</v>
      </c>
      <c r="W12" s="91">
        <v>2033</v>
      </c>
      <c r="X12" s="91">
        <v>2034</v>
      </c>
      <c r="Y12" s="91">
        <v>2035</v>
      </c>
      <c r="Z12" s="91">
        <v>2036</v>
      </c>
      <c r="AA12" s="91">
        <v>2037</v>
      </c>
      <c r="AB12" s="91">
        <v>2038</v>
      </c>
      <c r="AC12" s="91">
        <v>2039</v>
      </c>
      <c r="AD12" s="91">
        <v>2040</v>
      </c>
      <c r="AJ12" s="158"/>
      <c r="AK12" s="158"/>
    </row>
    <row r="13" spans="2:38" x14ac:dyDescent="0.35">
      <c r="B13" s="91">
        <v>1</v>
      </c>
      <c r="C13" s="90" t="s">
        <v>10</v>
      </c>
      <c r="D13" s="3">
        <v>756.25</v>
      </c>
      <c r="E13" s="3">
        <v>1000.23</v>
      </c>
      <c r="F13" s="3">
        <v>1346.09</v>
      </c>
      <c r="G13" s="3">
        <v>1907.99</v>
      </c>
      <c r="H13" s="3">
        <v>2431.66</v>
      </c>
      <c r="I13" s="3">
        <v>3364.03</v>
      </c>
      <c r="J13" s="3">
        <v>5275.27</v>
      </c>
      <c r="K13" s="3">
        <v>5925.6</v>
      </c>
      <c r="L13" s="3">
        <v>12564.87</v>
      </c>
      <c r="M13" s="3">
        <v>17055.7</v>
      </c>
      <c r="N13" s="3">
        <v>21347.58</v>
      </c>
      <c r="O13" s="4">
        <f>321.65*POWER(P12-$D$12,2)-(1935.2*(P12-$D$12)) + 3449.1</f>
        <v>26544.299999999996</v>
      </c>
      <c r="P13" s="4">
        <f t="shared" ref="P13:T13" si="0">321.65*POWER(Q12-$D$12,2)-(1935.2*(Q12-$D$12)) + 3449.1</f>
        <v>32650.349999999995</v>
      </c>
      <c r="Q13" s="4">
        <f t="shared" si="0"/>
        <v>39399.69999999999</v>
      </c>
      <c r="R13" s="4">
        <f t="shared" si="0"/>
        <v>46792.35</v>
      </c>
      <c r="S13" s="4">
        <f t="shared" si="0"/>
        <v>54828.299999999996</v>
      </c>
      <c r="T13" s="4">
        <f t="shared" si="0"/>
        <v>63507.549999999988</v>
      </c>
      <c r="U13" s="5">
        <f t="shared" ref="U13:AD13" si="1">T13*$T54+T13</f>
        <v>67152.863638707553</v>
      </c>
      <c r="V13" s="5">
        <f t="shared" si="1"/>
        <v>71007.417147706888</v>
      </c>
      <c r="W13" s="5">
        <f t="shared" si="1"/>
        <v>75083.220830543549</v>
      </c>
      <c r="X13" s="5">
        <f t="shared" si="1"/>
        <v>79392.974378455139</v>
      </c>
      <c r="Y13" s="5">
        <f t="shared" si="1"/>
        <v>83950.10644101059</v>
      </c>
      <c r="Z13" s="5">
        <f t="shared" si="1"/>
        <v>88768.816468091914</v>
      </c>
      <c r="AA13" s="5">
        <f t="shared" si="1"/>
        <v>93864.118953592697</v>
      </c>
      <c r="AB13" s="5">
        <f t="shared" si="1"/>
        <v>99251.890218691115</v>
      </c>
      <c r="AC13" s="5">
        <f t="shared" si="1"/>
        <v>104948.91788046836</v>
      </c>
      <c r="AD13" s="5">
        <f t="shared" si="1"/>
        <v>110972.95316001028</v>
      </c>
    </row>
    <row r="14" spans="2:38" x14ac:dyDescent="0.35">
      <c r="B14" s="91">
        <v>2</v>
      </c>
      <c r="C14" s="90" t="s">
        <v>2</v>
      </c>
      <c r="D14" s="3">
        <v>926.75</v>
      </c>
      <c r="E14" s="3">
        <v>1011.69</v>
      </c>
      <c r="F14" s="3">
        <v>1137.82</v>
      </c>
      <c r="G14" s="3">
        <v>1278.19</v>
      </c>
      <c r="H14" s="3">
        <v>1626.19</v>
      </c>
      <c r="I14" s="3">
        <v>2478.3200000000002</v>
      </c>
      <c r="J14" s="3">
        <v>2986.77</v>
      </c>
      <c r="K14" s="3">
        <v>4469.87</v>
      </c>
      <c r="L14" s="3">
        <v>7180.03</v>
      </c>
      <c r="M14" s="3">
        <v>9254.56</v>
      </c>
      <c r="N14" s="3">
        <v>13544.88</v>
      </c>
      <c r="O14" s="6">
        <f>197.63*POWER(P12-$D$12,2)-(1263.1*(P12-$D$12)) + 2659.8</f>
        <v>15961.320000000003</v>
      </c>
      <c r="P14" s="6">
        <f t="shared" ref="P14:T14" si="2">197.63*POWER(Q12-$D$12,2)-(1263.1*(Q12-$D$12)) + 2659.8</f>
        <v>19638.97</v>
      </c>
      <c r="Q14" s="6">
        <f t="shared" si="2"/>
        <v>23711.879999999997</v>
      </c>
      <c r="R14" s="6">
        <f t="shared" si="2"/>
        <v>28180.05</v>
      </c>
      <c r="S14" s="6">
        <f t="shared" si="2"/>
        <v>33043.480000000003</v>
      </c>
      <c r="T14" s="6">
        <f t="shared" si="2"/>
        <v>38302.170000000006</v>
      </c>
      <c r="U14" s="5">
        <f t="shared" ref="U14:AD14" si="3">T14*$T55+T14</f>
        <v>40677.533906952303</v>
      </c>
      <c r="V14" s="5">
        <f t="shared" si="3"/>
        <v>43200.209407228205</v>
      </c>
      <c r="W14" s="5">
        <f t="shared" si="3"/>
        <v>45879.332240182863</v>
      </c>
      <c r="X14" s="5">
        <f t="shared" si="3"/>
        <v>48724.6047111265</v>
      </c>
      <c r="Y14" s="5">
        <f t="shared" si="3"/>
        <v>51746.330827723228</v>
      </c>
      <c r="Z14" s="5">
        <f t="shared" si="3"/>
        <v>54955.453615423947</v>
      </c>
      <c r="AA14" s="5">
        <f t="shared" si="3"/>
        <v>58363.594747069204</v>
      </c>
      <c r="AB14" s="5">
        <f t="shared" si="3"/>
        <v>61983.096630178668</v>
      </c>
      <c r="AC14" s="5">
        <f t="shared" si="3"/>
        <v>65827.067104344052</v>
      </c>
      <c r="AD14" s="5">
        <f t="shared" si="3"/>
        <v>69909.426910594862</v>
      </c>
      <c r="AL14" s="11"/>
    </row>
    <row r="15" spans="2:38" x14ac:dyDescent="0.35">
      <c r="B15" s="91">
        <v>3</v>
      </c>
      <c r="C15" s="90" t="s">
        <v>4</v>
      </c>
      <c r="D15" s="3">
        <v>36.86</v>
      </c>
      <c r="E15" s="3">
        <v>83.95</v>
      </c>
      <c r="F15" s="3">
        <v>158.41</v>
      </c>
      <c r="G15" s="3">
        <v>2905.3</v>
      </c>
      <c r="H15" s="3">
        <v>4005.25</v>
      </c>
      <c r="I15" s="3">
        <v>6120.76</v>
      </c>
      <c r="J15" s="3">
        <v>6896.18</v>
      </c>
      <c r="K15" s="3">
        <v>7383.88</v>
      </c>
      <c r="L15" s="3">
        <v>7590.81</v>
      </c>
      <c r="M15" s="3">
        <v>8241.4</v>
      </c>
      <c r="N15" s="3">
        <v>8544.68</v>
      </c>
      <c r="O15" s="6">
        <f>(993.7*(P12-$D$12)) + 1238.3</f>
        <v>13162.7</v>
      </c>
      <c r="P15" s="6">
        <f t="shared" ref="P15:T15" si="4">(993.7*(Q12-$D$12)) + 1238.3</f>
        <v>14156.4</v>
      </c>
      <c r="Q15" s="6">
        <f t="shared" si="4"/>
        <v>15150.1</v>
      </c>
      <c r="R15" s="6">
        <f t="shared" si="4"/>
        <v>16143.8</v>
      </c>
      <c r="S15" s="6">
        <f t="shared" si="4"/>
        <v>17137.5</v>
      </c>
      <c r="T15" s="6">
        <f t="shared" si="4"/>
        <v>18131.2</v>
      </c>
      <c r="U15" s="5">
        <f t="shared" ref="U15:AD15" si="5">T15*$T56+T15</f>
        <v>18797.16953154061</v>
      </c>
      <c r="V15" s="5">
        <f t="shared" si="5"/>
        <v>19487.600511685861</v>
      </c>
      <c r="W15" s="5">
        <f t="shared" si="5"/>
        <v>20203.391423683854</v>
      </c>
      <c r="X15" s="5">
        <f t="shared" si="5"/>
        <v>20945.473752595473</v>
      </c>
      <c r="Y15" s="5">
        <f t="shared" si="5"/>
        <v>21714.813197470176</v>
      </c>
      <c r="Z15" s="5">
        <f t="shared" si="5"/>
        <v>22512.410928045709</v>
      </c>
      <c r="AA15" s="5">
        <f t="shared" si="5"/>
        <v>23339.304887607148</v>
      </c>
      <c r="AB15" s="5">
        <f t="shared" si="5"/>
        <v>24196.57114370069</v>
      </c>
      <c r="AC15" s="5">
        <f t="shared" si="5"/>
        <v>25085.325288459968</v>
      </c>
      <c r="AD15" s="5">
        <f t="shared" si="5"/>
        <v>26006.723890367153</v>
      </c>
      <c r="AL15" s="11"/>
    </row>
    <row r="16" spans="2:38" x14ac:dyDescent="0.35">
      <c r="B16" s="91">
        <v>4</v>
      </c>
      <c r="C16" s="90" t="s">
        <v>11</v>
      </c>
      <c r="D16" s="3">
        <v>108.5</v>
      </c>
      <c r="E16" s="3">
        <v>156.83000000000001</v>
      </c>
      <c r="F16" s="3">
        <v>1090.57</v>
      </c>
      <c r="G16" s="3">
        <v>1728.52</v>
      </c>
      <c r="H16" s="3">
        <v>1950.86</v>
      </c>
      <c r="I16" s="3">
        <v>2618.71</v>
      </c>
      <c r="J16" s="3">
        <v>3961.56</v>
      </c>
      <c r="K16" s="3">
        <v>4527.47</v>
      </c>
      <c r="L16" s="3">
        <v>5067.18</v>
      </c>
      <c r="M16" s="3">
        <v>6736.43</v>
      </c>
      <c r="N16" s="3">
        <v>8211</v>
      </c>
      <c r="O16" s="4">
        <f>4.5816*POWER(P12-$D$12,3)-32.2*POWER(P12-$D$12,2)+(1263.1*(P12-$D$12)) -619.8</f>
        <v>17817.604799999997</v>
      </c>
      <c r="P16" s="4">
        <f t="shared" ref="P16:T16" si="6">4.5816*POWER(Q12-$D$12,3)-32.2*POWER(Q12-$D$12,2)+(1263.1*(Q12-$D$12)) -619.8</f>
        <v>20424.475200000001</v>
      </c>
      <c r="Q16" s="4">
        <f t="shared" si="6"/>
        <v>23324.310399999998</v>
      </c>
      <c r="R16" s="4">
        <f t="shared" si="6"/>
        <v>26544.6</v>
      </c>
      <c r="S16" s="4">
        <f t="shared" si="6"/>
        <v>30112.833599999998</v>
      </c>
      <c r="T16" s="4">
        <f t="shared" si="6"/>
        <v>34056.500799999994</v>
      </c>
      <c r="U16" s="5">
        <f t="shared" ref="U16:AD16" si="7">T16*$T57+T16</f>
        <v>35522.366087101051</v>
      </c>
      <c r="V16" s="5">
        <f t="shared" si="7"/>
        <v>37051.325379442009</v>
      </c>
      <c r="W16" s="5">
        <f t="shared" si="7"/>
        <v>38646.094379162925</v>
      </c>
      <c r="X16" s="5">
        <f t="shared" si="7"/>
        <v>40309.505678084344</v>
      </c>
      <c r="Y16" s="5">
        <f t="shared" si="7"/>
        <v>42044.513788891396</v>
      </c>
      <c r="Z16" s="5">
        <f t="shared" si="7"/>
        <v>43854.200392870909</v>
      </c>
      <c r="AA16" s="5">
        <f t="shared" si="7"/>
        <v>45741.779813522458</v>
      </c>
      <c r="AB16" s="5">
        <f t="shared" si="7"/>
        <v>47710.604725765421</v>
      </c>
      <c r="AC16" s="5">
        <f t="shared" si="7"/>
        <v>49764.17211088266</v>
      </c>
      <c r="AD16" s="5">
        <f t="shared" si="7"/>
        <v>51906.129467777806</v>
      </c>
      <c r="AL16" s="11"/>
    </row>
    <row r="17" spans="2:38" x14ac:dyDescent="0.35">
      <c r="B17" s="91">
        <v>5</v>
      </c>
      <c r="C17" s="90" t="s">
        <v>7</v>
      </c>
      <c r="D17" s="3">
        <v>251.32</v>
      </c>
      <c r="E17" s="3">
        <v>363.77</v>
      </c>
      <c r="F17" s="3">
        <v>390.88</v>
      </c>
      <c r="G17" s="3">
        <v>460.69</v>
      </c>
      <c r="H17" s="3">
        <v>1251.4000000000001</v>
      </c>
      <c r="I17" s="3">
        <v>1648.46</v>
      </c>
      <c r="J17" s="3">
        <v>1835.62</v>
      </c>
      <c r="K17" s="3">
        <v>2323.79</v>
      </c>
      <c r="L17" s="3">
        <v>2631.02</v>
      </c>
      <c r="M17" s="3">
        <v>4722.6000000000004</v>
      </c>
      <c r="N17" s="3">
        <v>6249.67</v>
      </c>
      <c r="O17" s="4">
        <f>10.3*POWER(P12-$D$12,3)-112.2*POWER(P12-$D$12,2)+(572.9*(P12-$D$12)) -370.88</f>
        <v>8145.5199999999995</v>
      </c>
      <c r="P17" s="4">
        <f t="shared" ref="P17:T17" si="8">10.3*POWER(Q12-$D$12,3)-112.2*POWER(Q12-$D$12,2)+(572.9*(Q12-$D$12)) -370.88</f>
        <v>10744.120000000004</v>
      </c>
      <c r="Q17" s="4">
        <f t="shared" si="8"/>
        <v>13921.72</v>
      </c>
      <c r="R17" s="4">
        <f t="shared" si="8"/>
        <v>17740.12</v>
      </c>
      <c r="S17" s="4">
        <f t="shared" si="8"/>
        <v>22261.119999999999</v>
      </c>
      <c r="T17" s="4">
        <f t="shared" si="8"/>
        <v>27546.52</v>
      </c>
      <c r="U17" s="5">
        <f t="shared" ref="U17:AD17" si="9">T17*$T58+T17</f>
        <v>29145.871511848658</v>
      </c>
      <c r="V17" s="5">
        <f t="shared" si="9"/>
        <v>30838.081405026522</v>
      </c>
      <c r="W17" s="5">
        <f t="shared" si="9"/>
        <v>32628.541039043492</v>
      </c>
      <c r="X17" s="5">
        <f t="shared" si="9"/>
        <v>34522.954795852347</v>
      </c>
      <c r="Y17" s="5">
        <f t="shared" si="9"/>
        <v>36527.358253938139</v>
      </c>
      <c r="Z17" s="5">
        <f t="shared" si="9"/>
        <v>38648.137417595601</v>
      </c>
      <c r="AA17" s="5">
        <f t="shared" si="9"/>
        <v>40892.0490626588</v>
      </c>
      <c r="AB17" s="5">
        <f t="shared" si="9"/>
        <v>43266.242263504239</v>
      </c>
      <c r="AC17" s="5">
        <f t="shared" si="9"/>
        <v>45778.281169912225</v>
      </c>
      <c r="AD17" s="5">
        <f t="shared" si="9"/>
        <v>48436.169106353271</v>
      </c>
      <c r="AL17" s="11"/>
    </row>
    <row r="18" spans="2:38" x14ac:dyDescent="0.35">
      <c r="B18" s="91">
        <v>6</v>
      </c>
      <c r="C18" s="90" t="s">
        <v>12</v>
      </c>
      <c r="D18" s="3">
        <v>3.41</v>
      </c>
      <c r="E18" s="3">
        <v>63.08</v>
      </c>
      <c r="F18" s="3">
        <v>531.98</v>
      </c>
      <c r="G18" s="3">
        <v>1293.1300000000001</v>
      </c>
      <c r="H18" s="3">
        <v>3299.2</v>
      </c>
      <c r="I18" s="3">
        <v>3600.38</v>
      </c>
      <c r="J18" s="3">
        <v>3629.1</v>
      </c>
      <c r="K18" s="3">
        <v>3961.54</v>
      </c>
      <c r="L18" s="3">
        <v>4520.4799999999996</v>
      </c>
      <c r="M18" s="3">
        <v>4666.03</v>
      </c>
      <c r="N18" s="3">
        <v>4758</v>
      </c>
      <c r="O18" s="4">
        <f>(543.7*(P12-$D$12)) -508.3</f>
        <v>6016.1</v>
      </c>
      <c r="P18" s="4">
        <f t="shared" ref="P18:T18" si="10">(543.7*(Q12-$D$12)) -508.3</f>
        <v>6559.8</v>
      </c>
      <c r="Q18" s="4">
        <f t="shared" si="10"/>
        <v>7103.5000000000009</v>
      </c>
      <c r="R18" s="4">
        <f t="shared" si="10"/>
        <v>7647.2000000000007</v>
      </c>
      <c r="S18" s="4">
        <f t="shared" si="10"/>
        <v>8190.9000000000005</v>
      </c>
      <c r="T18" s="4">
        <f t="shared" si="10"/>
        <v>8734.6000000000022</v>
      </c>
      <c r="U18" s="5">
        <f t="shared" ref="U18:AD18" si="11">T18*$T59+T18</f>
        <v>8990.5970122788931</v>
      </c>
      <c r="V18" s="5">
        <f t="shared" si="11"/>
        <v>9254.0968833373172</v>
      </c>
      <c r="W18" s="5">
        <f t="shared" si="11"/>
        <v>9525.3195098426804</v>
      </c>
      <c r="X18" s="5">
        <f t="shared" si="11"/>
        <v>9804.4912332783897</v>
      </c>
      <c r="Y18" s="5">
        <f t="shared" si="11"/>
        <v>10091.845028831001</v>
      </c>
      <c r="Z18" s="5">
        <f t="shared" si="11"/>
        <v>10387.620699813337</v>
      </c>
      <c r="AA18" s="5">
        <f t="shared" si="11"/>
        <v>10692.065077785834</v>
      </c>
      <c r="AB18" s="5">
        <f t="shared" si="11"/>
        <v>11005.432228543124</v>
      </c>
      <c r="AC18" s="5">
        <f t="shared" si="11"/>
        <v>11327.983664137755</v>
      </c>
      <c r="AD18" s="5">
        <f t="shared" si="11"/>
        <v>11659.988561117965</v>
      </c>
      <c r="AL18" s="11"/>
    </row>
    <row r="19" spans="2:38" x14ac:dyDescent="0.35">
      <c r="B19" s="91">
        <v>7</v>
      </c>
      <c r="C19" s="90" t="s">
        <v>0</v>
      </c>
      <c r="D19" s="3">
        <v>135.97</v>
      </c>
      <c r="E19" s="3">
        <v>248.37</v>
      </c>
      <c r="F19" s="3">
        <v>588.84</v>
      </c>
      <c r="G19" s="3">
        <v>1891.98</v>
      </c>
      <c r="H19" s="3">
        <v>2257.9299999999998</v>
      </c>
      <c r="I19" s="3">
        <v>3173.87</v>
      </c>
      <c r="J19" s="3">
        <v>3698.32</v>
      </c>
      <c r="K19" s="3">
        <v>4291.34</v>
      </c>
      <c r="L19" s="3">
        <v>4386.76</v>
      </c>
      <c r="M19" s="3">
        <v>4534.1899999999996</v>
      </c>
      <c r="N19" s="3">
        <v>4584.9799999999996</v>
      </c>
      <c r="O19" s="4">
        <f t="shared" ref="O19:T19" si="12">1.88*POWER(P12-$D$12,4)-55.1*POWER(P12-$D$12,3)+(502.2*POWER(P12-$D$12,2))-(1049.4*(P12-$D$12)) +718.88</f>
        <v>4213.7599999999993</v>
      </c>
      <c r="P19" s="4">
        <f t="shared" si="12"/>
        <v>4588.4600000000128</v>
      </c>
      <c r="Q19" s="4">
        <f t="shared" si="12"/>
        <v>5486.1600000000026</v>
      </c>
      <c r="R19" s="4">
        <f t="shared" si="12"/>
        <v>7185.3799999999983</v>
      </c>
      <c r="S19" s="4">
        <f t="shared" si="12"/>
        <v>10009.759999999982</v>
      </c>
      <c r="T19" s="4">
        <f t="shared" si="12"/>
        <v>14328.059999999978</v>
      </c>
      <c r="U19" s="5">
        <f t="shared" ref="U19:AD19" si="13">T19*$T60+T19</f>
        <v>14992.699795738885</v>
      </c>
      <c r="V19" s="5">
        <f t="shared" si="13"/>
        <v>15688.170426781375</v>
      </c>
      <c r="W19" s="5">
        <f t="shared" si="13"/>
        <v>16415.902051856447</v>
      </c>
      <c r="X19" s="5">
        <f t="shared" si="13"/>
        <v>17177.391170872961</v>
      </c>
      <c r="Y19" s="5">
        <f t="shared" si="13"/>
        <v>17974.203702306826</v>
      </c>
      <c r="Z19" s="5">
        <f t="shared" si="13"/>
        <v>18807.978203339815</v>
      </c>
      <c r="AA19" s="5">
        <f t="shared" si="13"/>
        <v>19680.429239371879</v>
      </c>
      <c r="AB19" s="5">
        <f t="shared" si="13"/>
        <v>20593.350909836001</v>
      </c>
      <c r="AC19" s="5">
        <f t="shared" si="13"/>
        <v>21548.620537565996</v>
      </c>
      <c r="AD19" s="5">
        <f t="shared" si="13"/>
        <v>22548.202529304101</v>
      </c>
      <c r="AL19" s="11"/>
    </row>
    <row r="20" spans="2:38" x14ac:dyDescent="0.35">
      <c r="B20" s="91">
        <v>8</v>
      </c>
      <c r="C20" s="90" t="s">
        <v>6</v>
      </c>
      <c r="D20" s="3">
        <v>349.95</v>
      </c>
      <c r="E20" s="3">
        <v>561.9</v>
      </c>
      <c r="F20" s="3">
        <v>783</v>
      </c>
      <c r="G20" s="3">
        <v>868.21</v>
      </c>
      <c r="H20" s="3">
        <v>1322.6</v>
      </c>
      <c r="I20" s="3">
        <v>1890.93</v>
      </c>
      <c r="J20" s="3">
        <v>2309.29</v>
      </c>
      <c r="K20" s="3">
        <v>2544.71</v>
      </c>
      <c r="L20" s="3">
        <v>2717.95</v>
      </c>
      <c r="M20" s="3">
        <v>2802.14</v>
      </c>
      <c r="N20" s="3">
        <v>3995.43</v>
      </c>
      <c r="O20" s="4">
        <f>0.19*POWER(P12-$D$12,3)+7.9*POWER(P12-$D$12,2)+(219.65*(P12-$D$12))+-70.88</f>
        <v>4030.84</v>
      </c>
      <c r="P20" s="4">
        <f t="shared" ref="P20:T20" si="14">0.19*POWER(Q12-$D$12,3)+7.9*POWER(Q12-$D$12,2)+(219.65*(Q12-$D$12))+-70.88</f>
        <v>4537.1000000000004</v>
      </c>
      <c r="Q20" s="4">
        <f t="shared" si="14"/>
        <v>5073.9800000000005</v>
      </c>
      <c r="R20" s="4">
        <f t="shared" si="14"/>
        <v>5642.62</v>
      </c>
      <c r="S20" s="4">
        <f t="shared" si="14"/>
        <v>6244.1600000000008</v>
      </c>
      <c r="T20" s="4">
        <f t="shared" si="14"/>
        <v>6879.74</v>
      </c>
      <c r="U20" s="5">
        <f t="shared" ref="U20:AD20" si="15">T20*$T61+T20</f>
        <v>7225.0050820526694</v>
      </c>
      <c r="V20" s="5">
        <f t="shared" si="15"/>
        <v>7587.5975597459937</v>
      </c>
      <c r="W20" s="5">
        <f t="shared" si="15"/>
        <v>7968.3870218547854</v>
      </c>
      <c r="X20" s="5">
        <f t="shared" si="15"/>
        <v>8368.286698140244</v>
      </c>
      <c r="Y20" s="5">
        <f t="shared" si="15"/>
        <v>8788.255649506671</v>
      </c>
      <c r="Z20" s="5">
        <f t="shared" si="15"/>
        <v>9229.3010680728912</v>
      </c>
      <c r="AA20" s="5">
        <f t="shared" si="15"/>
        <v>9692.4806926745441</v>
      </c>
      <c r="AB20" s="5">
        <f t="shared" si="15"/>
        <v>10178.905345590236</v>
      </c>
      <c r="AC20" s="5">
        <f t="shared" si="15"/>
        <v>10689.741596575241</v>
      </c>
      <c r="AD20" s="5">
        <f t="shared" si="15"/>
        <v>11226.214560591816</v>
      </c>
      <c r="AL20" s="11"/>
    </row>
    <row r="21" spans="2:38" x14ac:dyDescent="0.35">
      <c r="B21" s="91">
        <v>9</v>
      </c>
      <c r="C21" s="90" t="s">
        <v>13</v>
      </c>
      <c r="D21" s="3">
        <v>45.68</v>
      </c>
      <c r="E21" s="3">
        <v>102.15</v>
      </c>
      <c r="F21" s="3">
        <v>185.09</v>
      </c>
      <c r="G21" s="3">
        <v>388.81</v>
      </c>
      <c r="H21" s="3">
        <v>755.22</v>
      </c>
      <c r="I21" s="3">
        <v>1047.43</v>
      </c>
      <c r="J21" s="3">
        <v>1208.52</v>
      </c>
      <c r="K21" s="3">
        <v>1836.27</v>
      </c>
      <c r="L21" s="3">
        <v>2244.4299999999998</v>
      </c>
      <c r="M21" s="3">
        <v>2515.2199999999998</v>
      </c>
      <c r="N21" s="3">
        <v>2920.7</v>
      </c>
      <c r="O21" s="4">
        <f>33.677*POWER(P12-$D$12,1.8664)</f>
        <v>3479.5034748115413</v>
      </c>
      <c r="P21" s="4">
        <f t="shared" ref="P21:T21" si="16">33.677*POWER(Q12-$D$12,1.8664)</f>
        <v>4040.1479539070683</v>
      </c>
      <c r="Q21" s="4">
        <f t="shared" si="16"/>
        <v>4639.4528210405751</v>
      </c>
      <c r="R21" s="4">
        <f t="shared" si="16"/>
        <v>5277.0368003649983</v>
      </c>
      <c r="S21" s="4">
        <f t="shared" si="16"/>
        <v>5952.5483618776007</v>
      </c>
      <c r="T21" s="4">
        <f t="shared" si="16"/>
        <v>6665.6616307724562</v>
      </c>
      <c r="U21" s="5">
        <f t="shared" ref="U21:AD21" si="17">T21*$T62+T21</f>
        <v>6965.2142535163039</v>
      </c>
      <c r="V21" s="5">
        <f t="shared" si="17"/>
        <v>7278.2286717672114</v>
      </c>
      <c r="W21" s="5">
        <f t="shared" si="17"/>
        <v>7605.309854150104</v>
      </c>
      <c r="X21" s="5">
        <f t="shared" si="17"/>
        <v>7947.0899563792482</v>
      </c>
      <c r="Y21" s="5">
        <f t="shared" si="17"/>
        <v>8304.2295430370268</v>
      </c>
      <c r="Z21" s="5">
        <f t="shared" si="17"/>
        <v>8677.4188642590543</v>
      </c>
      <c r="AA21" s="5">
        <f t="shared" si="17"/>
        <v>9067.379189793086</v>
      </c>
      <c r="AB21" s="5">
        <f t="shared" si="17"/>
        <v>9474.8642030101073</v>
      </c>
      <c r="AC21" s="5">
        <f t="shared" si="17"/>
        <v>9900.6614575618005</v>
      </c>
      <c r="AD21" s="5">
        <f t="shared" si="17"/>
        <v>10345.593899499732</v>
      </c>
      <c r="AL21" s="11"/>
    </row>
    <row r="22" spans="2:38" x14ac:dyDescent="0.35">
      <c r="B22" s="91">
        <v>10</v>
      </c>
      <c r="C22" s="90" t="s">
        <v>3</v>
      </c>
      <c r="D22" s="3">
        <v>16.72</v>
      </c>
      <c r="E22" s="3">
        <v>19.68</v>
      </c>
      <c r="F22" s="3">
        <v>23.42</v>
      </c>
      <c r="G22" s="3">
        <v>89.43</v>
      </c>
      <c r="H22" s="3">
        <v>226.9</v>
      </c>
      <c r="I22" s="3">
        <v>235.52</v>
      </c>
      <c r="J22" s="3">
        <v>263.14</v>
      </c>
      <c r="K22" s="3">
        <v>472.26</v>
      </c>
      <c r="L22" s="3">
        <v>910.63</v>
      </c>
      <c r="M22" s="3">
        <v>1029.1600000000001</v>
      </c>
      <c r="N22" s="3">
        <v>1475.72</v>
      </c>
      <c r="O22" s="4">
        <f>20.65*POWER(P12-$D$12,2)-(111.2*(P12-$D$12)) + 159.5</f>
        <v>1798.6999999999998</v>
      </c>
      <c r="P22" s="4">
        <f t="shared" ref="P22:T22" si="18">20.65*POWER(Q12-$D$12,2)-(111.2*(Q12-$D$12)) + 159.5</f>
        <v>2203.75</v>
      </c>
      <c r="Q22" s="4">
        <f t="shared" si="18"/>
        <v>2650.0999999999995</v>
      </c>
      <c r="R22" s="4">
        <f t="shared" si="18"/>
        <v>3137.75</v>
      </c>
      <c r="S22" s="4">
        <f t="shared" si="18"/>
        <v>3666.7</v>
      </c>
      <c r="T22" s="4">
        <f t="shared" si="18"/>
        <v>4236.9499999999989</v>
      </c>
      <c r="U22" s="5">
        <f t="shared" ref="U22:AD22" si="19">T22*$T63+T22</f>
        <v>4448.7256142300057</v>
      </c>
      <c r="V22" s="5">
        <f t="shared" si="19"/>
        <v>4671.0864161026557</v>
      </c>
      <c r="W22" s="5">
        <f t="shared" si="19"/>
        <v>4904.5614854076002</v>
      </c>
      <c r="X22" s="5">
        <f t="shared" si="19"/>
        <v>5149.7063469473942</v>
      </c>
      <c r="Y22" s="5">
        <f t="shared" si="19"/>
        <v>5407.1042923394689</v>
      </c>
      <c r="Z22" s="5">
        <f t="shared" si="19"/>
        <v>5677.3677678857694</v>
      </c>
      <c r="AA22" s="5">
        <f t="shared" si="19"/>
        <v>5961.1398318123329</v>
      </c>
      <c r="AB22" s="5">
        <f t="shared" si="19"/>
        <v>6259.0956843461172</v>
      </c>
      <c r="AC22" s="5">
        <f t="shared" si="19"/>
        <v>6571.9442742697147</v>
      </c>
      <c r="AD22" s="5">
        <f t="shared" si="19"/>
        <v>6900.4299857765409</v>
      </c>
      <c r="AL22" s="11"/>
    </row>
    <row r="23" spans="2:38" x14ac:dyDescent="0.35">
      <c r="B23" s="91">
        <v>11</v>
      </c>
      <c r="C23" s="90" t="s">
        <v>9</v>
      </c>
      <c r="D23" s="3">
        <v>21.66</v>
      </c>
      <c r="E23" s="3">
        <v>190.62</v>
      </c>
      <c r="F23" s="3">
        <v>411.38</v>
      </c>
      <c r="G23" s="3">
        <v>801.66</v>
      </c>
      <c r="H23" s="3">
        <v>913.33</v>
      </c>
      <c r="I23" s="3">
        <v>918.73</v>
      </c>
      <c r="J23" s="3">
        <v>961.71</v>
      </c>
      <c r="K23" s="3">
        <v>982.3</v>
      </c>
      <c r="L23" s="3">
        <v>1100.07</v>
      </c>
      <c r="M23" s="3">
        <v>1167.26</v>
      </c>
      <c r="N23" s="3">
        <v>1324.27</v>
      </c>
      <c r="O23" s="4">
        <f>(117.23*(P12-$D$12)) + 95.98</f>
        <v>1502.74</v>
      </c>
      <c r="P23" s="4">
        <f t="shared" ref="P23:T23" si="20">(117.23*(Q12-$D$12)) + 95.98</f>
        <v>1619.97</v>
      </c>
      <c r="Q23" s="4">
        <f t="shared" si="20"/>
        <v>1737.2</v>
      </c>
      <c r="R23" s="4">
        <f t="shared" si="20"/>
        <v>1854.43</v>
      </c>
      <c r="S23" s="4">
        <f t="shared" si="20"/>
        <v>1971.66</v>
      </c>
      <c r="T23" s="4">
        <f t="shared" si="20"/>
        <v>2088.89</v>
      </c>
      <c r="U23" s="5">
        <f t="shared" ref="U23:AD23" si="21">T23*$T64+T23</f>
        <v>2152.7194046608461</v>
      </c>
      <c r="V23" s="5">
        <f t="shared" si="21"/>
        <v>2218.4992197786137</v>
      </c>
      <c r="W23" s="5">
        <f t="shared" si="21"/>
        <v>2286.2890432920685</v>
      </c>
      <c r="X23" s="5">
        <f t="shared" si="21"/>
        <v>2356.1502942511656</v>
      </c>
      <c r="Y23" s="5">
        <f t="shared" si="21"/>
        <v>2428.1462684640396</v>
      </c>
      <c r="Z23" s="5">
        <f t="shared" si="21"/>
        <v>2502.3421958443782</v>
      </c>
      <c r="AA23" s="5">
        <f t="shared" si="21"/>
        <v>2578.8052995111398</v>
      </c>
      <c r="AB23" s="5">
        <f t="shared" si="21"/>
        <v>2657.6048566941563</v>
      </c>
      <c r="AC23" s="5">
        <f t="shared" si="21"/>
        <v>2738.8122615008056</v>
      </c>
      <c r="AD23" s="5">
        <f t="shared" si="21"/>
        <v>2822.5010896006206</v>
      </c>
      <c r="AL23" s="11"/>
    </row>
    <row r="24" spans="2:38" x14ac:dyDescent="0.35">
      <c r="B24" s="91">
        <v>12</v>
      </c>
      <c r="C24" s="90" t="s">
        <v>1</v>
      </c>
      <c r="D24" s="3">
        <v>22.7</v>
      </c>
      <c r="E24" s="3">
        <v>26.7</v>
      </c>
      <c r="F24" s="3">
        <v>119.83</v>
      </c>
      <c r="G24" s="3">
        <v>177.91</v>
      </c>
      <c r="H24" s="3">
        <v>358.59</v>
      </c>
      <c r="I24" s="3">
        <v>423.94</v>
      </c>
      <c r="J24" s="3">
        <v>424.06</v>
      </c>
      <c r="K24" s="3">
        <v>445.21</v>
      </c>
      <c r="L24" s="3">
        <v>518.08000000000004</v>
      </c>
      <c r="M24" s="3">
        <v>948.82</v>
      </c>
      <c r="N24" s="3">
        <v>1212.3900000000001</v>
      </c>
      <c r="O24" s="4">
        <f>10.16*POWER(P12-$D$12,2)-(18.02*(P12-$D$12)) + 65.9</f>
        <v>1312.7</v>
      </c>
      <c r="P24" s="4">
        <f t="shared" ref="P24:T24" si="22">10.16*POWER(Q12-$D$12,2)-(18.02*(Q12-$D$12)) + 65.9</f>
        <v>1548.68</v>
      </c>
      <c r="Q24" s="4">
        <f t="shared" si="22"/>
        <v>1804.9800000000002</v>
      </c>
      <c r="R24" s="4">
        <f t="shared" si="22"/>
        <v>2081.6</v>
      </c>
      <c r="S24" s="4">
        <f t="shared" si="22"/>
        <v>2378.54</v>
      </c>
      <c r="T24" s="4">
        <f t="shared" si="22"/>
        <v>2695.8</v>
      </c>
      <c r="U24" s="5">
        <f t="shared" ref="U24:AD24" si="23">T24*$T65+T24</f>
        <v>2816.2220674940027</v>
      </c>
      <c r="V24" s="5">
        <f t="shared" si="23"/>
        <v>2942.0234191854715</v>
      </c>
      <c r="W24" s="5">
        <f t="shared" si="23"/>
        <v>3073.4443490593821</v>
      </c>
      <c r="X24" s="5">
        <f t="shared" si="23"/>
        <v>3210.7358850937649</v>
      </c>
      <c r="Y24" s="5">
        <f t="shared" si="23"/>
        <v>3354.160268749888</v>
      </c>
      <c r="Z24" s="5">
        <f t="shared" si="23"/>
        <v>3503.9914558813889</v>
      </c>
      <c r="AA24" s="5">
        <f t="shared" si="23"/>
        <v>3660.5156400191422</v>
      </c>
      <c r="AB24" s="5">
        <f t="shared" si="23"/>
        <v>3824.031799031397</v>
      </c>
      <c r="AC24" s="5">
        <f t="shared" si="23"/>
        <v>3994.852266203357</v>
      </c>
      <c r="AD24" s="5">
        <f t="shared" si="23"/>
        <v>4173.3033268270337</v>
      </c>
      <c r="AL24" s="11"/>
    </row>
    <row r="25" spans="2:38" x14ac:dyDescent="0.35">
      <c r="B25" s="91">
        <v>13</v>
      </c>
      <c r="C25" s="90" t="s">
        <v>5</v>
      </c>
      <c r="D25" s="3">
        <v>4.07</v>
      </c>
      <c r="E25" s="3">
        <v>5.09</v>
      </c>
      <c r="F25" s="3">
        <v>21.16</v>
      </c>
      <c r="G25" s="3">
        <v>92.4</v>
      </c>
      <c r="H25" s="3">
        <v>128.09</v>
      </c>
      <c r="I25" s="3">
        <v>158.74</v>
      </c>
      <c r="J25" s="3">
        <v>162.38</v>
      </c>
      <c r="K25" s="3">
        <v>277.39999999999998</v>
      </c>
      <c r="L25" s="3">
        <v>363.18</v>
      </c>
      <c r="M25" s="3">
        <v>761.43</v>
      </c>
      <c r="N25" s="3">
        <v>1022.79</v>
      </c>
      <c r="O25" s="4">
        <f>15.16*POWER(P12-$D$12,2)-(97.72*(P12-$D$12)) + 151.48</f>
        <v>1161.8800000000001</v>
      </c>
      <c r="P25" s="4">
        <f t="shared" ref="P25:T25" si="24">15.16*POWER(Q12-$D$12,2)-(97.72*(Q12-$D$12)) + 151.48</f>
        <v>1443.16</v>
      </c>
      <c r="Q25" s="4">
        <f t="shared" si="24"/>
        <v>1754.7600000000002</v>
      </c>
      <c r="R25" s="4">
        <f t="shared" si="24"/>
        <v>2096.6799999999998</v>
      </c>
      <c r="S25" s="4">
        <f t="shared" si="24"/>
        <v>2468.92</v>
      </c>
      <c r="T25" s="4">
        <f t="shared" si="24"/>
        <v>2871.48</v>
      </c>
      <c r="U25" s="5">
        <f t="shared" ref="U25:AD25" si="25">T25*$T66+T25</f>
        <v>3001.2659786973659</v>
      </c>
      <c r="V25" s="5">
        <f t="shared" si="25"/>
        <v>3136.9180613781946</v>
      </c>
      <c r="W25" s="5">
        <f t="shared" si="25"/>
        <v>3278.7013858970536</v>
      </c>
      <c r="X25" s="5">
        <f t="shared" si="25"/>
        <v>3426.8930738854983</v>
      </c>
      <c r="Y25" s="5">
        <f t="shared" si="25"/>
        <v>3581.78277239827</v>
      </c>
      <c r="Z25" s="5">
        <f t="shared" si="25"/>
        <v>3743.6732200409747</v>
      </c>
      <c r="AA25" s="5">
        <f t="shared" si="25"/>
        <v>3912.8808386857631</v>
      </c>
      <c r="AB25" s="5">
        <f t="shared" si="25"/>
        <v>4089.7363519315463</v>
      </c>
      <c r="AC25" s="5">
        <f t="shared" si="25"/>
        <v>4274.5854315175548</v>
      </c>
      <c r="AD25" s="5">
        <f t="shared" si="25"/>
        <v>4467.7893729536809</v>
      </c>
      <c r="AL25" s="11"/>
    </row>
    <row r="26" spans="2:38" x14ac:dyDescent="0.35">
      <c r="B26" s="91">
        <v>14</v>
      </c>
      <c r="C26" s="90" t="s">
        <v>14</v>
      </c>
      <c r="D26" s="3">
        <v>11.75</v>
      </c>
      <c r="E26" s="3">
        <v>12.05</v>
      </c>
      <c r="F26" s="3">
        <v>49.67</v>
      </c>
      <c r="G26" s="3">
        <v>242.03</v>
      </c>
      <c r="H26" s="3">
        <v>270.02999999999997</v>
      </c>
      <c r="I26" s="3">
        <v>317.08</v>
      </c>
      <c r="J26" s="3">
        <v>327.57</v>
      </c>
      <c r="K26" s="3">
        <v>380.13</v>
      </c>
      <c r="L26" s="3">
        <v>573.54</v>
      </c>
      <c r="M26" s="3">
        <v>574.53</v>
      </c>
      <c r="N26" s="3">
        <v>575.53</v>
      </c>
      <c r="O26" s="4">
        <f>(63.4*(P12-$D$12)) - 77.3</f>
        <v>683.5</v>
      </c>
      <c r="P26" s="4">
        <f t="shared" ref="P26:T26" si="26">(63.4*(Q12-$D$12)) - 77.3</f>
        <v>746.9</v>
      </c>
      <c r="Q26" s="4">
        <f t="shared" si="26"/>
        <v>810.30000000000007</v>
      </c>
      <c r="R26" s="4">
        <f t="shared" si="26"/>
        <v>873.7</v>
      </c>
      <c r="S26" s="4">
        <f t="shared" si="26"/>
        <v>937.1</v>
      </c>
      <c r="T26" s="4">
        <f t="shared" si="26"/>
        <v>1000.5</v>
      </c>
      <c r="U26" s="5">
        <f t="shared" ref="U26:AD26" si="27">T26*$T67+T26</f>
        <v>1039.2370130795757</v>
      </c>
      <c r="V26" s="5">
        <f t="shared" si="27"/>
        <v>1079.4738324383391</v>
      </c>
      <c r="W26" s="5">
        <f t="shared" si="27"/>
        <v>1121.2685270572533</v>
      </c>
      <c r="X26" s="5">
        <f t="shared" si="27"/>
        <v>1164.6814142120093</v>
      </c>
      <c r="Y26" s="5">
        <f t="shared" si="27"/>
        <v>1209.7751465217236</v>
      </c>
      <c r="Z26" s="5">
        <f t="shared" si="27"/>
        <v>1256.6148023679582</v>
      </c>
      <c r="AA26" s="5">
        <f t="shared" si="27"/>
        <v>1305.2679798145509</v>
      </c>
      <c r="AB26" s="5">
        <f t="shared" si="27"/>
        <v>1355.804894163804</v>
      </c>
      <c r="AC26" s="5">
        <f t="shared" si="27"/>
        <v>1408.2984792898169</v>
      </c>
      <c r="AD26" s="5">
        <f t="shared" si="27"/>
        <v>1462.8244928952104</v>
      </c>
      <c r="AL26" s="11"/>
    </row>
    <row r="27" spans="2:38" x14ac:dyDescent="0.35">
      <c r="B27" s="91">
        <v>15</v>
      </c>
      <c r="C27" s="90" t="s">
        <v>8</v>
      </c>
      <c r="D27" s="3">
        <v>31.28</v>
      </c>
      <c r="E27" s="3">
        <v>32.69</v>
      </c>
      <c r="F27" s="3">
        <v>70.16</v>
      </c>
      <c r="G27" s="3">
        <v>93.32</v>
      </c>
      <c r="H27" s="3">
        <v>98.84</v>
      </c>
      <c r="I27" s="3">
        <v>415.58</v>
      </c>
      <c r="J27" s="3">
        <v>420.28</v>
      </c>
      <c r="K27" s="3">
        <v>425.53</v>
      </c>
      <c r="L27" s="3">
        <v>451.24</v>
      </c>
      <c r="M27" s="3">
        <v>453.17</v>
      </c>
      <c r="N27" s="3">
        <v>495.63</v>
      </c>
      <c r="O27" s="4">
        <f>0.34*POWER(P12-$D$12,4)-9.9*POWER(P12-$D$12,3)+(95.2*POWER(P12-$D$12,2))-(273.4*(P12-$D$12)) +240.88</f>
        <v>611.92000000000223</v>
      </c>
      <c r="P27" s="4">
        <f t="shared" ref="P27:T27" si="28">0.34*POWER(Q12-$D$12,4)-9.9*POWER(Q12-$D$12,3)+(95.2*POWER(Q12-$D$12,2))-(273.4*(Q12-$D$12)) +240.88</f>
        <v>735.9200000000036</v>
      </c>
      <c r="Q27" s="4">
        <f t="shared" si="28"/>
        <v>968.3199999999996</v>
      </c>
      <c r="R27" s="4">
        <f t="shared" si="28"/>
        <v>1359.88</v>
      </c>
      <c r="S27" s="4">
        <f t="shared" si="28"/>
        <v>1969.5200000000013</v>
      </c>
      <c r="T27" s="4">
        <f t="shared" si="28"/>
        <v>2864.3199999999988</v>
      </c>
      <c r="U27" s="5">
        <f t="shared" ref="U27:AD27" si="29">T27*$T68+T27</f>
        <v>3023.4525346089308</v>
      </c>
      <c r="V27" s="5">
        <f t="shared" si="29"/>
        <v>3191.4259681296685</v>
      </c>
      <c r="W27" s="5">
        <f t="shared" si="29"/>
        <v>3368.7314728656052</v>
      </c>
      <c r="X27" s="5">
        <f t="shared" si="29"/>
        <v>3555.8875090954903</v>
      </c>
      <c r="Y27" s="5">
        <f t="shared" si="29"/>
        <v>3753.4413411067903</v>
      </c>
      <c r="Z27" s="5">
        <f t="shared" si="29"/>
        <v>3961.9706374550587</v>
      </c>
      <c r="AA27" s="5">
        <f t="shared" si="29"/>
        <v>4182.0851601286386</v>
      </c>
      <c r="AB27" s="5">
        <f t="shared" si="29"/>
        <v>4414.4285475580009</v>
      </c>
      <c r="AC27" s="5">
        <f t="shared" si="29"/>
        <v>4659.6801966834237</v>
      </c>
      <c r="AD27" s="5">
        <f t="shared" si="29"/>
        <v>4918.5572495843844</v>
      </c>
      <c r="AL27" s="11"/>
    </row>
    <row r="28" spans="2:38" x14ac:dyDescent="0.35">
      <c r="D28" s="76">
        <f>SUM(D13:D27)</f>
        <v>2722.869999999999</v>
      </c>
      <c r="E28" s="76">
        <f t="shared" ref="E28:AD28" si="30">SUM(E13:E27)</f>
        <v>3878.7999999999997</v>
      </c>
      <c r="F28" s="76">
        <f t="shared" si="30"/>
        <v>6908.3</v>
      </c>
      <c r="G28" s="76">
        <f t="shared" si="30"/>
        <v>14219.569999999998</v>
      </c>
      <c r="H28" s="76">
        <f t="shared" si="30"/>
        <v>20896.090000000004</v>
      </c>
      <c r="I28" s="76">
        <f t="shared" si="30"/>
        <v>28412.480000000003</v>
      </c>
      <c r="J28" s="76">
        <f t="shared" si="30"/>
        <v>34359.769999999997</v>
      </c>
      <c r="K28" s="76">
        <f t="shared" si="30"/>
        <v>40247.300000000003</v>
      </c>
      <c r="L28" s="76">
        <f t="shared" si="30"/>
        <v>52820.27</v>
      </c>
      <c r="M28" s="76">
        <f t="shared" si="30"/>
        <v>65462.640000000007</v>
      </c>
      <c r="N28" s="77">
        <f t="shared" si="30"/>
        <v>80263.249999999985</v>
      </c>
      <c r="O28" s="76">
        <f t="shared" si="30"/>
        <v>106443.08827481154</v>
      </c>
      <c r="P28" s="76">
        <f t="shared" si="30"/>
        <v>125638.20315390707</v>
      </c>
      <c r="Q28" s="76">
        <f t="shared" si="30"/>
        <v>147536.46322104061</v>
      </c>
      <c r="R28" s="76">
        <f t="shared" si="30"/>
        <v>172557.196800365</v>
      </c>
      <c r="S28" s="76">
        <f t="shared" si="30"/>
        <v>201173.04196187758</v>
      </c>
      <c r="T28" s="77">
        <f t="shared" si="30"/>
        <v>233909.94243077244</v>
      </c>
      <c r="U28" s="76">
        <f t="shared" si="30"/>
        <v>245950.9434325076</v>
      </c>
      <c r="V28" s="76">
        <f t="shared" si="30"/>
        <v>258632.15430973438</v>
      </c>
      <c r="W28" s="76">
        <f t="shared" si="30"/>
        <v>271988.49461389967</v>
      </c>
      <c r="X28" s="76">
        <f t="shared" si="30"/>
        <v>286056.82689827</v>
      </c>
      <c r="Y28" s="76">
        <f t="shared" si="30"/>
        <v>300876.06652229524</v>
      </c>
      <c r="Z28" s="76">
        <f t="shared" si="30"/>
        <v>316487.29773698875</v>
      </c>
      <c r="AA28" s="76">
        <f t="shared" si="30"/>
        <v>332933.89641404717</v>
      </c>
      <c r="AB28" s="76">
        <f t="shared" si="30"/>
        <v>350261.65980254463</v>
      </c>
      <c r="AC28" s="76">
        <f t="shared" si="30"/>
        <v>368518.94371937279</v>
      </c>
      <c r="AD28" s="77">
        <f t="shared" si="30"/>
        <v>387756.80760325439</v>
      </c>
      <c r="AL28" s="11"/>
    </row>
    <row r="29" spans="2:38" x14ac:dyDescent="0.35">
      <c r="AL29" s="11"/>
    </row>
    <row r="30" spans="2:38" x14ac:dyDescent="0.35">
      <c r="AL30" s="1"/>
    </row>
    <row r="31" spans="2:38" x14ac:dyDescent="0.35">
      <c r="AL31" s="1"/>
    </row>
    <row r="32" spans="2:38" x14ac:dyDescent="0.35">
      <c r="B32" s="90"/>
      <c r="C32" s="90"/>
      <c r="D32" s="151" t="s">
        <v>20</v>
      </c>
      <c r="E32" s="151"/>
      <c r="F32" s="151"/>
      <c r="G32" s="151"/>
      <c r="H32" s="151"/>
      <c r="I32" s="151"/>
      <c r="J32" s="151"/>
      <c r="K32" s="151"/>
      <c r="L32" s="151"/>
      <c r="M32" s="151"/>
      <c r="N32" s="151"/>
      <c r="O32" s="151"/>
      <c r="P32" s="151"/>
      <c r="Q32" s="151"/>
      <c r="R32" s="151"/>
      <c r="S32" s="151"/>
      <c r="T32" s="151"/>
      <c r="U32" s="151"/>
      <c r="V32" s="151"/>
      <c r="W32" s="151"/>
      <c r="X32" s="151"/>
      <c r="Y32" s="151"/>
      <c r="Z32" s="151"/>
      <c r="AA32" s="151"/>
      <c r="AB32" s="151"/>
      <c r="AC32" s="151"/>
      <c r="AD32" s="151"/>
      <c r="AE32" s="151"/>
      <c r="AF32" s="151"/>
      <c r="AG32" s="151"/>
      <c r="AH32" s="151"/>
      <c r="AL32" s="1"/>
    </row>
    <row r="33" spans="2:38" x14ac:dyDescent="0.35">
      <c r="B33" s="91" t="s">
        <v>15</v>
      </c>
      <c r="C33" s="91" t="s">
        <v>18</v>
      </c>
      <c r="D33" s="91">
        <v>2010</v>
      </c>
      <c r="E33" s="91">
        <v>2011</v>
      </c>
      <c r="F33" s="91">
        <v>2012</v>
      </c>
      <c r="G33" s="91">
        <v>2013</v>
      </c>
      <c r="H33" s="91">
        <v>2014</v>
      </c>
      <c r="I33" s="91">
        <v>2015</v>
      </c>
      <c r="J33" s="91">
        <v>2016</v>
      </c>
      <c r="K33" s="91">
        <v>2017</v>
      </c>
      <c r="L33" s="91">
        <v>2018</v>
      </c>
      <c r="M33" s="91">
        <v>2019</v>
      </c>
      <c r="N33" s="91">
        <v>2020</v>
      </c>
      <c r="O33" s="91">
        <v>2021</v>
      </c>
      <c r="P33" s="91">
        <v>2022</v>
      </c>
      <c r="Q33" s="91">
        <v>2023</v>
      </c>
      <c r="R33" s="91">
        <v>2024</v>
      </c>
      <c r="S33" s="91">
        <v>2025</v>
      </c>
      <c r="T33" s="91">
        <v>2026</v>
      </c>
      <c r="U33" s="91">
        <v>2027</v>
      </c>
      <c r="V33" s="91">
        <v>2028</v>
      </c>
      <c r="W33" s="91">
        <v>2029</v>
      </c>
      <c r="X33" s="91">
        <v>2030</v>
      </c>
      <c r="Y33" s="91">
        <v>2031</v>
      </c>
      <c r="Z33" s="91">
        <v>2032</v>
      </c>
      <c r="AA33" s="91">
        <v>2033</v>
      </c>
      <c r="AB33" s="91">
        <v>2034</v>
      </c>
      <c r="AC33" s="91">
        <v>2035</v>
      </c>
      <c r="AD33" s="91">
        <v>2036</v>
      </c>
      <c r="AE33" s="91">
        <v>2037</v>
      </c>
      <c r="AF33" s="91">
        <v>2038</v>
      </c>
      <c r="AG33" s="91">
        <v>2039</v>
      </c>
      <c r="AH33" s="91">
        <v>2040</v>
      </c>
      <c r="AL33" s="1"/>
    </row>
    <row r="34" spans="2:38" x14ac:dyDescent="0.35">
      <c r="B34" s="91">
        <v>1</v>
      </c>
      <c r="C34" s="90" t="s">
        <v>10</v>
      </c>
      <c r="D34" s="3">
        <f>$D13/15</f>
        <v>50.416666666666664</v>
      </c>
      <c r="E34" s="3">
        <f>2*$D13/15</f>
        <v>100.83333333333333</v>
      </c>
      <c r="F34" s="3">
        <f>3*$D13/15</f>
        <v>151.25</v>
      </c>
      <c r="G34" s="3">
        <f>4*$D13/15</f>
        <v>201.66666666666666</v>
      </c>
      <c r="H34" s="3">
        <f>5*$D13/15</f>
        <v>252.08333333333334</v>
      </c>
      <c r="I34" s="3">
        <f>E13-D13</f>
        <v>243.98000000000002</v>
      </c>
      <c r="J34" s="3">
        <f t="shared" ref="J34:AH34" si="31">F13-E13</f>
        <v>345.8599999999999</v>
      </c>
      <c r="K34" s="3">
        <f t="shared" si="31"/>
        <v>561.90000000000009</v>
      </c>
      <c r="L34" s="3">
        <f t="shared" si="31"/>
        <v>523.66999999999985</v>
      </c>
      <c r="M34" s="3">
        <f t="shared" si="31"/>
        <v>932.37000000000035</v>
      </c>
      <c r="N34" s="3">
        <f t="shared" si="31"/>
        <v>1911.2400000000002</v>
      </c>
      <c r="O34" s="3">
        <f>K13-J13</f>
        <v>650.32999999999993</v>
      </c>
      <c r="P34" s="3">
        <f t="shared" si="31"/>
        <v>6639.27</v>
      </c>
      <c r="Q34" s="3">
        <f t="shared" si="31"/>
        <v>4490.83</v>
      </c>
      <c r="R34" s="3">
        <f t="shared" si="31"/>
        <v>4291.880000000001</v>
      </c>
      <c r="S34" s="4">
        <f t="shared" si="31"/>
        <v>5196.7199999999939</v>
      </c>
      <c r="T34" s="4">
        <f t="shared" si="31"/>
        <v>6106.0499999999993</v>
      </c>
      <c r="U34" s="4">
        <f t="shared" si="31"/>
        <v>6749.3499999999949</v>
      </c>
      <c r="V34" s="4">
        <f t="shared" si="31"/>
        <v>7392.6500000000087</v>
      </c>
      <c r="W34" s="4">
        <f t="shared" si="31"/>
        <v>8035.9499999999971</v>
      </c>
      <c r="X34" s="4">
        <f t="shared" si="31"/>
        <v>8679.2499999999927</v>
      </c>
      <c r="Y34" s="5">
        <f t="shared" si="31"/>
        <v>3645.3136387075647</v>
      </c>
      <c r="Z34" s="5">
        <f t="shared" si="31"/>
        <v>3854.5535089993355</v>
      </c>
      <c r="AA34" s="5">
        <f t="shared" si="31"/>
        <v>4075.8036828366603</v>
      </c>
      <c r="AB34" s="5">
        <f t="shared" si="31"/>
        <v>4309.7535479115904</v>
      </c>
      <c r="AC34" s="5">
        <f t="shared" si="31"/>
        <v>4557.1320625554508</v>
      </c>
      <c r="AD34" s="5">
        <f t="shared" si="31"/>
        <v>4818.7100270813244</v>
      </c>
      <c r="AE34" s="5">
        <f t="shared" si="31"/>
        <v>5095.3024855007825</v>
      </c>
      <c r="AF34" s="5">
        <f t="shared" si="31"/>
        <v>5387.7712650984176</v>
      </c>
      <c r="AG34" s="5">
        <f t="shared" si="31"/>
        <v>5697.027661777247</v>
      </c>
      <c r="AH34" s="5">
        <f t="shared" si="31"/>
        <v>6024.0352795419167</v>
      </c>
      <c r="AL34" s="1"/>
    </row>
    <row r="35" spans="2:38" x14ac:dyDescent="0.35">
      <c r="B35" s="91">
        <v>2</v>
      </c>
      <c r="C35" s="90" t="s">
        <v>2</v>
      </c>
      <c r="D35" s="3">
        <f t="shared" ref="D35:D48" si="32">$D14/15</f>
        <v>61.783333333333331</v>
      </c>
      <c r="E35" s="3">
        <f t="shared" ref="E35:E48" si="33">2*$D14/15</f>
        <v>123.56666666666666</v>
      </c>
      <c r="F35" s="3">
        <f t="shared" ref="F35:F48" si="34">3*$D14/15</f>
        <v>185.35</v>
      </c>
      <c r="G35" s="3">
        <f t="shared" ref="G35:G48" si="35">4*$D14/15</f>
        <v>247.13333333333333</v>
      </c>
      <c r="H35" s="3">
        <f t="shared" ref="H35:H48" si="36">5*$D14/15</f>
        <v>308.91666666666669</v>
      </c>
      <c r="I35" s="3">
        <f t="shared" ref="I35:I48" si="37">E14-D14</f>
        <v>84.940000000000055</v>
      </c>
      <c r="J35" s="3">
        <f t="shared" ref="J35:J48" si="38">F14-E14</f>
        <v>126.12999999999988</v>
      </c>
      <c r="K35" s="3">
        <f t="shared" ref="K35:K48" si="39">G14-F14</f>
        <v>140.37000000000012</v>
      </c>
      <c r="L35" s="3">
        <f t="shared" ref="L35:L48" si="40">H14-G14</f>
        <v>348</v>
      </c>
      <c r="M35" s="3">
        <f t="shared" ref="M35:M48" si="41">I14-H14</f>
        <v>852.13000000000011</v>
      </c>
      <c r="N35" s="3">
        <f t="shared" ref="N35:N48" si="42">J14-I14</f>
        <v>508.44999999999982</v>
      </c>
      <c r="O35" s="3">
        <f t="shared" ref="O35:O48" si="43">K14-J14</f>
        <v>1483.1</v>
      </c>
      <c r="P35" s="3">
        <f t="shared" ref="P35:P48" si="44">L14-K14</f>
        <v>2710.16</v>
      </c>
      <c r="Q35" s="3">
        <f t="shared" ref="Q35:Q48" si="45">M14-L14</f>
        <v>2074.5299999999997</v>
      </c>
      <c r="R35" s="3">
        <f t="shared" ref="R35:R48" si="46">N14-M14</f>
        <v>4290.32</v>
      </c>
      <c r="S35" s="4">
        <f t="shared" ref="S35:S48" si="47">O14-N14</f>
        <v>2416.4400000000041</v>
      </c>
      <c r="T35" s="4">
        <f t="shared" ref="T35:T48" si="48">P14-O14</f>
        <v>3677.6499999999978</v>
      </c>
      <c r="U35" s="4">
        <f t="shared" ref="U35:U48" si="49">Q14-P14</f>
        <v>4072.9099999999962</v>
      </c>
      <c r="V35" s="4">
        <f t="shared" ref="V35:V48" si="50">R14-Q14</f>
        <v>4468.1700000000019</v>
      </c>
      <c r="W35" s="4">
        <f t="shared" ref="W35:W48" si="51">S14-R14</f>
        <v>4863.4300000000039</v>
      </c>
      <c r="X35" s="4">
        <f t="shared" ref="X35:X48" si="52">T14-S14</f>
        <v>5258.6900000000023</v>
      </c>
      <c r="Y35" s="5">
        <f t="shared" ref="Y35:Y48" si="53">U14-T14</f>
        <v>2375.3639069522978</v>
      </c>
      <c r="Z35" s="5">
        <f t="shared" ref="Z35:Z48" si="54">V14-U14</f>
        <v>2522.6755002759019</v>
      </c>
      <c r="AA35" s="5">
        <f t="shared" ref="AA35:AA48" si="55">W14-V14</f>
        <v>2679.1228329546575</v>
      </c>
      <c r="AB35" s="5">
        <f t="shared" ref="AB35:AB48" si="56">X14-W14</f>
        <v>2845.272470943637</v>
      </c>
      <c r="AC35" s="5">
        <f t="shared" ref="AC35:AC48" si="57">Y14-X14</f>
        <v>3021.7261165967284</v>
      </c>
      <c r="AD35" s="5">
        <f t="shared" ref="AD35:AD48" si="58">Z14-Y14</f>
        <v>3209.1227877007186</v>
      </c>
      <c r="AE35" s="5">
        <f t="shared" ref="AE35:AE48" si="59">AA14-Z14</f>
        <v>3408.1411316452577</v>
      </c>
      <c r="AF35" s="5">
        <f t="shared" ref="AF35:AF48" si="60">AB14-AA14</f>
        <v>3619.501883109464</v>
      </c>
      <c r="AG35" s="5">
        <f t="shared" ref="AG35:AG48" si="61">AC14-AB14</f>
        <v>3843.9704741653841</v>
      </c>
      <c r="AH35" s="5">
        <f t="shared" ref="AH35:AH48" si="62">AD14-AC14</f>
        <v>4082.3598062508099</v>
      </c>
      <c r="AL35" s="1"/>
    </row>
    <row r="36" spans="2:38" x14ac:dyDescent="0.35">
      <c r="B36" s="91">
        <v>3</v>
      </c>
      <c r="C36" s="90" t="s">
        <v>4</v>
      </c>
      <c r="D36" s="3">
        <f t="shared" si="32"/>
        <v>2.4573333333333331</v>
      </c>
      <c r="E36" s="3">
        <f t="shared" si="33"/>
        <v>4.9146666666666663</v>
      </c>
      <c r="F36" s="3">
        <f t="shared" si="34"/>
        <v>7.3719999999999999</v>
      </c>
      <c r="G36" s="3">
        <f t="shared" si="35"/>
        <v>9.8293333333333326</v>
      </c>
      <c r="H36" s="3">
        <f t="shared" si="36"/>
        <v>12.286666666666667</v>
      </c>
      <c r="I36" s="3">
        <f t="shared" si="37"/>
        <v>47.09</v>
      </c>
      <c r="J36" s="3">
        <f t="shared" si="38"/>
        <v>74.459999999999994</v>
      </c>
      <c r="K36" s="3">
        <f t="shared" si="39"/>
        <v>2746.8900000000003</v>
      </c>
      <c r="L36" s="3">
        <f t="shared" si="40"/>
        <v>1099.9499999999998</v>
      </c>
      <c r="M36" s="3">
        <f t="shared" si="41"/>
        <v>2115.5100000000002</v>
      </c>
      <c r="N36" s="3">
        <f t="shared" si="42"/>
        <v>775.42000000000007</v>
      </c>
      <c r="O36" s="3">
        <f t="shared" si="43"/>
        <v>487.69999999999982</v>
      </c>
      <c r="P36" s="3">
        <f t="shared" si="44"/>
        <v>206.93000000000029</v>
      </c>
      <c r="Q36" s="3">
        <f t="shared" si="45"/>
        <v>650.58999999999924</v>
      </c>
      <c r="R36" s="3">
        <f t="shared" si="46"/>
        <v>303.28000000000065</v>
      </c>
      <c r="S36" s="4">
        <f t="shared" si="47"/>
        <v>4618.0200000000004</v>
      </c>
      <c r="T36" s="4">
        <f t="shared" si="48"/>
        <v>993.69999999999891</v>
      </c>
      <c r="U36" s="4">
        <f t="shared" si="49"/>
        <v>993.70000000000073</v>
      </c>
      <c r="V36" s="4">
        <f t="shared" si="50"/>
        <v>993.69999999999891</v>
      </c>
      <c r="W36" s="4">
        <f t="shared" si="51"/>
        <v>993.70000000000073</v>
      </c>
      <c r="X36" s="4">
        <f t="shared" si="52"/>
        <v>993.70000000000073</v>
      </c>
      <c r="Y36" s="5">
        <f t="shared" si="53"/>
        <v>665.96953154060975</v>
      </c>
      <c r="Z36" s="5">
        <f t="shared" si="54"/>
        <v>690.43098014525094</v>
      </c>
      <c r="AA36" s="5">
        <f t="shared" si="55"/>
        <v>715.79091199799223</v>
      </c>
      <c r="AB36" s="5">
        <f t="shared" si="56"/>
        <v>742.0823289116197</v>
      </c>
      <c r="AC36" s="5">
        <f t="shared" si="57"/>
        <v>769.33944487470217</v>
      </c>
      <c r="AD36" s="5">
        <f t="shared" si="58"/>
        <v>797.59773057553321</v>
      </c>
      <c r="AE36" s="5">
        <f t="shared" si="59"/>
        <v>826.89395956143926</v>
      </c>
      <c r="AF36" s="5">
        <f t="shared" si="60"/>
        <v>857.26625609354232</v>
      </c>
      <c r="AG36" s="5">
        <f t="shared" si="61"/>
        <v>888.75414475927755</v>
      </c>
      <c r="AH36" s="5">
        <f t="shared" si="62"/>
        <v>921.39860190718537</v>
      </c>
      <c r="AL36" s="1"/>
    </row>
    <row r="37" spans="2:38" x14ac:dyDescent="0.35">
      <c r="B37" s="91">
        <v>4</v>
      </c>
      <c r="C37" s="90" t="s">
        <v>11</v>
      </c>
      <c r="D37" s="3">
        <f t="shared" si="32"/>
        <v>7.2333333333333334</v>
      </c>
      <c r="E37" s="3">
        <f t="shared" si="33"/>
        <v>14.466666666666667</v>
      </c>
      <c r="F37" s="3">
        <f t="shared" si="34"/>
        <v>21.7</v>
      </c>
      <c r="G37" s="3">
        <f t="shared" si="35"/>
        <v>28.933333333333334</v>
      </c>
      <c r="H37" s="3">
        <f t="shared" si="36"/>
        <v>36.166666666666664</v>
      </c>
      <c r="I37" s="3">
        <f t="shared" si="37"/>
        <v>48.330000000000013</v>
      </c>
      <c r="J37" s="3">
        <f t="shared" si="38"/>
        <v>933.7399999999999</v>
      </c>
      <c r="K37" s="3">
        <f t="shared" si="39"/>
        <v>637.95000000000005</v>
      </c>
      <c r="L37" s="3">
        <f t="shared" si="40"/>
        <v>222.33999999999992</v>
      </c>
      <c r="M37" s="3">
        <f t="shared" si="41"/>
        <v>667.85000000000014</v>
      </c>
      <c r="N37" s="3">
        <f t="shared" si="42"/>
        <v>1342.85</v>
      </c>
      <c r="O37" s="3">
        <f t="shared" si="43"/>
        <v>565.91000000000031</v>
      </c>
      <c r="P37" s="3">
        <f t="shared" si="44"/>
        <v>539.71</v>
      </c>
      <c r="Q37" s="3">
        <f t="shared" si="45"/>
        <v>1669.25</v>
      </c>
      <c r="R37" s="3">
        <f t="shared" si="46"/>
        <v>1474.5699999999997</v>
      </c>
      <c r="S37" s="4">
        <f t="shared" si="47"/>
        <v>9606.6047999999973</v>
      </c>
      <c r="T37" s="4">
        <f t="shared" si="48"/>
        <v>2606.8704000000034</v>
      </c>
      <c r="U37" s="4">
        <f t="shared" si="49"/>
        <v>2899.8351999999977</v>
      </c>
      <c r="V37" s="4">
        <f t="shared" si="50"/>
        <v>3220.2896000000001</v>
      </c>
      <c r="W37" s="4">
        <f t="shared" si="51"/>
        <v>3568.2335999999996</v>
      </c>
      <c r="X37" s="4">
        <f t="shared" si="52"/>
        <v>3943.6671999999962</v>
      </c>
      <c r="Y37" s="5">
        <f t="shared" si="53"/>
        <v>1465.8652871010563</v>
      </c>
      <c r="Z37" s="5">
        <f t="shared" si="54"/>
        <v>1528.9592923409582</v>
      </c>
      <c r="AA37" s="5">
        <f t="shared" si="55"/>
        <v>1594.7689997209163</v>
      </c>
      <c r="AB37" s="5">
        <f t="shared" si="56"/>
        <v>1663.4112989214191</v>
      </c>
      <c r="AC37" s="5">
        <f t="shared" si="57"/>
        <v>1735.0081108070517</v>
      </c>
      <c r="AD37" s="5">
        <f t="shared" si="58"/>
        <v>1809.6866039795132</v>
      </c>
      <c r="AE37" s="5">
        <f t="shared" si="59"/>
        <v>1887.5794206515493</v>
      </c>
      <c r="AF37" s="5">
        <f t="shared" si="60"/>
        <v>1968.8249122429625</v>
      </c>
      <c r="AG37" s="5">
        <f t="shared" si="61"/>
        <v>2053.5673851172396</v>
      </c>
      <c r="AH37" s="5">
        <f t="shared" si="62"/>
        <v>2141.9573568951455</v>
      </c>
      <c r="AL37" s="1"/>
    </row>
    <row r="38" spans="2:38" x14ac:dyDescent="0.35">
      <c r="B38" s="91">
        <v>5</v>
      </c>
      <c r="C38" s="90" t="s">
        <v>7</v>
      </c>
      <c r="D38" s="3">
        <f t="shared" si="32"/>
        <v>16.754666666666665</v>
      </c>
      <c r="E38" s="3">
        <f t="shared" si="33"/>
        <v>33.509333333333331</v>
      </c>
      <c r="F38" s="3">
        <f t="shared" si="34"/>
        <v>50.264000000000003</v>
      </c>
      <c r="G38" s="3">
        <f t="shared" si="35"/>
        <v>67.018666666666661</v>
      </c>
      <c r="H38" s="3">
        <f t="shared" si="36"/>
        <v>83.773333333333326</v>
      </c>
      <c r="I38" s="3">
        <f t="shared" si="37"/>
        <v>112.44999999999999</v>
      </c>
      <c r="J38" s="3">
        <f t="shared" si="38"/>
        <v>27.110000000000014</v>
      </c>
      <c r="K38" s="3">
        <f t="shared" si="39"/>
        <v>69.81</v>
      </c>
      <c r="L38" s="3">
        <f t="shared" si="40"/>
        <v>790.71</v>
      </c>
      <c r="M38" s="3">
        <f t="shared" si="41"/>
        <v>397.05999999999995</v>
      </c>
      <c r="N38" s="3">
        <f t="shared" si="42"/>
        <v>187.15999999999985</v>
      </c>
      <c r="O38" s="3">
        <f t="shared" si="43"/>
        <v>488.17000000000007</v>
      </c>
      <c r="P38" s="3">
        <f t="shared" si="44"/>
        <v>307.23</v>
      </c>
      <c r="Q38" s="3">
        <f t="shared" si="45"/>
        <v>2091.5800000000004</v>
      </c>
      <c r="R38" s="3">
        <f t="shared" si="46"/>
        <v>1527.0699999999997</v>
      </c>
      <c r="S38" s="4">
        <f t="shared" si="47"/>
        <v>1895.8499999999995</v>
      </c>
      <c r="T38" s="4">
        <f t="shared" si="48"/>
        <v>2598.6000000000049</v>
      </c>
      <c r="U38" s="4">
        <f t="shared" si="49"/>
        <v>3177.5999999999949</v>
      </c>
      <c r="V38" s="4">
        <f t="shared" si="50"/>
        <v>3818.3999999999996</v>
      </c>
      <c r="W38" s="4">
        <f t="shared" si="51"/>
        <v>4521</v>
      </c>
      <c r="X38" s="4">
        <f t="shared" si="52"/>
        <v>5285.4000000000015</v>
      </c>
      <c r="Y38" s="5">
        <f t="shared" si="53"/>
        <v>1599.3515118486575</v>
      </c>
      <c r="Z38" s="5">
        <f t="shared" si="54"/>
        <v>1692.2098931778637</v>
      </c>
      <c r="AA38" s="5">
        <f t="shared" si="55"/>
        <v>1790.4596340169701</v>
      </c>
      <c r="AB38" s="5">
        <f t="shared" si="56"/>
        <v>1894.4137568088554</v>
      </c>
      <c r="AC38" s="5">
        <f t="shared" si="57"/>
        <v>2004.4034580857915</v>
      </c>
      <c r="AD38" s="5">
        <f t="shared" si="58"/>
        <v>2120.779163657462</v>
      </c>
      <c r="AE38" s="5">
        <f t="shared" si="59"/>
        <v>2243.9116450631991</v>
      </c>
      <c r="AF38" s="5">
        <f t="shared" si="60"/>
        <v>2374.1932008454387</v>
      </c>
      <c r="AG38" s="5">
        <f t="shared" si="61"/>
        <v>2512.0389064079864</v>
      </c>
      <c r="AH38" s="5">
        <f t="shared" si="62"/>
        <v>2657.8879364410459</v>
      </c>
      <c r="AL38" s="1"/>
    </row>
    <row r="39" spans="2:38" x14ac:dyDescent="0.35">
      <c r="B39" s="91">
        <v>6</v>
      </c>
      <c r="C39" s="90" t="s">
        <v>12</v>
      </c>
      <c r="D39" s="3">
        <f t="shared" si="32"/>
        <v>0.22733333333333333</v>
      </c>
      <c r="E39" s="3">
        <f t="shared" si="33"/>
        <v>0.45466666666666666</v>
      </c>
      <c r="F39" s="3">
        <f t="shared" si="34"/>
        <v>0.68200000000000005</v>
      </c>
      <c r="G39" s="3">
        <f t="shared" si="35"/>
        <v>0.90933333333333333</v>
      </c>
      <c r="H39" s="3">
        <f t="shared" si="36"/>
        <v>1.1366666666666667</v>
      </c>
      <c r="I39" s="3">
        <f t="shared" si="37"/>
        <v>59.67</v>
      </c>
      <c r="J39" s="3">
        <f t="shared" si="38"/>
        <v>468.90000000000003</v>
      </c>
      <c r="K39" s="3">
        <f t="shared" si="39"/>
        <v>761.15000000000009</v>
      </c>
      <c r="L39" s="3">
        <f t="shared" si="40"/>
        <v>2006.0699999999997</v>
      </c>
      <c r="M39" s="3">
        <f t="shared" si="41"/>
        <v>301.18000000000029</v>
      </c>
      <c r="N39" s="3">
        <f t="shared" si="42"/>
        <v>28.7199999999998</v>
      </c>
      <c r="O39" s="3">
        <f t="shared" si="43"/>
        <v>332.44000000000005</v>
      </c>
      <c r="P39" s="3">
        <f t="shared" si="44"/>
        <v>558.9399999999996</v>
      </c>
      <c r="Q39" s="3">
        <f t="shared" si="45"/>
        <v>145.55000000000018</v>
      </c>
      <c r="R39" s="3">
        <f t="shared" si="46"/>
        <v>91.970000000000255</v>
      </c>
      <c r="S39" s="4">
        <f t="shared" si="47"/>
        <v>1258.1000000000004</v>
      </c>
      <c r="T39" s="4">
        <f>P18-O18</f>
        <v>543.69999999999982</v>
      </c>
      <c r="U39" s="4">
        <f t="shared" si="49"/>
        <v>543.70000000000073</v>
      </c>
      <c r="V39" s="4">
        <f t="shared" si="50"/>
        <v>543.69999999999982</v>
      </c>
      <c r="W39" s="4">
        <f t="shared" si="51"/>
        <v>543.69999999999982</v>
      </c>
      <c r="X39" s="4">
        <f t="shared" si="52"/>
        <v>543.70000000000164</v>
      </c>
      <c r="Y39" s="5">
        <f t="shared" si="53"/>
        <v>255.99701227889091</v>
      </c>
      <c r="Z39" s="5">
        <f t="shared" si="54"/>
        <v>263.49987105842411</v>
      </c>
      <c r="AA39" s="5">
        <f t="shared" si="55"/>
        <v>271.22262650536322</v>
      </c>
      <c r="AB39" s="5">
        <f t="shared" si="56"/>
        <v>279.17172343570928</v>
      </c>
      <c r="AC39" s="5">
        <f t="shared" si="57"/>
        <v>287.3537955526117</v>
      </c>
      <c r="AD39" s="5">
        <f t="shared" si="58"/>
        <v>295.77567098233521</v>
      </c>
      <c r="AE39" s="5">
        <f t="shared" si="59"/>
        <v>304.44437797249702</v>
      </c>
      <c r="AF39" s="5">
        <f t="shared" si="60"/>
        <v>313.3671507572908</v>
      </c>
      <c r="AG39" s="5">
        <f t="shared" si="61"/>
        <v>322.55143559463068</v>
      </c>
      <c r="AH39" s="5">
        <f t="shared" si="62"/>
        <v>332.00489698021011</v>
      </c>
      <c r="AL39" s="1"/>
    </row>
    <row r="40" spans="2:38" x14ac:dyDescent="0.35">
      <c r="B40" s="91">
        <v>7</v>
      </c>
      <c r="C40" s="90" t="s">
        <v>0</v>
      </c>
      <c r="D40" s="3">
        <f t="shared" si="32"/>
        <v>9.0646666666666658</v>
      </c>
      <c r="E40" s="3">
        <f t="shared" si="33"/>
        <v>18.129333333333332</v>
      </c>
      <c r="F40" s="3">
        <f t="shared" si="34"/>
        <v>27.193999999999999</v>
      </c>
      <c r="G40" s="3">
        <f t="shared" si="35"/>
        <v>36.258666666666663</v>
      </c>
      <c r="H40" s="3">
        <f t="shared" si="36"/>
        <v>45.323333333333338</v>
      </c>
      <c r="I40" s="3">
        <f t="shared" si="37"/>
        <v>112.4</v>
      </c>
      <c r="J40" s="3">
        <f t="shared" si="38"/>
        <v>340.47</v>
      </c>
      <c r="K40" s="3">
        <f t="shared" si="39"/>
        <v>1303.1399999999999</v>
      </c>
      <c r="L40" s="3">
        <f t="shared" si="40"/>
        <v>365.94999999999982</v>
      </c>
      <c r="M40" s="3">
        <f t="shared" si="41"/>
        <v>915.94</v>
      </c>
      <c r="N40" s="3">
        <f t="shared" si="42"/>
        <v>524.45000000000027</v>
      </c>
      <c r="O40" s="3">
        <f t="shared" si="43"/>
        <v>593.02</v>
      </c>
      <c r="P40" s="3">
        <f t="shared" si="44"/>
        <v>95.420000000000073</v>
      </c>
      <c r="Q40" s="3">
        <f t="shared" si="45"/>
        <v>147.42999999999938</v>
      </c>
      <c r="R40" s="3">
        <f t="shared" si="46"/>
        <v>50.789999999999964</v>
      </c>
      <c r="S40" s="4">
        <f t="shared" si="47"/>
        <v>-371.22000000000025</v>
      </c>
      <c r="T40" s="4">
        <f t="shared" si="48"/>
        <v>374.70000000001346</v>
      </c>
      <c r="U40" s="4">
        <f t="shared" si="49"/>
        <v>897.69999999998981</v>
      </c>
      <c r="V40" s="4">
        <f t="shared" si="50"/>
        <v>1699.2199999999957</v>
      </c>
      <c r="W40" s="4">
        <f t="shared" si="51"/>
        <v>2824.3799999999837</v>
      </c>
      <c r="X40" s="4">
        <f t="shared" si="52"/>
        <v>4318.2999999999956</v>
      </c>
      <c r="Y40" s="5">
        <f t="shared" si="53"/>
        <v>664.6397957389072</v>
      </c>
      <c r="Z40" s="5">
        <f t="shared" si="54"/>
        <v>695.47063104248991</v>
      </c>
      <c r="AA40" s="5">
        <f t="shared" si="55"/>
        <v>727.73162507507186</v>
      </c>
      <c r="AB40" s="5">
        <f t="shared" si="56"/>
        <v>761.48911901651445</v>
      </c>
      <c r="AC40" s="5">
        <f t="shared" si="57"/>
        <v>796.81253143386493</v>
      </c>
      <c r="AD40" s="5">
        <f t="shared" si="58"/>
        <v>833.77450103298906</v>
      </c>
      <c r="AE40" s="5">
        <f t="shared" si="59"/>
        <v>872.45103603206371</v>
      </c>
      <c r="AF40" s="5">
        <f t="shared" si="60"/>
        <v>912.92167046412214</v>
      </c>
      <c r="AG40" s="5">
        <f t="shared" si="61"/>
        <v>955.26962772999468</v>
      </c>
      <c r="AH40" s="5">
        <f t="shared" si="62"/>
        <v>999.58199173810499</v>
      </c>
      <c r="AL40" s="1"/>
    </row>
    <row r="41" spans="2:38" x14ac:dyDescent="0.35">
      <c r="B41" s="91">
        <v>8</v>
      </c>
      <c r="C41" s="90" t="s">
        <v>6</v>
      </c>
      <c r="D41" s="3">
        <f t="shared" si="32"/>
        <v>23.33</v>
      </c>
      <c r="E41" s="3">
        <f t="shared" si="33"/>
        <v>46.66</v>
      </c>
      <c r="F41" s="3">
        <f t="shared" si="34"/>
        <v>69.989999999999995</v>
      </c>
      <c r="G41" s="3">
        <f t="shared" si="35"/>
        <v>93.32</v>
      </c>
      <c r="H41" s="3">
        <f t="shared" si="36"/>
        <v>116.65</v>
      </c>
      <c r="I41" s="3">
        <f t="shared" si="37"/>
        <v>211.95</v>
      </c>
      <c r="J41" s="3">
        <f t="shared" si="38"/>
        <v>221.10000000000002</v>
      </c>
      <c r="K41" s="3">
        <f t="shared" si="39"/>
        <v>85.210000000000036</v>
      </c>
      <c r="L41" s="3">
        <f t="shared" si="40"/>
        <v>454.38999999999987</v>
      </c>
      <c r="M41" s="3">
        <f t="shared" si="41"/>
        <v>568.33000000000015</v>
      </c>
      <c r="N41" s="3">
        <f t="shared" si="42"/>
        <v>418.3599999999999</v>
      </c>
      <c r="O41" s="3">
        <f t="shared" si="43"/>
        <v>235.42000000000007</v>
      </c>
      <c r="P41" s="3">
        <f t="shared" si="44"/>
        <v>173.23999999999978</v>
      </c>
      <c r="Q41" s="3">
        <f t="shared" si="45"/>
        <v>84.190000000000055</v>
      </c>
      <c r="R41" s="3">
        <f t="shared" si="46"/>
        <v>1193.29</v>
      </c>
      <c r="S41" s="4">
        <f t="shared" si="47"/>
        <v>35.410000000000309</v>
      </c>
      <c r="T41" s="4">
        <f t="shared" si="48"/>
        <v>506.26000000000022</v>
      </c>
      <c r="U41" s="4">
        <f t="shared" si="49"/>
        <v>536.88000000000011</v>
      </c>
      <c r="V41" s="4">
        <f t="shared" si="50"/>
        <v>568.63999999999942</v>
      </c>
      <c r="W41" s="4">
        <f t="shared" si="51"/>
        <v>601.54000000000087</v>
      </c>
      <c r="X41" s="4">
        <f t="shared" si="52"/>
        <v>635.57999999999902</v>
      </c>
      <c r="Y41" s="5">
        <f t="shared" si="53"/>
        <v>345.26508205266964</v>
      </c>
      <c r="Z41" s="5">
        <f t="shared" si="54"/>
        <v>362.59247769332433</v>
      </c>
      <c r="AA41" s="5">
        <f t="shared" si="55"/>
        <v>380.78946210879167</v>
      </c>
      <c r="AB41" s="5">
        <f t="shared" si="56"/>
        <v>399.89967628545855</v>
      </c>
      <c r="AC41" s="5">
        <f t="shared" si="57"/>
        <v>419.96895136642706</v>
      </c>
      <c r="AD41" s="5">
        <f t="shared" si="58"/>
        <v>441.04541856622018</v>
      </c>
      <c r="AE41" s="5">
        <f t="shared" si="59"/>
        <v>463.1796246016529</v>
      </c>
      <c r="AF41" s="5">
        <f t="shared" si="60"/>
        <v>486.42465291569169</v>
      </c>
      <c r="AG41" s="5">
        <f t="shared" si="61"/>
        <v>510.83625098500488</v>
      </c>
      <c r="AH41" s="5">
        <f t="shared" si="62"/>
        <v>536.47296401657513</v>
      </c>
      <c r="AL41" s="1"/>
    </row>
    <row r="42" spans="2:38" x14ac:dyDescent="0.35">
      <c r="B42" s="91">
        <v>9</v>
      </c>
      <c r="C42" s="90" t="s">
        <v>13</v>
      </c>
      <c r="D42" s="3">
        <f t="shared" si="32"/>
        <v>3.0453333333333332</v>
      </c>
      <c r="E42" s="3">
        <f t="shared" si="33"/>
        <v>6.0906666666666665</v>
      </c>
      <c r="F42" s="3">
        <f t="shared" si="34"/>
        <v>9.1359999999999992</v>
      </c>
      <c r="G42" s="3">
        <f t="shared" si="35"/>
        <v>12.181333333333333</v>
      </c>
      <c r="H42" s="3">
        <f t="shared" si="36"/>
        <v>15.226666666666667</v>
      </c>
      <c r="I42" s="3">
        <f t="shared" si="37"/>
        <v>56.470000000000006</v>
      </c>
      <c r="J42" s="3">
        <f t="shared" si="38"/>
        <v>82.94</v>
      </c>
      <c r="K42" s="3">
        <f t="shared" si="39"/>
        <v>203.72</v>
      </c>
      <c r="L42" s="3">
        <f t="shared" si="40"/>
        <v>366.41</v>
      </c>
      <c r="M42" s="3">
        <f t="shared" si="41"/>
        <v>292.21000000000004</v>
      </c>
      <c r="N42" s="3">
        <f t="shared" si="42"/>
        <v>161.08999999999992</v>
      </c>
      <c r="O42" s="3">
        <f t="shared" si="43"/>
        <v>627.75</v>
      </c>
      <c r="P42" s="3">
        <f t="shared" si="44"/>
        <v>408.15999999999985</v>
      </c>
      <c r="Q42" s="3">
        <f t="shared" si="45"/>
        <v>270.78999999999996</v>
      </c>
      <c r="R42" s="3">
        <f t="shared" si="46"/>
        <v>405.48</v>
      </c>
      <c r="S42" s="4">
        <f t="shared" si="47"/>
        <v>558.80347481154149</v>
      </c>
      <c r="T42" s="4">
        <f t="shared" si="48"/>
        <v>560.644479095527</v>
      </c>
      <c r="U42" s="4">
        <f t="shared" si="49"/>
        <v>599.30486713350683</v>
      </c>
      <c r="V42" s="4">
        <f t="shared" si="50"/>
        <v>637.58397932442313</v>
      </c>
      <c r="W42" s="4">
        <f t="shared" si="51"/>
        <v>675.51156151260238</v>
      </c>
      <c r="X42" s="4">
        <f t="shared" si="52"/>
        <v>713.11326889485554</v>
      </c>
      <c r="Y42" s="5">
        <f t="shared" si="53"/>
        <v>299.55262274384768</v>
      </c>
      <c r="Z42" s="5">
        <f t="shared" si="54"/>
        <v>313.01441825090751</v>
      </c>
      <c r="AA42" s="5">
        <f t="shared" si="55"/>
        <v>327.08118238289262</v>
      </c>
      <c r="AB42" s="5">
        <f t="shared" si="56"/>
        <v>341.78010222914418</v>
      </c>
      <c r="AC42" s="5">
        <f t="shared" si="57"/>
        <v>357.13958665777864</v>
      </c>
      <c r="AD42" s="5">
        <f t="shared" si="58"/>
        <v>373.1893212220275</v>
      </c>
      <c r="AE42" s="5">
        <f t="shared" si="59"/>
        <v>389.96032553403165</v>
      </c>
      <c r="AF42" s="5">
        <f t="shared" si="60"/>
        <v>407.48501321702133</v>
      </c>
      <c r="AG42" s="5">
        <f t="shared" si="61"/>
        <v>425.79725455169319</v>
      </c>
      <c r="AH42" s="5">
        <f t="shared" si="62"/>
        <v>444.9324419379318</v>
      </c>
      <c r="AL42" s="1"/>
    </row>
    <row r="43" spans="2:38" x14ac:dyDescent="0.35">
      <c r="B43" s="91">
        <v>10</v>
      </c>
      <c r="C43" s="90" t="s">
        <v>3</v>
      </c>
      <c r="D43" s="3">
        <f t="shared" si="32"/>
        <v>1.1146666666666667</v>
      </c>
      <c r="E43" s="3">
        <f t="shared" si="33"/>
        <v>2.2293333333333334</v>
      </c>
      <c r="F43" s="3">
        <f t="shared" si="34"/>
        <v>3.3439999999999999</v>
      </c>
      <c r="G43" s="3">
        <f t="shared" si="35"/>
        <v>4.4586666666666668</v>
      </c>
      <c r="H43" s="3">
        <f t="shared" si="36"/>
        <v>5.5733333333333333</v>
      </c>
      <c r="I43" s="3">
        <f t="shared" si="37"/>
        <v>2.9600000000000009</v>
      </c>
      <c r="J43" s="3">
        <f t="shared" si="38"/>
        <v>3.740000000000002</v>
      </c>
      <c r="K43" s="3">
        <f t="shared" si="39"/>
        <v>66.010000000000005</v>
      </c>
      <c r="L43" s="3">
        <f t="shared" si="40"/>
        <v>137.47</v>
      </c>
      <c r="M43" s="3">
        <f t="shared" si="41"/>
        <v>8.6200000000000045</v>
      </c>
      <c r="N43" s="3">
        <f t="shared" si="42"/>
        <v>27.619999999999976</v>
      </c>
      <c r="O43" s="3">
        <f t="shared" si="43"/>
        <v>209.12</v>
      </c>
      <c r="P43" s="3">
        <f t="shared" si="44"/>
        <v>438.37</v>
      </c>
      <c r="Q43" s="3">
        <f t="shared" si="45"/>
        <v>118.53000000000009</v>
      </c>
      <c r="R43" s="3">
        <f t="shared" si="46"/>
        <v>446.55999999999995</v>
      </c>
      <c r="S43" s="4">
        <f t="shared" si="47"/>
        <v>322.97999999999979</v>
      </c>
      <c r="T43" s="4">
        <f t="shared" si="48"/>
        <v>405.05000000000018</v>
      </c>
      <c r="U43" s="4">
        <f t="shared" si="49"/>
        <v>446.34999999999945</v>
      </c>
      <c r="V43" s="4">
        <f t="shared" si="50"/>
        <v>487.65000000000055</v>
      </c>
      <c r="W43" s="4">
        <f t="shared" si="51"/>
        <v>528.94999999999982</v>
      </c>
      <c r="X43" s="4">
        <f t="shared" si="52"/>
        <v>570.24999999999909</v>
      </c>
      <c r="Y43" s="5">
        <f t="shared" si="53"/>
        <v>211.77561423000679</v>
      </c>
      <c r="Z43" s="5">
        <f t="shared" si="54"/>
        <v>222.36080187264997</v>
      </c>
      <c r="AA43" s="5">
        <f t="shared" si="55"/>
        <v>233.47506930494455</v>
      </c>
      <c r="AB43" s="5">
        <f t="shared" si="56"/>
        <v>245.14486153979396</v>
      </c>
      <c r="AC43" s="5">
        <f t="shared" si="57"/>
        <v>257.39794539207469</v>
      </c>
      <c r="AD43" s="5">
        <f t="shared" si="58"/>
        <v>270.26347554630047</v>
      </c>
      <c r="AE43" s="5">
        <f t="shared" si="59"/>
        <v>283.77206392656353</v>
      </c>
      <c r="AF43" s="5">
        <f t="shared" si="60"/>
        <v>297.95585253378431</v>
      </c>
      <c r="AG43" s="5">
        <f t="shared" si="61"/>
        <v>312.8485899235975</v>
      </c>
      <c r="AH43" s="5">
        <f t="shared" si="62"/>
        <v>328.48571150682619</v>
      </c>
      <c r="AL43" s="1"/>
    </row>
    <row r="44" spans="2:38" x14ac:dyDescent="0.35">
      <c r="B44" s="91">
        <v>11</v>
      </c>
      <c r="C44" s="90" t="s">
        <v>9</v>
      </c>
      <c r="D44" s="3">
        <f t="shared" si="32"/>
        <v>1.444</v>
      </c>
      <c r="E44" s="3">
        <f t="shared" si="33"/>
        <v>2.8879999999999999</v>
      </c>
      <c r="F44" s="3">
        <f t="shared" si="34"/>
        <v>4.3319999999999999</v>
      </c>
      <c r="G44" s="3">
        <f t="shared" si="35"/>
        <v>5.7759999999999998</v>
      </c>
      <c r="H44" s="3">
        <f t="shared" si="36"/>
        <v>7.22</v>
      </c>
      <c r="I44" s="3">
        <f>E23-D23</f>
        <v>168.96</v>
      </c>
      <c r="J44" s="3">
        <f t="shared" si="38"/>
        <v>220.76</v>
      </c>
      <c r="K44" s="3">
        <f t="shared" si="39"/>
        <v>390.28</v>
      </c>
      <c r="L44" s="3">
        <f t="shared" si="40"/>
        <v>111.67000000000007</v>
      </c>
      <c r="M44" s="3">
        <f t="shared" si="41"/>
        <v>5.3999999999999773</v>
      </c>
      <c r="N44" s="3">
        <f t="shared" si="42"/>
        <v>42.980000000000018</v>
      </c>
      <c r="O44" s="3">
        <f t="shared" si="43"/>
        <v>20.589999999999918</v>
      </c>
      <c r="P44" s="3">
        <f t="shared" si="44"/>
        <v>117.76999999999998</v>
      </c>
      <c r="Q44" s="3">
        <f t="shared" si="45"/>
        <v>67.190000000000055</v>
      </c>
      <c r="R44" s="3">
        <f t="shared" si="46"/>
        <v>157.01</v>
      </c>
      <c r="S44" s="4">
        <f t="shared" si="47"/>
        <v>178.47000000000003</v>
      </c>
      <c r="T44" s="4">
        <f t="shared" si="48"/>
        <v>117.23000000000002</v>
      </c>
      <c r="U44" s="4">
        <f t="shared" si="49"/>
        <v>117.23000000000002</v>
      </c>
      <c r="V44" s="4">
        <f t="shared" si="50"/>
        <v>117.23000000000002</v>
      </c>
      <c r="W44" s="4">
        <f t="shared" si="51"/>
        <v>117.23000000000002</v>
      </c>
      <c r="X44" s="4">
        <f t="shared" si="52"/>
        <v>117.22999999999979</v>
      </c>
      <c r="Y44" s="5">
        <f t="shared" si="53"/>
        <v>63.829404660846194</v>
      </c>
      <c r="Z44" s="5">
        <f t="shared" si="54"/>
        <v>65.779815117767612</v>
      </c>
      <c r="AA44" s="5">
        <f t="shared" si="55"/>
        <v>67.789823513454849</v>
      </c>
      <c r="AB44" s="5">
        <f t="shared" si="56"/>
        <v>69.861250959097106</v>
      </c>
      <c r="AC44" s="5">
        <f t="shared" si="57"/>
        <v>71.995974212873989</v>
      </c>
      <c r="AD44" s="5">
        <f t="shared" si="58"/>
        <v>74.195927380338617</v>
      </c>
      <c r="AE44" s="5">
        <f t="shared" si="59"/>
        <v>76.463103666761526</v>
      </c>
      <c r="AF44" s="5">
        <f t="shared" si="60"/>
        <v>78.799557183016532</v>
      </c>
      <c r="AG44" s="5">
        <f t="shared" si="61"/>
        <v>81.207404806649265</v>
      </c>
      <c r="AH44" s="5">
        <f t="shared" si="62"/>
        <v>83.688828099815055</v>
      </c>
      <c r="AL44" s="1"/>
    </row>
    <row r="45" spans="2:38" x14ac:dyDescent="0.35">
      <c r="B45" s="91">
        <v>12</v>
      </c>
      <c r="C45" s="90" t="s">
        <v>1</v>
      </c>
      <c r="D45" s="3">
        <f t="shared" si="32"/>
        <v>1.5133333333333332</v>
      </c>
      <c r="E45" s="3">
        <f t="shared" si="33"/>
        <v>3.0266666666666664</v>
      </c>
      <c r="F45" s="3">
        <f t="shared" si="34"/>
        <v>4.54</v>
      </c>
      <c r="G45" s="3">
        <f t="shared" si="35"/>
        <v>6.0533333333333328</v>
      </c>
      <c r="H45" s="3">
        <f t="shared" si="36"/>
        <v>7.5666666666666664</v>
      </c>
      <c r="I45" s="3">
        <f t="shared" si="37"/>
        <v>4</v>
      </c>
      <c r="J45" s="3">
        <f t="shared" si="38"/>
        <v>93.13</v>
      </c>
      <c r="K45" s="3">
        <f t="shared" si="39"/>
        <v>58.08</v>
      </c>
      <c r="L45" s="3">
        <f t="shared" si="40"/>
        <v>180.67999999999998</v>
      </c>
      <c r="M45" s="3">
        <f t="shared" si="41"/>
        <v>65.350000000000023</v>
      </c>
      <c r="N45" s="3">
        <f t="shared" si="42"/>
        <v>0.12000000000000455</v>
      </c>
      <c r="O45" s="3">
        <f t="shared" si="43"/>
        <v>21.149999999999977</v>
      </c>
      <c r="P45" s="3">
        <f t="shared" si="44"/>
        <v>72.870000000000061</v>
      </c>
      <c r="Q45" s="3">
        <f t="shared" si="45"/>
        <v>430.74</v>
      </c>
      <c r="R45" s="3">
        <f t="shared" si="46"/>
        <v>263.57000000000005</v>
      </c>
      <c r="S45" s="4">
        <f t="shared" si="47"/>
        <v>100.30999999999995</v>
      </c>
      <c r="T45" s="4">
        <f t="shared" si="48"/>
        <v>235.98000000000002</v>
      </c>
      <c r="U45" s="4">
        <f t="shared" si="49"/>
        <v>256.30000000000018</v>
      </c>
      <c r="V45" s="4">
        <f t="shared" si="50"/>
        <v>276.61999999999966</v>
      </c>
      <c r="W45" s="4">
        <f t="shared" si="51"/>
        <v>296.94000000000005</v>
      </c>
      <c r="X45" s="4">
        <f t="shared" si="52"/>
        <v>317.26000000000022</v>
      </c>
      <c r="Y45" s="5">
        <f t="shared" si="53"/>
        <v>120.42206749400248</v>
      </c>
      <c r="Z45" s="5">
        <f t="shared" si="54"/>
        <v>125.80135169146888</v>
      </c>
      <c r="AA45" s="5">
        <f t="shared" si="55"/>
        <v>131.42092987391061</v>
      </c>
      <c r="AB45" s="5">
        <f t="shared" si="56"/>
        <v>137.29153603438272</v>
      </c>
      <c r="AC45" s="5">
        <f t="shared" si="57"/>
        <v>143.42438365612315</v>
      </c>
      <c r="AD45" s="5">
        <f t="shared" si="58"/>
        <v>149.83118713150088</v>
      </c>
      <c r="AE45" s="5">
        <f t="shared" si="59"/>
        <v>156.52418413775331</v>
      </c>
      <c r="AF45" s="5">
        <f t="shared" si="60"/>
        <v>163.51615901225478</v>
      </c>
      <c r="AG45" s="5">
        <f t="shared" si="61"/>
        <v>170.82046717195999</v>
      </c>
      <c r="AH45" s="5">
        <f t="shared" si="62"/>
        <v>178.45106062367677</v>
      </c>
      <c r="AL45" s="1"/>
    </row>
    <row r="46" spans="2:38" x14ac:dyDescent="0.35">
      <c r="B46" s="91">
        <v>13</v>
      </c>
      <c r="C46" s="90" t="s">
        <v>5</v>
      </c>
      <c r="D46" s="3">
        <f t="shared" si="32"/>
        <v>0.27133333333333337</v>
      </c>
      <c r="E46" s="3">
        <f t="shared" si="33"/>
        <v>0.54266666666666674</v>
      </c>
      <c r="F46" s="3">
        <f t="shared" si="34"/>
        <v>0.81400000000000006</v>
      </c>
      <c r="G46" s="3">
        <f t="shared" si="35"/>
        <v>1.0853333333333335</v>
      </c>
      <c r="H46" s="3">
        <f t="shared" si="36"/>
        <v>1.3566666666666667</v>
      </c>
      <c r="I46" s="3">
        <f t="shared" si="37"/>
        <v>1.0199999999999996</v>
      </c>
      <c r="J46" s="3">
        <f t="shared" si="38"/>
        <v>16.07</v>
      </c>
      <c r="K46" s="3">
        <f t="shared" si="39"/>
        <v>71.240000000000009</v>
      </c>
      <c r="L46" s="3">
        <f t="shared" si="40"/>
        <v>35.69</v>
      </c>
      <c r="M46" s="3">
        <f t="shared" si="41"/>
        <v>30.650000000000006</v>
      </c>
      <c r="N46" s="3">
        <f t="shared" si="42"/>
        <v>3.6399999999999864</v>
      </c>
      <c r="O46" s="3">
        <f t="shared" si="43"/>
        <v>115.01999999999998</v>
      </c>
      <c r="P46" s="3">
        <f t="shared" si="44"/>
        <v>85.78000000000003</v>
      </c>
      <c r="Q46" s="3">
        <f t="shared" si="45"/>
        <v>398.24999999999994</v>
      </c>
      <c r="R46" s="3">
        <f t="shared" si="46"/>
        <v>261.36</v>
      </c>
      <c r="S46" s="4">
        <f t="shared" si="47"/>
        <v>139.09000000000015</v>
      </c>
      <c r="T46" s="4">
        <f t="shared" si="48"/>
        <v>281.27999999999997</v>
      </c>
      <c r="U46" s="4">
        <f t="shared" si="49"/>
        <v>311.60000000000014</v>
      </c>
      <c r="V46" s="4">
        <f t="shared" si="50"/>
        <v>341.91999999999962</v>
      </c>
      <c r="W46" s="4">
        <f t="shared" si="51"/>
        <v>372.24000000000024</v>
      </c>
      <c r="X46" s="4">
        <f t="shared" si="52"/>
        <v>402.55999999999995</v>
      </c>
      <c r="Y46" s="5">
        <f t="shared" si="53"/>
        <v>129.78597869736586</v>
      </c>
      <c r="Z46" s="5">
        <f t="shared" si="54"/>
        <v>135.6520826808287</v>
      </c>
      <c r="AA46" s="5">
        <f t="shared" si="55"/>
        <v>141.78332451885899</v>
      </c>
      <c r="AB46" s="5">
        <f t="shared" si="56"/>
        <v>148.19168798844476</v>
      </c>
      <c r="AC46" s="5">
        <f t="shared" si="57"/>
        <v>154.8896985127717</v>
      </c>
      <c r="AD46" s="5">
        <f t="shared" si="58"/>
        <v>161.89044764270466</v>
      </c>
      <c r="AE46" s="5">
        <f t="shared" si="59"/>
        <v>169.20761864478845</v>
      </c>
      <c r="AF46" s="5">
        <f t="shared" si="60"/>
        <v>176.85551324578319</v>
      </c>
      <c r="AG46" s="5">
        <f t="shared" si="61"/>
        <v>184.84907958600843</v>
      </c>
      <c r="AH46" s="5">
        <f t="shared" si="62"/>
        <v>193.20394143612612</v>
      </c>
      <c r="AL46" s="1"/>
    </row>
    <row r="47" spans="2:38" x14ac:dyDescent="0.35">
      <c r="B47" s="91">
        <v>14</v>
      </c>
      <c r="C47" s="90" t="s">
        <v>14</v>
      </c>
      <c r="D47" s="3">
        <f t="shared" si="32"/>
        <v>0.78333333333333333</v>
      </c>
      <c r="E47" s="3">
        <f t="shared" si="33"/>
        <v>1.5666666666666667</v>
      </c>
      <c r="F47" s="3">
        <f t="shared" si="34"/>
        <v>2.35</v>
      </c>
      <c r="G47" s="3">
        <f t="shared" si="35"/>
        <v>3.1333333333333333</v>
      </c>
      <c r="H47" s="3">
        <f t="shared" si="36"/>
        <v>3.9166666666666665</v>
      </c>
      <c r="I47" s="3">
        <f t="shared" si="37"/>
        <v>0.30000000000000071</v>
      </c>
      <c r="J47" s="3">
        <f t="shared" si="38"/>
        <v>37.620000000000005</v>
      </c>
      <c r="K47" s="3">
        <f t="shared" si="39"/>
        <v>192.36</v>
      </c>
      <c r="L47" s="3">
        <f t="shared" si="40"/>
        <v>27.999999999999972</v>
      </c>
      <c r="M47" s="3">
        <f t="shared" si="41"/>
        <v>47.050000000000011</v>
      </c>
      <c r="N47" s="3">
        <f t="shared" si="42"/>
        <v>10.490000000000009</v>
      </c>
      <c r="O47" s="3">
        <f t="shared" si="43"/>
        <v>52.56</v>
      </c>
      <c r="P47" s="3">
        <f t="shared" si="44"/>
        <v>193.40999999999997</v>
      </c>
      <c r="Q47" s="3">
        <f t="shared" si="45"/>
        <v>0.99000000000000909</v>
      </c>
      <c r="R47" s="3">
        <f>N26-M26</f>
        <v>1</v>
      </c>
      <c r="S47" s="4">
        <f t="shared" si="47"/>
        <v>107.97000000000003</v>
      </c>
      <c r="T47" s="4">
        <f t="shared" si="48"/>
        <v>63.399999999999977</v>
      </c>
      <c r="U47" s="4">
        <f t="shared" si="49"/>
        <v>63.400000000000091</v>
      </c>
      <c r="V47" s="4">
        <f t="shared" si="50"/>
        <v>63.399999999999977</v>
      </c>
      <c r="W47" s="4">
        <f t="shared" si="51"/>
        <v>63.399999999999977</v>
      </c>
      <c r="X47" s="4">
        <f t="shared" si="52"/>
        <v>63.399999999999977</v>
      </c>
      <c r="Y47" s="5">
        <f t="shared" si="53"/>
        <v>38.737013079575718</v>
      </c>
      <c r="Z47" s="5">
        <f t="shared" si="54"/>
        <v>40.236819358763341</v>
      </c>
      <c r="AA47" s="5">
        <f t="shared" si="55"/>
        <v>41.794694618914264</v>
      </c>
      <c r="AB47" s="5">
        <f t="shared" si="56"/>
        <v>43.412887154755936</v>
      </c>
      <c r="AC47" s="5">
        <f t="shared" si="57"/>
        <v>45.093732309714369</v>
      </c>
      <c r="AD47" s="5">
        <f t="shared" si="58"/>
        <v>46.839655846234564</v>
      </c>
      <c r="AE47" s="5">
        <f t="shared" si="59"/>
        <v>48.653177446592736</v>
      </c>
      <c r="AF47" s="5">
        <f t="shared" si="60"/>
        <v>50.536914349253038</v>
      </c>
      <c r="AG47" s="5">
        <f t="shared" si="61"/>
        <v>52.493585126012931</v>
      </c>
      <c r="AH47" s="5">
        <f t="shared" si="62"/>
        <v>54.526013605393473</v>
      </c>
      <c r="AL47" s="1"/>
    </row>
    <row r="48" spans="2:38" x14ac:dyDescent="0.35">
      <c r="B48" s="91">
        <v>15</v>
      </c>
      <c r="C48" s="90" t="s">
        <v>8</v>
      </c>
      <c r="D48" s="3">
        <f t="shared" si="32"/>
        <v>2.0853333333333333</v>
      </c>
      <c r="E48" s="3">
        <f t="shared" si="33"/>
        <v>4.1706666666666665</v>
      </c>
      <c r="F48" s="3">
        <f t="shared" si="34"/>
        <v>6.2560000000000002</v>
      </c>
      <c r="G48" s="3">
        <f t="shared" si="35"/>
        <v>8.341333333333333</v>
      </c>
      <c r="H48" s="3">
        <f t="shared" si="36"/>
        <v>10.426666666666668</v>
      </c>
      <c r="I48" s="3">
        <f t="shared" si="37"/>
        <v>1.4099999999999966</v>
      </c>
      <c r="J48" s="3">
        <f t="shared" si="38"/>
        <v>37.47</v>
      </c>
      <c r="K48" s="3">
        <f t="shared" si="39"/>
        <v>23.159999999999997</v>
      </c>
      <c r="L48" s="3">
        <f t="shared" si="40"/>
        <v>5.5200000000000102</v>
      </c>
      <c r="M48" s="3">
        <f t="shared" si="41"/>
        <v>316.74</v>
      </c>
      <c r="N48" s="3">
        <f t="shared" si="42"/>
        <v>4.6999999999999886</v>
      </c>
      <c r="O48" s="3">
        <f t="shared" si="43"/>
        <v>5.25</v>
      </c>
      <c r="P48" s="3">
        <f t="shared" si="44"/>
        <v>25.710000000000036</v>
      </c>
      <c r="Q48" s="3">
        <f t="shared" si="45"/>
        <v>1.9300000000000068</v>
      </c>
      <c r="R48" s="3">
        <f t="shared" si="46"/>
        <v>42.45999999999998</v>
      </c>
      <c r="S48" s="4">
        <f t="shared" si="47"/>
        <v>116.29000000000224</v>
      </c>
      <c r="T48" s="4">
        <f t="shared" si="48"/>
        <v>124.00000000000136</v>
      </c>
      <c r="U48" s="4">
        <f t="shared" si="49"/>
        <v>232.399999999996</v>
      </c>
      <c r="V48" s="4">
        <f t="shared" si="50"/>
        <v>391.56000000000051</v>
      </c>
      <c r="W48" s="4">
        <f t="shared" si="51"/>
        <v>609.64000000000124</v>
      </c>
      <c r="X48" s="4">
        <f t="shared" si="52"/>
        <v>894.79999999999745</v>
      </c>
      <c r="Y48" s="5">
        <f t="shared" si="53"/>
        <v>159.13253460893202</v>
      </c>
      <c r="Z48" s="5">
        <f t="shared" si="54"/>
        <v>167.97343352073767</v>
      </c>
      <c r="AA48" s="5">
        <f t="shared" si="55"/>
        <v>177.30550473593667</v>
      </c>
      <c r="AB48" s="5">
        <f t="shared" si="56"/>
        <v>187.1560362298851</v>
      </c>
      <c r="AC48" s="5">
        <f t="shared" si="57"/>
        <v>197.55383201130007</v>
      </c>
      <c r="AD48" s="5">
        <f t="shared" si="58"/>
        <v>208.52929634826842</v>
      </c>
      <c r="AE48" s="5">
        <f t="shared" si="59"/>
        <v>220.11452267357981</v>
      </c>
      <c r="AF48" s="5">
        <f t="shared" si="60"/>
        <v>232.34338742936234</v>
      </c>
      <c r="AG48" s="5">
        <f t="shared" si="61"/>
        <v>245.25164912542277</v>
      </c>
      <c r="AH48" s="5">
        <f t="shared" si="62"/>
        <v>258.87705290096073</v>
      </c>
      <c r="AL48" s="1"/>
    </row>
    <row r="49" spans="2:38" x14ac:dyDescent="0.35">
      <c r="AL49" s="1"/>
    </row>
    <row r="50" spans="2:38" x14ac:dyDescent="0.35">
      <c r="AL50" s="1"/>
    </row>
    <row r="51" spans="2:38" x14ac:dyDescent="0.35">
      <c r="B51" s="151" t="s">
        <v>29</v>
      </c>
      <c r="C51" s="151"/>
      <c r="D51" s="151"/>
      <c r="E51" s="151"/>
      <c r="F51" s="151"/>
      <c r="G51" s="151"/>
      <c r="H51" s="151"/>
      <c r="I51" s="151"/>
      <c r="J51" s="151"/>
      <c r="K51" s="151"/>
      <c r="L51" s="151"/>
      <c r="M51" s="151"/>
      <c r="N51" s="151"/>
      <c r="O51" s="151"/>
      <c r="P51" s="151"/>
      <c r="Q51" s="151"/>
      <c r="R51" s="151"/>
      <c r="S51" s="151"/>
      <c r="T51" s="151"/>
      <c r="AL51" s="1"/>
    </row>
    <row r="52" spans="2:38" ht="15" thickBot="1" x14ac:dyDescent="0.4">
      <c r="B52" s="91"/>
      <c r="C52" s="91" t="s">
        <v>16</v>
      </c>
      <c r="D52" s="91">
        <v>0.249999999999999</v>
      </c>
      <c r="E52" s="91">
        <v>0.29999999999999899</v>
      </c>
      <c r="F52" s="91">
        <v>0.34999999999999898</v>
      </c>
      <c r="G52" s="91">
        <v>0.4</v>
      </c>
      <c r="H52" s="91">
        <v>0.45</v>
      </c>
      <c r="I52" s="91">
        <v>0.5</v>
      </c>
      <c r="J52" s="91">
        <v>0.55000000000000004</v>
      </c>
      <c r="K52" s="91">
        <v>0.6</v>
      </c>
      <c r="L52" s="91">
        <v>0.65</v>
      </c>
      <c r="M52" s="91">
        <v>0.7</v>
      </c>
      <c r="N52" s="91">
        <v>0.75</v>
      </c>
      <c r="O52" s="91">
        <v>0.8</v>
      </c>
      <c r="P52" s="91">
        <v>0.85</v>
      </c>
      <c r="Q52" s="91">
        <v>0.9</v>
      </c>
      <c r="R52" s="91">
        <v>0.95</v>
      </c>
      <c r="S52" s="91">
        <v>1</v>
      </c>
      <c r="T52" s="107"/>
      <c r="AL52" s="1"/>
    </row>
    <row r="53" spans="2:38" x14ac:dyDescent="0.35">
      <c r="B53" s="91"/>
      <c r="C53" s="90" t="s">
        <v>28</v>
      </c>
      <c r="D53" s="91">
        <v>2014</v>
      </c>
      <c r="E53" s="91">
        <v>2015</v>
      </c>
      <c r="F53" s="91">
        <v>2016</v>
      </c>
      <c r="G53" s="91">
        <v>2017</v>
      </c>
      <c r="H53" s="91">
        <v>2018</v>
      </c>
      <c r="I53" s="91">
        <v>2019</v>
      </c>
      <c r="J53" s="91">
        <v>2020</v>
      </c>
      <c r="K53" s="91">
        <v>2021</v>
      </c>
      <c r="L53" s="91">
        <v>2022</v>
      </c>
      <c r="M53" s="91">
        <v>2023</v>
      </c>
      <c r="N53" s="91">
        <v>2024</v>
      </c>
      <c r="O53" s="91">
        <v>2025</v>
      </c>
      <c r="P53" s="91">
        <v>2026</v>
      </c>
      <c r="Q53" s="91">
        <v>2027</v>
      </c>
      <c r="R53" s="91">
        <v>2028</v>
      </c>
      <c r="S53" s="105">
        <v>2029</v>
      </c>
      <c r="T53" s="102" t="s">
        <v>17</v>
      </c>
      <c r="AL53" s="1"/>
    </row>
    <row r="54" spans="2:38" x14ac:dyDescent="0.35">
      <c r="B54" s="91">
        <v>1</v>
      </c>
      <c r="C54" s="93" t="s">
        <v>10</v>
      </c>
      <c r="D54" s="12">
        <f t="shared" ref="D54:S54" si="63">(E13-D13)/D13</f>
        <v>0.32261818181818186</v>
      </c>
      <c r="E54" s="12">
        <f t="shared" si="63"/>
        <v>0.34578047049178678</v>
      </c>
      <c r="F54" s="12">
        <f t="shared" si="63"/>
        <v>0.41743122673818256</v>
      </c>
      <c r="G54" s="12">
        <f t="shared" si="63"/>
        <v>0.27446160619290449</v>
      </c>
      <c r="H54" s="12">
        <f t="shared" si="63"/>
        <v>0.38342942681131426</v>
      </c>
      <c r="I54" s="12">
        <f t="shared" si="63"/>
        <v>0.56813999875149745</v>
      </c>
      <c r="J54" s="12">
        <f t="shared" si="63"/>
        <v>0.12327899804180636</v>
      </c>
      <c r="K54" s="12">
        <f t="shared" si="63"/>
        <v>1.1204384366140139</v>
      </c>
      <c r="L54" s="12">
        <f t="shared" si="63"/>
        <v>0.35741157688062031</v>
      </c>
      <c r="M54" s="12">
        <f t="shared" si="63"/>
        <v>0.25163904149345973</v>
      </c>
      <c r="N54" s="12">
        <f t="shared" si="63"/>
        <v>0.24343368194427628</v>
      </c>
      <c r="O54" s="12">
        <f t="shared" si="63"/>
        <v>0.23003243634226558</v>
      </c>
      <c r="P54" s="12">
        <f t="shared" si="63"/>
        <v>0.20671600763850911</v>
      </c>
      <c r="Q54" s="12">
        <f t="shared" si="63"/>
        <v>0.18763213933101042</v>
      </c>
      <c r="R54" s="12">
        <f t="shared" si="63"/>
        <v>0.17173640563040748</v>
      </c>
      <c r="S54" s="106">
        <f t="shared" si="63"/>
        <v>0.15829872529332467</v>
      </c>
      <c r="T54" s="108">
        <f t="shared" ref="T54:T68" si="64">0.1*SUMPRODUCT(D54:S54,$D$52:$S$52)/SUM(D54:S54)</f>
        <v>5.7399689307925932E-2</v>
      </c>
      <c r="AL54" s="1"/>
    </row>
    <row r="55" spans="2:38" x14ac:dyDescent="0.35">
      <c r="B55" s="91">
        <v>2</v>
      </c>
      <c r="C55" s="93" t="s">
        <v>2</v>
      </c>
      <c r="D55" s="12">
        <f t="shared" ref="D55:S55" si="65">(E14-D14)/D14</f>
        <v>9.1653628270839019E-2</v>
      </c>
      <c r="E55" s="12">
        <f t="shared" si="65"/>
        <v>0.12467257756822729</v>
      </c>
      <c r="F55" s="12">
        <f t="shared" si="65"/>
        <v>0.12336749222196844</v>
      </c>
      <c r="G55" s="12">
        <f t="shared" si="65"/>
        <v>0.27225999264585077</v>
      </c>
      <c r="H55" s="12">
        <f t="shared" si="65"/>
        <v>0.52400396017685513</v>
      </c>
      <c r="I55" s="12">
        <f t="shared" si="65"/>
        <v>0.20515914006262298</v>
      </c>
      <c r="J55" s="12">
        <f t="shared" si="65"/>
        <v>0.49655648074675984</v>
      </c>
      <c r="K55" s="12">
        <f t="shared" si="65"/>
        <v>0.60631740967858128</v>
      </c>
      <c r="L55" s="12">
        <f t="shared" si="65"/>
        <v>0.28893054764395132</v>
      </c>
      <c r="M55" s="12">
        <f t="shared" si="65"/>
        <v>0.46358984111616325</v>
      </c>
      <c r="N55" s="12">
        <f t="shared" si="65"/>
        <v>0.17840246646703437</v>
      </c>
      <c r="O55" s="12">
        <f t="shared" si="65"/>
        <v>0.23041014151711744</v>
      </c>
      <c r="P55" s="12">
        <f t="shared" si="65"/>
        <v>0.20738918588907646</v>
      </c>
      <c r="Q55" s="12">
        <f t="shared" si="65"/>
        <v>0.18843592325872105</v>
      </c>
      <c r="R55" s="12">
        <f t="shared" si="65"/>
        <v>0.17258415084430312</v>
      </c>
      <c r="S55" s="106">
        <f t="shared" si="65"/>
        <v>0.15914455741344441</v>
      </c>
      <c r="T55" s="108">
        <f t="shared" si="64"/>
        <v>6.2016431626518737E-2</v>
      </c>
      <c r="AL55" s="1"/>
    </row>
    <row r="56" spans="2:38" x14ac:dyDescent="0.35">
      <c r="B56" s="91">
        <v>3</v>
      </c>
      <c r="C56" s="93" t="s">
        <v>4</v>
      </c>
      <c r="D56" s="12">
        <f t="shared" ref="D56:S56" si="66">(E15-D15)/D15</f>
        <v>1.2775366250678244</v>
      </c>
      <c r="E56" s="12">
        <f t="shared" si="66"/>
        <v>0.88695652173913031</v>
      </c>
      <c r="F56" s="12">
        <f t="shared" si="66"/>
        <v>17.340382551606591</v>
      </c>
      <c r="G56" s="12">
        <f t="shared" si="66"/>
        <v>0.37860117715898522</v>
      </c>
      <c r="H56" s="12">
        <f t="shared" si="66"/>
        <v>0.52818425816116354</v>
      </c>
      <c r="I56" s="12">
        <f t="shared" si="66"/>
        <v>0.12668688202118691</v>
      </c>
      <c r="J56" s="12">
        <f t="shared" si="66"/>
        <v>7.0720311824807328E-2</v>
      </c>
      <c r="K56" s="12">
        <f t="shared" si="66"/>
        <v>2.8024561612593958E-2</v>
      </c>
      <c r="L56" s="12">
        <f t="shared" si="66"/>
        <v>8.5707585883456339E-2</v>
      </c>
      <c r="M56" s="12">
        <f t="shared" si="66"/>
        <v>3.6799572888101616E-2</v>
      </c>
      <c r="N56" s="12">
        <f t="shared" si="66"/>
        <v>0.54045558171868346</v>
      </c>
      <c r="O56" s="12">
        <f t="shared" si="66"/>
        <v>7.5493629726423817E-2</v>
      </c>
      <c r="P56" s="12">
        <f t="shared" si="66"/>
        <v>7.0194399706140026E-2</v>
      </c>
      <c r="Q56" s="12">
        <f t="shared" si="66"/>
        <v>6.5590326136461069E-2</v>
      </c>
      <c r="R56" s="12">
        <f t="shared" si="66"/>
        <v>6.1553042034713068E-2</v>
      </c>
      <c r="S56" s="106">
        <f t="shared" si="66"/>
        <v>5.7983953318745486E-2</v>
      </c>
      <c r="T56" s="108">
        <f t="shared" si="64"/>
        <v>3.673058217551025E-2</v>
      </c>
      <c r="AL56" s="1"/>
    </row>
    <row r="57" spans="2:38" x14ac:dyDescent="0.35">
      <c r="B57" s="91">
        <v>4</v>
      </c>
      <c r="C57" s="93" t="s">
        <v>11</v>
      </c>
      <c r="D57" s="12">
        <f t="shared" ref="D57:S57" si="67">(E16-D16)/D16</f>
        <v>0.44543778801843331</v>
      </c>
      <c r="E57" s="12">
        <f t="shared" si="67"/>
        <v>5.9538353631320531</v>
      </c>
      <c r="F57" s="12">
        <f t="shared" si="67"/>
        <v>0.58496932796610956</v>
      </c>
      <c r="G57" s="12">
        <f t="shared" si="67"/>
        <v>0.12863027329738733</v>
      </c>
      <c r="H57" s="12">
        <f t="shared" si="67"/>
        <v>0.34233620044493207</v>
      </c>
      <c r="I57" s="12">
        <f t="shared" si="67"/>
        <v>0.51279064883091285</v>
      </c>
      <c r="J57" s="12">
        <f t="shared" si="67"/>
        <v>0.1428502912993872</v>
      </c>
      <c r="K57" s="12">
        <f t="shared" si="67"/>
        <v>0.11920785781021188</v>
      </c>
      <c r="L57" s="12">
        <f t="shared" si="67"/>
        <v>0.3294238610035562</v>
      </c>
      <c r="M57" s="12">
        <f t="shared" si="67"/>
        <v>0.2188948745849062</v>
      </c>
      <c r="N57" s="12">
        <f t="shared" si="67"/>
        <v>1.1699677018633536</v>
      </c>
      <c r="O57" s="12">
        <f t="shared" si="67"/>
        <v>0.14630868903321975</v>
      </c>
      <c r="P57" s="12">
        <f t="shared" si="67"/>
        <v>0.14197844358811224</v>
      </c>
      <c r="Q57" s="12">
        <f t="shared" si="67"/>
        <v>0.13806580107937511</v>
      </c>
      <c r="R57" s="12">
        <f t="shared" si="67"/>
        <v>0.13442408625483149</v>
      </c>
      <c r="S57" s="106">
        <f t="shared" si="67"/>
        <v>0.13096300575313499</v>
      </c>
      <c r="T57" s="108">
        <f t="shared" si="64"/>
        <v>4.3042157963012403E-2</v>
      </c>
      <c r="AL57" s="1"/>
    </row>
    <row r="58" spans="2:38" x14ac:dyDescent="0.35">
      <c r="B58" s="91">
        <v>5</v>
      </c>
      <c r="C58" s="93" t="s">
        <v>7</v>
      </c>
      <c r="D58" s="12">
        <f t="shared" ref="D58:S58" si="68">(E17-D17)/D17</f>
        <v>0.4474375298424319</v>
      </c>
      <c r="E58" s="12">
        <f t="shared" si="68"/>
        <v>7.4525112021332204E-2</v>
      </c>
      <c r="F58" s="12">
        <f t="shared" si="68"/>
        <v>0.17859701187065086</v>
      </c>
      <c r="G58" s="12">
        <f t="shared" si="68"/>
        <v>1.7163602422453277</v>
      </c>
      <c r="H58" s="12">
        <f t="shared" si="68"/>
        <v>0.31729263225187782</v>
      </c>
      <c r="I58" s="12">
        <f t="shared" si="68"/>
        <v>0.11353627021583772</v>
      </c>
      <c r="J58" s="12">
        <f t="shared" si="68"/>
        <v>0.2659428422004555</v>
      </c>
      <c r="K58" s="12">
        <f t="shared" si="68"/>
        <v>0.13221074193451215</v>
      </c>
      <c r="L58" s="12">
        <f t="shared" si="68"/>
        <v>0.79496925146901221</v>
      </c>
      <c r="M58" s="12">
        <f t="shared" si="68"/>
        <v>0.32335366111887509</v>
      </c>
      <c r="N58" s="12">
        <f t="shared" si="68"/>
        <v>0.30335201698649678</v>
      </c>
      <c r="O58" s="12">
        <f t="shared" si="68"/>
        <v>0.31902199000186665</v>
      </c>
      <c r="P58" s="12">
        <f t="shared" si="68"/>
        <v>0.29575246739611932</v>
      </c>
      <c r="Q58" s="12">
        <f t="shared" si="68"/>
        <v>0.27427645434615838</v>
      </c>
      <c r="R58" s="12">
        <f t="shared" si="68"/>
        <v>0.25484607770409673</v>
      </c>
      <c r="S58" s="106">
        <f t="shared" si="68"/>
        <v>0.23742740706667056</v>
      </c>
      <c r="T58" s="108">
        <f t="shared" si="64"/>
        <v>5.8060020352794402E-2</v>
      </c>
      <c r="AL58" s="1"/>
    </row>
    <row r="59" spans="2:38" x14ac:dyDescent="0.35">
      <c r="B59" s="91">
        <v>6</v>
      </c>
      <c r="C59" s="93" t="s">
        <v>12</v>
      </c>
      <c r="D59" s="12">
        <f t="shared" ref="D59:S59" si="69">(E18-D18)/D18</f>
        <v>17.498533724340177</v>
      </c>
      <c r="E59" s="12">
        <f t="shared" si="69"/>
        <v>7.4334178820545347</v>
      </c>
      <c r="F59" s="12">
        <f t="shared" si="69"/>
        <v>1.4307868716869057</v>
      </c>
      <c r="G59" s="12">
        <f t="shared" si="69"/>
        <v>1.5513289460456408</v>
      </c>
      <c r="H59" s="12">
        <f t="shared" si="69"/>
        <v>9.1288797284190204E-2</v>
      </c>
      <c r="I59" s="12">
        <f t="shared" si="69"/>
        <v>7.976935767891111E-3</v>
      </c>
      <c r="J59" s="12">
        <f t="shared" si="69"/>
        <v>9.1603978947948542E-2</v>
      </c>
      <c r="K59" s="12">
        <f t="shared" si="69"/>
        <v>0.14109159569258409</v>
      </c>
      <c r="L59" s="12">
        <f t="shared" si="69"/>
        <v>3.2197908186741273E-2</v>
      </c>
      <c r="M59" s="12">
        <f t="shared" si="69"/>
        <v>1.9710546224520686E-2</v>
      </c>
      <c r="N59" s="12">
        <f t="shared" si="69"/>
        <v>0.264417822614544</v>
      </c>
      <c r="O59" s="12">
        <f t="shared" si="69"/>
        <v>9.0374162663519525E-2</v>
      </c>
      <c r="P59" s="12">
        <f t="shared" si="69"/>
        <v>8.2883624500747086E-2</v>
      </c>
      <c r="Q59" s="12">
        <f t="shared" si="69"/>
        <v>7.6539733933976173E-2</v>
      </c>
      <c r="R59" s="12">
        <f t="shared" si="69"/>
        <v>7.1097918192279494E-2</v>
      </c>
      <c r="S59" s="106">
        <f t="shared" si="69"/>
        <v>6.6378542040557403E-2</v>
      </c>
      <c r="T59" s="108">
        <f t="shared" si="64"/>
        <v>2.9308384159422371E-2</v>
      </c>
      <c r="AL59" s="1"/>
    </row>
    <row r="60" spans="2:38" x14ac:dyDescent="0.35">
      <c r="B60" s="91">
        <v>7</v>
      </c>
      <c r="C60" s="93" t="s">
        <v>0</v>
      </c>
      <c r="D60" s="12">
        <f t="shared" ref="D60:S60" si="70">(E19-D19)/D19</f>
        <v>0.82665293814812091</v>
      </c>
      <c r="E60" s="12">
        <f t="shared" si="70"/>
        <v>1.370817731610098</v>
      </c>
      <c r="F60" s="12">
        <f t="shared" si="70"/>
        <v>2.2130629712655385</v>
      </c>
      <c r="G60" s="12">
        <f t="shared" si="70"/>
        <v>0.19342170636053224</v>
      </c>
      <c r="H60" s="12">
        <f t="shared" si="70"/>
        <v>0.40565473686075304</v>
      </c>
      <c r="I60" s="12">
        <f t="shared" si="70"/>
        <v>0.16523991215771291</v>
      </c>
      <c r="J60" s="12">
        <f t="shared" si="70"/>
        <v>0.16034848255424083</v>
      </c>
      <c r="K60" s="12">
        <f t="shared" si="70"/>
        <v>2.2235478894704234E-2</v>
      </c>
      <c r="L60" s="12">
        <f t="shared" si="70"/>
        <v>3.3607947551267767E-2</v>
      </c>
      <c r="M60" s="12">
        <f t="shared" si="70"/>
        <v>1.1201559705261573E-2</v>
      </c>
      <c r="N60" s="12">
        <f t="shared" si="70"/>
        <v>-8.0964366256777623E-2</v>
      </c>
      <c r="O60" s="12">
        <f t="shared" si="70"/>
        <v>8.8922957168897504E-2</v>
      </c>
      <c r="P60" s="12">
        <f t="shared" si="70"/>
        <v>0.19564298261290003</v>
      </c>
      <c r="Q60" s="12">
        <f t="shared" si="70"/>
        <v>0.30972848039430034</v>
      </c>
      <c r="R60" s="12">
        <f t="shared" si="70"/>
        <v>0.39307315688244526</v>
      </c>
      <c r="S60" s="106">
        <f t="shared" si="70"/>
        <v>0.43140894486980741</v>
      </c>
      <c r="T60" s="108">
        <f t="shared" si="64"/>
        <v>4.6387284512970167E-2</v>
      </c>
      <c r="AL60" s="1"/>
    </row>
    <row r="61" spans="2:38" x14ac:dyDescent="0.35">
      <c r="B61" s="91">
        <v>8</v>
      </c>
      <c r="C61" s="93" t="s">
        <v>6</v>
      </c>
      <c r="D61" s="12">
        <f t="shared" ref="D61:S61" si="71">(E20-D20)/D20</f>
        <v>0.6056579511358765</v>
      </c>
      <c r="E61" s="12">
        <f t="shared" si="71"/>
        <v>0.39348638547784309</v>
      </c>
      <c r="F61" s="12">
        <f t="shared" si="71"/>
        <v>0.10882503192848025</v>
      </c>
      <c r="G61" s="12">
        <f t="shared" si="71"/>
        <v>0.52336416304811029</v>
      </c>
      <c r="H61" s="12">
        <f t="shared" si="71"/>
        <v>0.42970663843943763</v>
      </c>
      <c r="I61" s="12">
        <f t="shared" si="71"/>
        <v>0.22124563045697085</v>
      </c>
      <c r="J61" s="12">
        <f t="shared" si="71"/>
        <v>0.10194475358226991</v>
      </c>
      <c r="K61" s="12">
        <f t="shared" si="71"/>
        <v>6.8078484385254032E-2</v>
      </c>
      <c r="L61" s="12">
        <f t="shared" si="71"/>
        <v>3.0975551426626707E-2</v>
      </c>
      <c r="M61" s="12">
        <f t="shared" si="71"/>
        <v>0.42584952928832964</v>
      </c>
      <c r="N61" s="12">
        <f t="shared" si="71"/>
        <v>8.8626255496905993E-3</v>
      </c>
      <c r="O61" s="12">
        <f t="shared" si="71"/>
        <v>0.1255966498298122</v>
      </c>
      <c r="P61" s="12">
        <f t="shared" si="71"/>
        <v>0.11833109254810342</v>
      </c>
      <c r="Q61" s="12">
        <f t="shared" si="71"/>
        <v>0.11206981501700822</v>
      </c>
      <c r="R61" s="12">
        <f t="shared" si="71"/>
        <v>0.10660650548858525</v>
      </c>
      <c r="S61" s="106">
        <f t="shared" si="71"/>
        <v>0.1017879106236866</v>
      </c>
      <c r="T61" s="108">
        <f t="shared" si="64"/>
        <v>5.0185774760771483E-2</v>
      </c>
      <c r="AL61" s="1"/>
    </row>
    <row r="62" spans="2:38" x14ac:dyDescent="0.35">
      <c r="B62" s="91">
        <v>9</v>
      </c>
      <c r="C62" s="93" t="s">
        <v>13</v>
      </c>
      <c r="D62" s="12">
        <f t="shared" ref="D62:S62" si="72">(E21-D21)/D21</f>
        <v>1.2362084063047287</v>
      </c>
      <c r="E62" s="12">
        <f t="shared" si="72"/>
        <v>0.81194322075379333</v>
      </c>
      <c r="F62" s="12">
        <f t="shared" si="72"/>
        <v>1.1006537360203144</v>
      </c>
      <c r="G62" s="12">
        <f t="shared" si="72"/>
        <v>0.9423883130577918</v>
      </c>
      <c r="H62" s="12">
        <f t="shared" si="72"/>
        <v>0.3869203675750113</v>
      </c>
      <c r="I62" s="12">
        <f t="shared" si="72"/>
        <v>0.15379548036622964</v>
      </c>
      <c r="J62" s="12">
        <f t="shared" si="72"/>
        <v>0.51943699731903481</v>
      </c>
      <c r="K62" s="12">
        <f t="shared" si="72"/>
        <v>0.22227668044459686</v>
      </c>
      <c r="L62" s="12">
        <f t="shared" si="72"/>
        <v>0.12064978636001122</v>
      </c>
      <c r="M62" s="12">
        <f t="shared" si="72"/>
        <v>0.16121055017056163</v>
      </c>
      <c r="N62" s="12">
        <f t="shared" si="72"/>
        <v>0.19132518739053703</v>
      </c>
      <c r="O62" s="12">
        <f t="shared" si="72"/>
        <v>0.16112772501998807</v>
      </c>
      <c r="P62" s="12">
        <f t="shared" si="72"/>
        <v>0.14833735644605359</v>
      </c>
      <c r="Q62" s="12">
        <f t="shared" si="72"/>
        <v>0.13742654660327389</v>
      </c>
      <c r="R62" s="12">
        <f t="shared" si="72"/>
        <v>0.12800963629169293</v>
      </c>
      <c r="S62" s="106">
        <f t="shared" si="72"/>
        <v>0.11979965983340951</v>
      </c>
      <c r="T62" s="108">
        <f t="shared" si="64"/>
        <v>4.4939668308535713E-2</v>
      </c>
      <c r="AL62" s="1"/>
    </row>
    <row r="63" spans="2:38" x14ac:dyDescent="0.35">
      <c r="B63" s="91">
        <v>10</v>
      </c>
      <c r="C63" s="93" t="s">
        <v>3</v>
      </c>
      <c r="D63" s="12">
        <f t="shared" ref="D63:S63" si="73">(E22-D22)/D22</f>
        <v>0.17703349282296657</v>
      </c>
      <c r="E63" s="12">
        <f t="shared" si="73"/>
        <v>0.19004065040650417</v>
      </c>
      <c r="F63" s="12">
        <f t="shared" si="73"/>
        <v>2.818531169940222</v>
      </c>
      <c r="G63" s="12">
        <f t="shared" si="73"/>
        <v>1.5371799172537179</v>
      </c>
      <c r="H63" s="12">
        <f t="shared" si="73"/>
        <v>3.7990304098721922E-2</v>
      </c>
      <c r="I63" s="12">
        <f t="shared" si="73"/>
        <v>0.11727241847826077</v>
      </c>
      <c r="J63" s="12">
        <f t="shared" si="73"/>
        <v>0.79471004028273928</v>
      </c>
      <c r="K63" s="12">
        <f t="shared" si="73"/>
        <v>0.92823868208190408</v>
      </c>
      <c r="L63" s="12">
        <f t="shared" si="73"/>
        <v>0.13016263465952152</v>
      </c>
      <c r="M63" s="12">
        <f t="shared" si="73"/>
        <v>0.43390726417660996</v>
      </c>
      <c r="N63" s="12">
        <f t="shared" si="73"/>
        <v>0.2188626568725773</v>
      </c>
      <c r="O63" s="12">
        <f t="shared" si="73"/>
        <v>0.22519041529993897</v>
      </c>
      <c r="P63" s="12">
        <f t="shared" si="73"/>
        <v>0.20254112308564923</v>
      </c>
      <c r="Q63" s="12">
        <f t="shared" si="73"/>
        <v>0.18401192407833691</v>
      </c>
      <c r="R63" s="12">
        <f t="shared" si="73"/>
        <v>0.16857620906700654</v>
      </c>
      <c r="S63" s="106">
        <f t="shared" si="73"/>
        <v>0.15552131344260484</v>
      </c>
      <c r="T63" s="108">
        <f t="shared" si="64"/>
        <v>4.9983033604363333E-2</v>
      </c>
      <c r="AL63" s="1"/>
    </row>
    <row r="64" spans="2:38" x14ac:dyDescent="0.35">
      <c r="B64" s="91">
        <v>11</v>
      </c>
      <c r="C64" s="93" t="s">
        <v>9</v>
      </c>
      <c r="D64" s="12">
        <f t="shared" ref="D64:S64" si="74">(E23-D23)/D23</f>
        <v>7.8005540166204987</v>
      </c>
      <c r="E64" s="12">
        <f t="shared" si="74"/>
        <v>1.1581156227048577</v>
      </c>
      <c r="F64" s="12">
        <f t="shared" si="74"/>
        <v>0.94870922261655888</v>
      </c>
      <c r="G64" s="12">
        <f t="shared" si="74"/>
        <v>0.13929845570441343</v>
      </c>
      <c r="H64" s="12">
        <f t="shared" si="74"/>
        <v>5.9124303373369724E-3</v>
      </c>
      <c r="I64" s="12">
        <f t="shared" si="74"/>
        <v>4.678197076398944E-2</v>
      </c>
      <c r="J64" s="12">
        <f t="shared" si="74"/>
        <v>2.1409780495159576E-2</v>
      </c>
      <c r="K64" s="12">
        <f t="shared" si="74"/>
        <v>0.11989208999287386</v>
      </c>
      <c r="L64" s="12">
        <f t="shared" si="74"/>
        <v>6.1077931404365231E-2</v>
      </c>
      <c r="M64" s="12">
        <f t="shared" si="74"/>
        <v>0.13451159124787965</v>
      </c>
      <c r="N64" s="12">
        <f t="shared" si="74"/>
        <v>0.13476858948703815</v>
      </c>
      <c r="O64" s="12">
        <f t="shared" si="74"/>
        <v>7.8010833544059535E-2</v>
      </c>
      <c r="P64" s="12">
        <f t="shared" si="74"/>
        <v>7.2365537633412969E-2</v>
      </c>
      <c r="Q64" s="12">
        <f t="shared" si="74"/>
        <v>6.7482155192263416E-2</v>
      </c>
      <c r="R64" s="12">
        <f t="shared" si="74"/>
        <v>6.3216190419697699E-2</v>
      </c>
      <c r="S64" s="106">
        <f t="shared" si="74"/>
        <v>5.9457512958623587E-2</v>
      </c>
      <c r="T64" s="108">
        <f t="shared" si="64"/>
        <v>3.0556613637312817E-2</v>
      </c>
      <c r="AL64" s="1"/>
    </row>
    <row r="65" spans="2:38" x14ac:dyDescent="0.35">
      <c r="B65" s="91">
        <v>12</v>
      </c>
      <c r="C65" s="93" t="s">
        <v>1</v>
      </c>
      <c r="D65" s="12">
        <f t="shared" ref="D65:S65" si="75">(E24-D24)/D24</f>
        <v>0.1762114537444934</v>
      </c>
      <c r="E65" s="12">
        <f t="shared" si="75"/>
        <v>3.488014981273408</v>
      </c>
      <c r="F65" s="12">
        <f t="shared" si="75"/>
        <v>0.4846866394058249</v>
      </c>
      <c r="G65" s="12">
        <f t="shared" si="75"/>
        <v>1.0155696700578944</v>
      </c>
      <c r="H65" s="12">
        <f t="shared" si="75"/>
        <v>0.1822415572101844</v>
      </c>
      <c r="I65" s="12">
        <f t="shared" si="75"/>
        <v>2.8305892343257193E-4</v>
      </c>
      <c r="J65" s="12">
        <f t="shared" si="75"/>
        <v>4.9875017686176429E-2</v>
      </c>
      <c r="K65" s="12">
        <f t="shared" si="75"/>
        <v>0.16367556883268583</v>
      </c>
      <c r="L65" s="12">
        <f t="shared" si="75"/>
        <v>0.83141599752933903</v>
      </c>
      <c r="M65" s="12">
        <f t="shared" si="75"/>
        <v>0.2777871461394153</v>
      </c>
      <c r="N65" s="12">
        <f t="shared" si="75"/>
        <v>8.2737402980888941E-2</v>
      </c>
      <c r="O65" s="12">
        <f t="shared" si="75"/>
        <v>0.17976689266397503</v>
      </c>
      <c r="P65" s="12">
        <f t="shared" si="75"/>
        <v>0.16549577704884169</v>
      </c>
      <c r="Q65" s="12">
        <f t="shared" si="75"/>
        <v>0.15325377566510412</v>
      </c>
      <c r="R65" s="12">
        <f t="shared" si="75"/>
        <v>0.14264988470407383</v>
      </c>
      <c r="S65" s="106">
        <f t="shared" si="75"/>
        <v>0.13338434501837271</v>
      </c>
      <c r="T65" s="108">
        <f t="shared" si="64"/>
        <v>4.4670252798428012E-2</v>
      </c>
      <c r="AL65" s="1"/>
    </row>
    <row r="66" spans="2:38" x14ac:dyDescent="0.35">
      <c r="B66" s="91">
        <v>13</v>
      </c>
      <c r="C66" s="93" t="s">
        <v>5</v>
      </c>
      <c r="D66" s="12">
        <f t="shared" ref="D66:S66" si="76">(E25-D25)/D25</f>
        <v>0.25061425061425047</v>
      </c>
      <c r="E66" s="12">
        <f t="shared" si="76"/>
        <v>3.1571709233791752</v>
      </c>
      <c r="F66" s="12">
        <f t="shared" si="76"/>
        <v>3.3667296786389418</v>
      </c>
      <c r="G66" s="12">
        <f t="shared" si="76"/>
        <v>0.38625541125541119</v>
      </c>
      <c r="H66" s="12">
        <f t="shared" si="76"/>
        <v>0.23928487782028265</v>
      </c>
      <c r="I66" s="12">
        <f t="shared" si="76"/>
        <v>2.2930578304145056E-2</v>
      </c>
      <c r="J66" s="12">
        <f t="shared" si="76"/>
        <v>0.70833846532824229</v>
      </c>
      <c r="K66" s="12">
        <f t="shared" si="76"/>
        <v>0.30922855082912776</v>
      </c>
      <c r="L66" s="12">
        <f t="shared" si="76"/>
        <v>1.0965636874277216</v>
      </c>
      <c r="M66" s="12">
        <f t="shared" si="76"/>
        <v>0.34324888696268868</v>
      </c>
      <c r="N66" s="12">
        <f t="shared" si="76"/>
        <v>0.1359907703438635</v>
      </c>
      <c r="O66" s="12">
        <f t="shared" si="76"/>
        <v>0.2420904052053568</v>
      </c>
      <c r="P66" s="12">
        <f t="shared" si="76"/>
        <v>0.21591507525153145</v>
      </c>
      <c r="Q66" s="12">
        <f t="shared" si="76"/>
        <v>0.19485285737080829</v>
      </c>
      <c r="R66" s="12">
        <f t="shared" si="76"/>
        <v>0.17753782169906723</v>
      </c>
      <c r="S66" s="106">
        <f t="shared" si="76"/>
        <v>0.16305105066182782</v>
      </c>
      <c r="T66" s="108">
        <f t="shared" si="64"/>
        <v>4.5198287537216324E-2</v>
      </c>
      <c r="AL66" s="1"/>
    </row>
    <row r="67" spans="2:38" x14ac:dyDescent="0.35">
      <c r="B67" s="91">
        <v>14</v>
      </c>
      <c r="C67" s="93" t="s">
        <v>14</v>
      </c>
      <c r="D67" s="12">
        <f t="shared" ref="D67:S67" si="77">(E26-D26)/D26</f>
        <v>2.5531914893617082E-2</v>
      </c>
      <c r="E67" s="12">
        <f t="shared" si="77"/>
        <v>3.1219917012448133</v>
      </c>
      <c r="F67" s="12">
        <f t="shared" si="77"/>
        <v>3.8727602174350717</v>
      </c>
      <c r="G67" s="12">
        <f t="shared" si="77"/>
        <v>0.11568813783415267</v>
      </c>
      <c r="H67" s="12">
        <f t="shared" si="77"/>
        <v>0.1742398992704515</v>
      </c>
      <c r="I67" s="12">
        <f t="shared" si="77"/>
        <v>3.3083133594045695E-2</v>
      </c>
      <c r="J67" s="12">
        <f t="shared" si="77"/>
        <v>0.16045425405256894</v>
      </c>
      <c r="K67" s="12">
        <f t="shared" si="77"/>
        <v>0.5087996211822271</v>
      </c>
      <c r="L67" s="12">
        <f t="shared" si="77"/>
        <v>1.7261219792865522E-3</v>
      </c>
      <c r="M67" s="12">
        <f t="shared" si="77"/>
        <v>1.7405531477903678E-3</v>
      </c>
      <c r="N67" s="12">
        <f t="shared" si="77"/>
        <v>0.1876009938665231</v>
      </c>
      <c r="O67" s="12">
        <f t="shared" si="77"/>
        <v>9.275786393562542E-2</v>
      </c>
      <c r="P67" s="12">
        <f t="shared" si="77"/>
        <v>8.4884187976971601E-2</v>
      </c>
      <c r="Q67" s="12">
        <f t="shared" si="77"/>
        <v>7.8242626187831635E-2</v>
      </c>
      <c r="R67" s="12">
        <f t="shared" si="77"/>
        <v>7.2564953645416014E-2</v>
      </c>
      <c r="S67" s="106">
        <f t="shared" si="77"/>
        <v>6.7655533027425011E-2</v>
      </c>
      <c r="T67" s="108">
        <f t="shared" si="64"/>
        <v>3.8717654252449447E-2</v>
      </c>
      <c r="AL67" s="1"/>
    </row>
    <row r="68" spans="2:38" ht="15" thickBot="1" x14ac:dyDescent="0.4">
      <c r="B68" s="91">
        <v>15</v>
      </c>
      <c r="C68" s="93" t="s">
        <v>8</v>
      </c>
      <c r="D68" s="12">
        <f t="shared" ref="D68:S68" si="78">(E27-D27)/D27</f>
        <v>4.5076726342710885E-2</v>
      </c>
      <c r="E68" s="12">
        <f t="shared" si="78"/>
        <v>1.1462220862649128</v>
      </c>
      <c r="F68" s="12">
        <f t="shared" si="78"/>
        <v>0.33010262257696688</v>
      </c>
      <c r="G68" s="12">
        <f t="shared" si="78"/>
        <v>5.9151307329618631E-2</v>
      </c>
      <c r="H68" s="12">
        <f t="shared" si="78"/>
        <v>3.2045730473492511</v>
      </c>
      <c r="I68" s="12">
        <f t="shared" si="78"/>
        <v>1.1309495163386083E-2</v>
      </c>
      <c r="J68" s="12">
        <f t="shared" si="78"/>
        <v>1.2491672218520987E-2</v>
      </c>
      <c r="K68" s="12">
        <f t="shared" si="78"/>
        <v>6.0418771884473567E-2</v>
      </c>
      <c r="L68" s="12">
        <f t="shared" si="78"/>
        <v>4.2771030936973823E-3</v>
      </c>
      <c r="M68" s="12">
        <f t="shared" si="78"/>
        <v>9.3695522651543517E-2</v>
      </c>
      <c r="N68" s="12">
        <f t="shared" si="78"/>
        <v>0.23463067207393062</v>
      </c>
      <c r="O68" s="12">
        <f t="shared" si="78"/>
        <v>0.20264086808733317</v>
      </c>
      <c r="P68" s="12">
        <f t="shared" si="78"/>
        <v>0.31579519512989845</v>
      </c>
      <c r="Q68" s="12">
        <f t="shared" si="78"/>
        <v>0.40437045604758826</v>
      </c>
      <c r="R68" s="12">
        <f t="shared" si="78"/>
        <v>0.44830426214077801</v>
      </c>
      <c r="S68" s="106">
        <f t="shared" si="78"/>
        <v>0.45432389617774727</v>
      </c>
      <c r="T68" s="109">
        <f t="shared" si="64"/>
        <v>5.5556828360285151E-2</v>
      </c>
      <c r="AL68" s="1"/>
    </row>
    <row r="69" spans="2:38" x14ac:dyDescent="0.35">
      <c r="AL69" s="1"/>
    </row>
    <row r="70" spans="2:38" x14ac:dyDescent="0.35">
      <c r="AL70" s="1"/>
    </row>
    <row r="71" spans="2:38" x14ac:dyDescent="0.35">
      <c r="B71" s="159" t="s">
        <v>61</v>
      </c>
      <c r="C71" s="160"/>
      <c r="D71" s="91">
        <v>64.3</v>
      </c>
      <c r="E71" s="91">
        <v>63.2</v>
      </c>
      <c r="F71" s="91">
        <v>62.1</v>
      </c>
      <c r="G71" s="91">
        <v>61</v>
      </c>
      <c r="H71" s="91">
        <v>60.6</v>
      </c>
      <c r="I71" s="91">
        <v>59.3</v>
      </c>
      <c r="J71" s="91">
        <v>58.5</v>
      </c>
      <c r="K71" s="91">
        <v>57.3</v>
      </c>
      <c r="L71" s="91">
        <v>56.3</v>
      </c>
      <c r="M71" s="91">
        <v>55.1</v>
      </c>
      <c r="N71" s="91">
        <v>54.3</v>
      </c>
      <c r="O71" s="91">
        <v>53.2</v>
      </c>
      <c r="P71" s="91">
        <v>52.3</v>
      </c>
      <c r="Q71" s="91">
        <v>52</v>
      </c>
      <c r="R71" s="91">
        <v>51.8</v>
      </c>
      <c r="S71" s="91">
        <v>50.9</v>
      </c>
      <c r="T71" s="91">
        <v>50.7</v>
      </c>
      <c r="U71" s="91">
        <v>50.5</v>
      </c>
      <c r="V71" s="91">
        <v>50.3</v>
      </c>
      <c r="W71" s="91">
        <v>50.1</v>
      </c>
      <c r="X71" s="91">
        <v>49.9</v>
      </c>
      <c r="Y71" s="91">
        <v>49.7</v>
      </c>
      <c r="Z71" s="91">
        <v>49.5</v>
      </c>
      <c r="AA71" s="91">
        <v>49.3</v>
      </c>
      <c r="AB71" s="91">
        <v>49.1</v>
      </c>
      <c r="AC71" s="91">
        <v>48.9</v>
      </c>
      <c r="AD71" s="91">
        <v>48.700000000000102</v>
      </c>
      <c r="AE71" s="91">
        <v>48.500000000000099</v>
      </c>
      <c r="AF71" s="91">
        <v>48.300000000000097</v>
      </c>
      <c r="AG71" s="91">
        <v>48.100000000000101</v>
      </c>
      <c r="AH71" s="91">
        <v>47.900000000000098</v>
      </c>
      <c r="AL71" s="1"/>
    </row>
    <row r="72" spans="2:38" x14ac:dyDescent="0.35">
      <c r="B72" s="90"/>
      <c r="C72" s="95"/>
      <c r="D72" s="155" t="s">
        <v>19</v>
      </c>
      <c r="E72" s="156"/>
      <c r="F72" s="156"/>
      <c r="G72" s="156"/>
      <c r="H72" s="156"/>
      <c r="I72" s="156"/>
      <c r="J72" s="156"/>
      <c r="K72" s="156"/>
      <c r="L72" s="156"/>
      <c r="M72" s="156"/>
      <c r="N72" s="156"/>
      <c r="O72" s="156"/>
      <c r="P72" s="156"/>
      <c r="Q72" s="156"/>
      <c r="R72" s="156"/>
      <c r="S72" s="156"/>
      <c r="T72" s="156"/>
      <c r="U72" s="156"/>
      <c r="V72" s="156"/>
      <c r="W72" s="156"/>
      <c r="X72" s="156"/>
      <c r="Y72" s="156"/>
      <c r="Z72" s="156"/>
      <c r="AA72" s="156"/>
      <c r="AB72" s="156"/>
      <c r="AC72" s="156"/>
      <c r="AD72" s="156"/>
      <c r="AE72" s="156"/>
      <c r="AF72" s="156"/>
      <c r="AG72" s="156"/>
      <c r="AH72" s="157"/>
      <c r="AL72" s="1"/>
    </row>
    <row r="73" spans="2:38" x14ac:dyDescent="0.35">
      <c r="B73" s="91" t="s">
        <v>15</v>
      </c>
      <c r="C73" s="91" t="s">
        <v>18</v>
      </c>
      <c r="D73" s="91">
        <v>2010</v>
      </c>
      <c r="E73" s="91">
        <v>2011</v>
      </c>
      <c r="F73" s="91">
        <v>2012</v>
      </c>
      <c r="G73" s="91">
        <v>2013</v>
      </c>
      <c r="H73" s="91">
        <v>2014</v>
      </c>
      <c r="I73" s="91">
        <v>2015</v>
      </c>
      <c r="J73" s="91">
        <v>2016</v>
      </c>
      <c r="K73" s="91">
        <v>2017</v>
      </c>
      <c r="L73" s="91">
        <v>2018</v>
      </c>
      <c r="M73" s="91">
        <v>2019</v>
      </c>
      <c r="N73" s="91">
        <v>2020</v>
      </c>
      <c r="O73" s="91">
        <v>2021</v>
      </c>
      <c r="P73" s="91">
        <v>2022</v>
      </c>
      <c r="Q73" s="91">
        <v>2023</v>
      </c>
      <c r="R73" s="91">
        <v>2024</v>
      </c>
      <c r="S73" s="91">
        <v>2025</v>
      </c>
      <c r="T73" s="91">
        <v>2026</v>
      </c>
      <c r="U73" s="91">
        <v>2027</v>
      </c>
      <c r="V73" s="91">
        <v>2028</v>
      </c>
      <c r="W73" s="91">
        <v>2029</v>
      </c>
      <c r="X73" s="91">
        <v>2030</v>
      </c>
      <c r="Y73" s="91">
        <v>2031</v>
      </c>
      <c r="Z73" s="91">
        <v>2032</v>
      </c>
      <c r="AA73" s="91">
        <v>2033</v>
      </c>
      <c r="AB73" s="91">
        <v>2034</v>
      </c>
      <c r="AC73" s="91">
        <v>2035</v>
      </c>
      <c r="AD73" s="91">
        <v>2036</v>
      </c>
      <c r="AE73" s="91">
        <v>2037</v>
      </c>
      <c r="AF73" s="91">
        <v>2038</v>
      </c>
      <c r="AG73" s="91">
        <v>2039</v>
      </c>
      <c r="AH73" s="91">
        <v>2040</v>
      </c>
      <c r="AL73" s="1"/>
    </row>
    <row r="74" spans="2:38" x14ac:dyDescent="0.35">
      <c r="B74" s="91">
        <v>1</v>
      </c>
      <c r="C74" s="90" t="s">
        <v>10</v>
      </c>
      <c r="D74" s="7">
        <f>D34*D$71</f>
        <v>3241.7916666666665</v>
      </c>
      <c r="E74" s="7">
        <f t="shared" ref="E74:AH74" si="79">E34*E$71</f>
        <v>6372.666666666667</v>
      </c>
      <c r="F74" s="7">
        <f t="shared" si="79"/>
        <v>9392.625</v>
      </c>
      <c r="G74" s="7">
        <f t="shared" si="79"/>
        <v>12301.666666666666</v>
      </c>
      <c r="H74" s="7">
        <f t="shared" si="79"/>
        <v>15276.250000000002</v>
      </c>
      <c r="I74" s="7">
        <f t="shared" si="79"/>
        <v>14468.014000000001</v>
      </c>
      <c r="J74" s="7">
        <f t="shared" si="79"/>
        <v>20232.809999999994</v>
      </c>
      <c r="K74" s="7">
        <f t="shared" si="79"/>
        <v>32196.870000000003</v>
      </c>
      <c r="L74" s="7">
        <f t="shared" si="79"/>
        <v>29482.620999999988</v>
      </c>
      <c r="M74" s="7">
        <f t="shared" si="79"/>
        <v>51373.587000000021</v>
      </c>
      <c r="N74" s="7">
        <f t="shared" si="79"/>
        <v>103780.33200000001</v>
      </c>
      <c r="O74" s="7">
        <f t="shared" si="79"/>
        <v>34597.555999999997</v>
      </c>
      <c r="P74" s="7">
        <f t="shared" si="79"/>
        <v>347233.821</v>
      </c>
      <c r="Q74" s="7">
        <f t="shared" si="79"/>
        <v>233523.16</v>
      </c>
      <c r="R74" s="7">
        <f t="shared" si="79"/>
        <v>222319.38400000005</v>
      </c>
      <c r="S74" s="8">
        <f>S34*S$71</f>
        <v>264513.04799999966</v>
      </c>
      <c r="T74" s="8">
        <f t="shared" si="79"/>
        <v>309576.73499999999</v>
      </c>
      <c r="U74" s="8">
        <f t="shared" si="79"/>
        <v>340842.17499999976</v>
      </c>
      <c r="V74" s="8">
        <f t="shared" si="79"/>
        <v>371850.29500000039</v>
      </c>
      <c r="W74" s="8">
        <f t="shared" si="79"/>
        <v>402601.09499999986</v>
      </c>
      <c r="X74" s="8">
        <f t="shared" si="79"/>
        <v>433094.5749999996</v>
      </c>
      <c r="Y74" s="9">
        <f t="shared" si="79"/>
        <v>181172.08784376597</v>
      </c>
      <c r="Z74" s="9">
        <f t="shared" si="79"/>
        <v>190800.3986954671</v>
      </c>
      <c r="AA74" s="9">
        <f t="shared" si="79"/>
        <v>200937.12156384735</v>
      </c>
      <c r="AB74" s="9">
        <f t="shared" si="79"/>
        <v>211608.89920245908</v>
      </c>
      <c r="AC74" s="9">
        <f t="shared" si="79"/>
        <v>222843.75785896153</v>
      </c>
      <c r="AD74" s="9">
        <f t="shared" si="79"/>
        <v>234671.178318861</v>
      </c>
      <c r="AE74" s="9">
        <f t="shared" si="79"/>
        <v>247122.17054678846</v>
      </c>
      <c r="AF74" s="9">
        <f t="shared" si="79"/>
        <v>260229.3521042541</v>
      </c>
      <c r="AG74" s="9">
        <f t="shared" si="79"/>
        <v>274027.03053148615</v>
      </c>
      <c r="AH74" s="9">
        <f t="shared" si="79"/>
        <v>288551.2898900584</v>
      </c>
      <c r="AL74" s="1"/>
    </row>
    <row r="75" spans="2:38" x14ac:dyDescent="0.35">
      <c r="B75" s="91">
        <v>2</v>
      </c>
      <c r="C75" s="90" t="s">
        <v>2</v>
      </c>
      <c r="D75" s="7">
        <f t="shared" ref="D75:AH75" si="80">D35*D$71</f>
        <v>3972.6683333333331</v>
      </c>
      <c r="E75" s="7">
        <f t="shared" si="80"/>
        <v>7809.4133333333339</v>
      </c>
      <c r="F75" s="7">
        <f t="shared" si="80"/>
        <v>11510.235000000001</v>
      </c>
      <c r="G75" s="7">
        <f t="shared" si="80"/>
        <v>15075.133333333333</v>
      </c>
      <c r="H75" s="7">
        <f t="shared" si="80"/>
        <v>18720.350000000002</v>
      </c>
      <c r="I75" s="7">
        <f t="shared" si="80"/>
        <v>5036.9420000000027</v>
      </c>
      <c r="J75" s="7">
        <f t="shared" si="80"/>
        <v>7378.6049999999932</v>
      </c>
      <c r="K75" s="7">
        <f t="shared" si="80"/>
        <v>8043.2010000000064</v>
      </c>
      <c r="L75" s="7">
        <f t="shared" si="80"/>
        <v>19592.399999999998</v>
      </c>
      <c r="M75" s="7">
        <f t="shared" si="80"/>
        <v>46952.363000000005</v>
      </c>
      <c r="N75" s="7">
        <f t="shared" si="80"/>
        <v>27608.834999999988</v>
      </c>
      <c r="O75" s="7">
        <f t="shared" si="80"/>
        <v>78900.92</v>
      </c>
      <c r="P75" s="7">
        <f t="shared" si="80"/>
        <v>141741.36799999999</v>
      </c>
      <c r="Q75" s="7">
        <f t="shared" si="80"/>
        <v>107875.55999999998</v>
      </c>
      <c r="R75" s="7">
        <f t="shared" si="80"/>
        <v>222238.57599999997</v>
      </c>
      <c r="S75" s="8">
        <f t="shared" si="80"/>
        <v>122996.79600000021</v>
      </c>
      <c r="T75" s="8">
        <f t="shared" si="80"/>
        <v>186456.85499999989</v>
      </c>
      <c r="U75" s="8">
        <f t="shared" si="80"/>
        <v>205681.95499999981</v>
      </c>
      <c r="V75" s="8">
        <f t="shared" si="80"/>
        <v>224748.95100000009</v>
      </c>
      <c r="W75" s="8">
        <f t="shared" si="80"/>
        <v>243657.8430000002</v>
      </c>
      <c r="X75" s="8">
        <f t="shared" si="80"/>
        <v>262408.63100000011</v>
      </c>
      <c r="Y75" s="9">
        <f t="shared" si="80"/>
        <v>118055.58617552921</v>
      </c>
      <c r="Z75" s="9">
        <f t="shared" si="80"/>
        <v>124872.43726365714</v>
      </c>
      <c r="AA75" s="9">
        <f t="shared" si="80"/>
        <v>132080.75566466461</v>
      </c>
      <c r="AB75" s="9">
        <f t="shared" si="80"/>
        <v>139702.87832333258</v>
      </c>
      <c r="AC75" s="9">
        <f t="shared" si="80"/>
        <v>147762.40710158</v>
      </c>
      <c r="AD75" s="9">
        <f t="shared" si="80"/>
        <v>156284.27976102533</v>
      </c>
      <c r="AE75" s="9">
        <f t="shared" si="80"/>
        <v>165294.84488479534</v>
      </c>
      <c r="AF75" s="9">
        <f t="shared" si="80"/>
        <v>174821.94095418745</v>
      </c>
      <c r="AG75" s="9">
        <f t="shared" si="80"/>
        <v>184894.97980735535</v>
      </c>
      <c r="AH75" s="9">
        <f t="shared" si="80"/>
        <v>195545.03471941419</v>
      </c>
      <c r="AL75" s="1"/>
    </row>
    <row r="76" spans="2:38" x14ac:dyDescent="0.35">
      <c r="B76" s="91">
        <v>3</v>
      </c>
      <c r="C76" s="90" t="s">
        <v>4</v>
      </c>
      <c r="D76" s="7">
        <f t="shared" ref="D76:AH76" si="81">D36*D$71</f>
        <v>158.00653333333332</v>
      </c>
      <c r="E76" s="7">
        <f t="shared" si="81"/>
        <v>310.6069333333333</v>
      </c>
      <c r="F76" s="7">
        <f t="shared" si="81"/>
        <v>457.80119999999999</v>
      </c>
      <c r="G76" s="7">
        <f t="shared" si="81"/>
        <v>599.58933333333334</v>
      </c>
      <c r="H76" s="7">
        <f t="shared" si="81"/>
        <v>744.572</v>
      </c>
      <c r="I76" s="7">
        <f t="shared" si="81"/>
        <v>2792.4369999999999</v>
      </c>
      <c r="J76" s="7">
        <f t="shared" si="81"/>
        <v>4355.91</v>
      </c>
      <c r="K76" s="7">
        <f t="shared" si="81"/>
        <v>157396.79700000002</v>
      </c>
      <c r="L76" s="7">
        <f t="shared" si="81"/>
        <v>61927.184999999983</v>
      </c>
      <c r="M76" s="7">
        <f t="shared" si="81"/>
        <v>116564.60100000001</v>
      </c>
      <c r="N76" s="7">
        <f t="shared" si="81"/>
        <v>42105.306000000004</v>
      </c>
      <c r="O76" s="7">
        <f t="shared" si="81"/>
        <v>25945.639999999992</v>
      </c>
      <c r="P76" s="7">
        <f t="shared" si="81"/>
        <v>10822.439000000015</v>
      </c>
      <c r="Q76" s="7">
        <f t="shared" si="81"/>
        <v>33830.679999999964</v>
      </c>
      <c r="R76" s="7">
        <f t="shared" si="81"/>
        <v>15709.904000000033</v>
      </c>
      <c r="S76" s="8">
        <f t="shared" si="81"/>
        <v>235057.21800000002</v>
      </c>
      <c r="T76" s="8">
        <f t="shared" si="81"/>
        <v>50380.589999999946</v>
      </c>
      <c r="U76" s="8">
        <f t="shared" si="81"/>
        <v>50181.850000000035</v>
      </c>
      <c r="V76" s="8">
        <f t="shared" si="81"/>
        <v>49983.109999999942</v>
      </c>
      <c r="W76" s="8">
        <f t="shared" si="81"/>
        <v>49784.370000000039</v>
      </c>
      <c r="X76" s="8">
        <f t="shared" si="81"/>
        <v>49585.630000000034</v>
      </c>
      <c r="Y76" s="9">
        <f t="shared" si="81"/>
        <v>33098.685717568304</v>
      </c>
      <c r="Z76" s="9">
        <f t="shared" si="81"/>
        <v>34176.333517189923</v>
      </c>
      <c r="AA76" s="9">
        <f t="shared" si="81"/>
        <v>35288.491961501015</v>
      </c>
      <c r="AB76" s="9">
        <f t="shared" si="81"/>
        <v>36436.242349560525</v>
      </c>
      <c r="AC76" s="9">
        <f t="shared" si="81"/>
        <v>37620.698854372931</v>
      </c>
      <c r="AD76" s="9">
        <f t="shared" si="81"/>
        <v>38843.009479028551</v>
      </c>
      <c r="AE76" s="9">
        <f t="shared" si="81"/>
        <v>40104.35703872989</v>
      </c>
      <c r="AF76" s="9">
        <f t="shared" si="81"/>
        <v>41405.960169318176</v>
      </c>
      <c r="AG76" s="9">
        <f t="shared" si="81"/>
        <v>42749.074362921339</v>
      </c>
      <c r="AH76" s="9">
        <f t="shared" si="81"/>
        <v>44134.993031354272</v>
      </c>
      <c r="AL76" s="1"/>
    </row>
    <row r="77" spans="2:38" x14ac:dyDescent="0.35">
      <c r="B77" s="91">
        <v>4</v>
      </c>
      <c r="C77" s="90" t="s">
        <v>11</v>
      </c>
      <c r="D77" s="7">
        <f t="shared" ref="D77:AH77" si="82">D37*D$71</f>
        <v>465.1033333333333</v>
      </c>
      <c r="E77" s="7">
        <f t="shared" si="82"/>
        <v>914.29333333333341</v>
      </c>
      <c r="F77" s="7">
        <f t="shared" si="82"/>
        <v>1347.57</v>
      </c>
      <c r="G77" s="7">
        <f t="shared" si="82"/>
        <v>1764.9333333333334</v>
      </c>
      <c r="H77" s="7">
        <f t="shared" si="82"/>
        <v>2191.6999999999998</v>
      </c>
      <c r="I77" s="7">
        <f t="shared" si="82"/>
        <v>2865.9690000000005</v>
      </c>
      <c r="J77" s="7">
        <f t="shared" si="82"/>
        <v>54623.789999999994</v>
      </c>
      <c r="K77" s="7">
        <f t="shared" si="82"/>
        <v>36554.535000000003</v>
      </c>
      <c r="L77" s="7">
        <f t="shared" si="82"/>
        <v>12517.741999999995</v>
      </c>
      <c r="M77" s="7">
        <f t="shared" si="82"/>
        <v>36798.535000000011</v>
      </c>
      <c r="N77" s="7">
        <f t="shared" si="82"/>
        <v>72916.75499999999</v>
      </c>
      <c r="O77" s="7">
        <f t="shared" si="82"/>
        <v>30106.412000000018</v>
      </c>
      <c r="P77" s="7">
        <f t="shared" si="82"/>
        <v>28226.832999999999</v>
      </c>
      <c r="Q77" s="7">
        <f t="shared" si="82"/>
        <v>86801</v>
      </c>
      <c r="R77" s="7">
        <f t="shared" si="82"/>
        <v>76382.725999999981</v>
      </c>
      <c r="S77" s="8">
        <f t="shared" si="82"/>
        <v>488976.18431999983</v>
      </c>
      <c r="T77" s="8">
        <f t="shared" si="82"/>
        <v>132168.32928000018</v>
      </c>
      <c r="U77" s="8">
        <f t="shared" si="82"/>
        <v>146441.67759999988</v>
      </c>
      <c r="V77" s="8">
        <f t="shared" si="82"/>
        <v>161980.56688</v>
      </c>
      <c r="W77" s="8">
        <f t="shared" si="82"/>
        <v>178768.50335999997</v>
      </c>
      <c r="X77" s="8">
        <f t="shared" si="82"/>
        <v>196788.99327999982</v>
      </c>
      <c r="Y77" s="9">
        <f t="shared" si="82"/>
        <v>72853.504768922503</v>
      </c>
      <c r="Z77" s="9">
        <f t="shared" si="82"/>
        <v>75683.484970877427</v>
      </c>
      <c r="AA77" s="9">
        <f t="shared" si="82"/>
        <v>78622.111686241173</v>
      </c>
      <c r="AB77" s="9">
        <f t="shared" si="82"/>
        <v>81673.494777041677</v>
      </c>
      <c r="AC77" s="9">
        <f t="shared" si="82"/>
        <v>84841.896618464831</v>
      </c>
      <c r="AD77" s="9">
        <f t="shared" si="82"/>
        <v>88131.73761380247</v>
      </c>
      <c r="AE77" s="9">
        <f t="shared" si="82"/>
        <v>91547.601901600327</v>
      </c>
      <c r="AF77" s="9">
        <f t="shared" si="82"/>
        <v>95094.243261335272</v>
      </c>
      <c r="AG77" s="9">
        <f t="shared" si="82"/>
        <v>98776.591224139425</v>
      </c>
      <c r="AH77" s="9">
        <f t="shared" si="82"/>
        <v>102599.75739527767</v>
      </c>
      <c r="AL77" s="1"/>
    </row>
    <row r="78" spans="2:38" x14ac:dyDescent="0.35">
      <c r="B78" s="91">
        <v>5</v>
      </c>
      <c r="C78" s="90" t="s">
        <v>7</v>
      </c>
      <c r="D78" s="7">
        <f t="shared" ref="D78:AH78" si="83">D38*D$71</f>
        <v>1077.3250666666665</v>
      </c>
      <c r="E78" s="7">
        <f t="shared" si="83"/>
        <v>2117.7898666666665</v>
      </c>
      <c r="F78" s="7">
        <f t="shared" si="83"/>
        <v>3121.3944000000001</v>
      </c>
      <c r="G78" s="7">
        <f t="shared" si="83"/>
        <v>4088.1386666666663</v>
      </c>
      <c r="H78" s="7">
        <f t="shared" si="83"/>
        <v>5076.6639999999998</v>
      </c>
      <c r="I78" s="7">
        <f t="shared" si="83"/>
        <v>6668.2849999999989</v>
      </c>
      <c r="J78" s="7">
        <f t="shared" si="83"/>
        <v>1585.9350000000009</v>
      </c>
      <c r="K78" s="7">
        <f t="shared" si="83"/>
        <v>4000.1129999999998</v>
      </c>
      <c r="L78" s="7">
        <f t="shared" si="83"/>
        <v>44516.972999999998</v>
      </c>
      <c r="M78" s="7">
        <f t="shared" si="83"/>
        <v>21878.005999999998</v>
      </c>
      <c r="N78" s="7">
        <f t="shared" si="83"/>
        <v>10162.787999999991</v>
      </c>
      <c r="O78" s="7">
        <f t="shared" si="83"/>
        <v>25970.644000000004</v>
      </c>
      <c r="P78" s="7">
        <f t="shared" si="83"/>
        <v>16068.129000000001</v>
      </c>
      <c r="Q78" s="7">
        <f t="shared" si="83"/>
        <v>108762.16000000002</v>
      </c>
      <c r="R78" s="7">
        <f t="shared" si="83"/>
        <v>79102.225999999981</v>
      </c>
      <c r="S78" s="8">
        <f t="shared" si="83"/>
        <v>96498.76499999997</v>
      </c>
      <c r="T78" s="8">
        <f t="shared" si="83"/>
        <v>131749.02000000025</v>
      </c>
      <c r="U78" s="8">
        <f t="shared" si="83"/>
        <v>160468.79999999976</v>
      </c>
      <c r="V78" s="8">
        <f t="shared" si="83"/>
        <v>192065.51999999996</v>
      </c>
      <c r="W78" s="8">
        <f t="shared" si="83"/>
        <v>226502.1</v>
      </c>
      <c r="X78" s="8">
        <f t="shared" si="83"/>
        <v>263741.46000000008</v>
      </c>
      <c r="Y78" s="9">
        <f t="shared" si="83"/>
        <v>79487.770138878288</v>
      </c>
      <c r="Z78" s="9">
        <f t="shared" si="83"/>
        <v>83764.389712304255</v>
      </c>
      <c r="AA78" s="9">
        <f t="shared" si="83"/>
        <v>88269.659957036623</v>
      </c>
      <c r="AB78" s="9">
        <f t="shared" si="83"/>
        <v>93015.715459314801</v>
      </c>
      <c r="AC78" s="9">
        <f t="shared" si="83"/>
        <v>98015.329100395204</v>
      </c>
      <c r="AD78" s="9">
        <f t="shared" si="83"/>
        <v>103281.94527011862</v>
      </c>
      <c r="AE78" s="9">
        <f t="shared" si="83"/>
        <v>108829.71478556537</v>
      </c>
      <c r="AF78" s="9">
        <f t="shared" si="83"/>
        <v>114673.53160083492</v>
      </c>
      <c r="AG78" s="9">
        <f t="shared" si="83"/>
        <v>120829.07139822439</v>
      </c>
      <c r="AH78" s="9">
        <f t="shared" si="83"/>
        <v>127312.83215552635</v>
      </c>
      <c r="AL78" s="1"/>
    </row>
    <row r="79" spans="2:38" x14ac:dyDescent="0.35">
      <c r="B79" s="91">
        <v>6</v>
      </c>
      <c r="C79" s="90" t="s">
        <v>12</v>
      </c>
      <c r="D79" s="7">
        <f t="shared" ref="D79:AH79" si="84">D39*D$71</f>
        <v>14.617533333333332</v>
      </c>
      <c r="E79" s="7">
        <f t="shared" si="84"/>
        <v>28.734933333333334</v>
      </c>
      <c r="F79" s="7">
        <f t="shared" si="84"/>
        <v>42.352200000000003</v>
      </c>
      <c r="G79" s="7">
        <f t="shared" si="84"/>
        <v>55.469333333333331</v>
      </c>
      <c r="H79" s="7">
        <f t="shared" si="84"/>
        <v>68.882000000000005</v>
      </c>
      <c r="I79" s="7">
        <f t="shared" si="84"/>
        <v>3538.431</v>
      </c>
      <c r="J79" s="7">
        <f t="shared" si="84"/>
        <v>27430.65</v>
      </c>
      <c r="K79" s="7">
        <f t="shared" si="84"/>
        <v>43613.895000000004</v>
      </c>
      <c r="L79" s="7">
        <f t="shared" si="84"/>
        <v>112941.74099999998</v>
      </c>
      <c r="M79" s="7">
        <f t="shared" si="84"/>
        <v>16595.018000000018</v>
      </c>
      <c r="N79" s="7">
        <f t="shared" si="84"/>
        <v>1559.495999999989</v>
      </c>
      <c r="O79" s="7">
        <f t="shared" si="84"/>
        <v>17685.808000000005</v>
      </c>
      <c r="P79" s="7">
        <f t="shared" si="84"/>
        <v>29232.561999999976</v>
      </c>
      <c r="Q79" s="7">
        <f t="shared" si="84"/>
        <v>7568.6000000000095</v>
      </c>
      <c r="R79" s="7">
        <f t="shared" si="84"/>
        <v>4764.046000000013</v>
      </c>
      <c r="S79" s="8">
        <f t="shared" si="84"/>
        <v>64037.290000000015</v>
      </c>
      <c r="T79" s="8">
        <f t="shared" si="84"/>
        <v>27565.589999999993</v>
      </c>
      <c r="U79" s="8">
        <f t="shared" si="84"/>
        <v>27456.850000000035</v>
      </c>
      <c r="V79" s="8">
        <f t="shared" si="84"/>
        <v>27348.10999999999</v>
      </c>
      <c r="W79" s="8">
        <f t="shared" si="84"/>
        <v>27239.369999999992</v>
      </c>
      <c r="X79" s="8">
        <f t="shared" si="84"/>
        <v>27130.630000000081</v>
      </c>
      <c r="Y79" s="9">
        <f t="shared" si="84"/>
        <v>12723.051510260879</v>
      </c>
      <c r="Z79" s="9">
        <f t="shared" si="84"/>
        <v>13043.243617391992</v>
      </c>
      <c r="AA79" s="9">
        <f t="shared" si="84"/>
        <v>13371.275486714407</v>
      </c>
      <c r="AB79" s="9">
        <f t="shared" si="84"/>
        <v>13707.331620693327</v>
      </c>
      <c r="AC79" s="9">
        <f t="shared" si="84"/>
        <v>14051.600602522713</v>
      </c>
      <c r="AD79" s="9">
        <f t="shared" si="84"/>
        <v>14404.275176839756</v>
      </c>
      <c r="AE79" s="9">
        <f t="shared" si="84"/>
        <v>14765.552331666137</v>
      </c>
      <c r="AF79" s="9">
        <f t="shared" si="84"/>
        <v>15135.633381577176</v>
      </c>
      <c r="AG79" s="9">
        <f t="shared" si="84"/>
        <v>15514.724052101768</v>
      </c>
      <c r="AH79" s="9">
        <f t="shared" si="84"/>
        <v>15903.034565352096</v>
      </c>
      <c r="AL79" s="1"/>
    </row>
    <row r="80" spans="2:38" x14ac:dyDescent="0.35">
      <c r="B80" s="91">
        <v>7</v>
      </c>
      <c r="C80" s="90" t="s">
        <v>0</v>
      </c>
      <c r="D80" s="7">
        <f t="shared" ref="D80:AH80" si="85">D40*D$71</f>
        <v>582.85806666666656</v>
      </c>
      <c r="E80" s="7">
        <f t="shared" si="85"/>
        <v>1145.7738666666667</v>
      </c>
      <c r="F80" s="7">
        <f t="shared" si="85"/>
        <v>1688.7474</v>
      </c>
      <c r="G80" s="7">
        <f t="shared" si="85"/>
        <v>2211.7786666666666</v>
      </c>
      <c r="H80" s="7">
        <f t="shared" si="85"/>
        <v>2746.5940000000005</v>
      </c>
      <c r="I80" s="7">
        <f t="shared" si="85"/>
        <v>6665.32</v>
      </c>
      <c r="J80" s="7">
        <f t="shared" si="85"/>
        <v>19917.495000000003</v>
      </c>
      <c r="K80" s="7">
        <f t="shared" si="85"/>
        <v>74669.921999999991</v>
      </c>
      <c r="L80" s="7">
        <f t="shared" si="85"/>
        <v>20602.98499999999</v>
      </c>
      <c r="M80" s="7">
        <f t="shared" si="85"/>
        <v>50468.294000000002</v>
      </c>
      <c r="N80" s="7">
        <f t="shared" si="85"/>
        <v>28477.635000000013</v>
      </c>
      <c r="O80" s="7">
        <f t="shared" si="85"/>
        <v>31548.664000000001</v>
      </c>
      <c r="P80" s="7">
        <f t="shared" si="85"/>
        <v>4990.466000000004</v>
      </c>
      <c r="Q80" s="7">
        <f t="shared" si="85"/>
        <v>7666.3599999999678</v>
      </c>
      <c r="R80" s="7">
        <f t="shared" si="85"/>
        <v>2630.9219999999978</v>
      </c>
      <c r="S80" s="8">
        <f t="shared" si="85"/>
        <v>-18895.098000000013</v>
      </c>
      <c r="T80" s="8">
        <f t="shared" si="85"/>
        <v>18997.290000000685</v>
      </c>
      <c r="U80" s="8">
        <f t="shared" si="85"/>
        <v>45333.849999999482</v>
      </c>
      <c r="V80" s="8">
        <f t="shared" si="85"/>
        <v>85470.765999999785</v>
      </c>
      <c r="W80" s="8">
        <f t="shared" si="85"/>
        <v>141501.43799999918</v>
      </c>
      <c r="X80" s="8">
        <f t="shared" si="85"/>
        <v>215483.16999999978</v>
      </c>
      <c r="Y80" s="9">
        <f t="shared" si="85"/>
        <v>33032.59784822369</v>
      </c>
      <c r="Z80" s="9">
        <f t="shared" si="85"/>
        <v>34425.796236603252</v>
      </c>
      <c r="AA80" s="9">
        <f t="shared" si="85"/>
        <v>35877.169116201039</v>
      </c>
      <c r="AB80" s="9">
        <f t="shared" si="85"/>
        <v>37389.115743710863</v>
      </c>
      <c r="AC80" s="9">
        <f t="shared" si="85"/>
        <v>38964.132787115996</v>
      </c>
      <c r="AD80" s="9">
        <f t="shared" si="85"/>
        <v>40604.818200306654</v>
      </c>
      <c r="AE80" s="9">
        <f t="shared" si="85"/>
        <v>42313.875247555174</v>
      </c>
      <c r="AF80" s="9">
        <f t="shared" si="85"/>
        <v>44094.116683417189</v>
      </c>
      <c r="AG80" s="9">
        <f t="shared" si="85"/>
        <v>45948.469093812841</v>
      </c>
      <c r="AH80" s="9">
        <f t="shared" si="85"/>
        <v>47879.977404255325</v>
      </c>
      <c r="AL80" s="1"/>
    </row>
    <row r="81" spans="2:38" x14ac:dyDescent="0.35">
      <c r="B81" s="91">
        <v>8</v>
      </c>
      <c r="C81" s="90" t="s">
        <v>6</v>
      </c>
      <c r="D81" s="7">
        <f t="shared" ref="D81:AH81" si="86">D41*D$71</f>
        <v>1500.1189999999999</v>
      </c>
      <c r="E81" s="7">
        <f t="shared" si="86"/>
        <v>2948.9119999999998</v>
      </c>
      <c r="F81" s="7">
        <f t="shared" si="86"/>
        <v>4346.3789999999999</v>
      </c>
      <c r="G81" s="7">
        <f t="shared" si="86"/>
        <v>5692.5199999999995</v>
      </c>
      <c r="H81" s="7">
        <f t="shared" si="86"/>
        <v>7068.9900000000007</v>
      </c>
      <c r="I81" s="7">
        <f t="shared" si="86"/>
        <v>12568.634999999998</v>
      </c>
      <c r="J81" s="7">
        <f t="shared" si="86"/>
        <v>12934.350000000002</v>
      </c>
      <c r="K81" s="7">
        <f t="shared" si="86"/>
        <v>4882.5330000000022</v>
      </c>
      <c r="L81" s="7">
        <f t="shared" si="86"/>
        <v>25582.156999999992</v>
      </c>
      <c r="M81" s="7">
        <f t="shared" si="86"/>
        <v>31314.983000000011</v>
      </c>
      <c r="N81" s="7">
        <f t="shared" si="86"/>
        <v>22716.947999999993</v>
      </c>
      <c r="O81" s="7">
        <f t="shared" si="86"/>
        <v>12524.344000000005</v>
      </c>
      <c r="P81" s="7">
        <f t="shared" si="86"/>
        <v>9060.4519999999884</v>
      </c>
      <c r="Q81" s="7">
        <f t="shared" si="86"/>
        <v>4377.8800000000028</v>
      </c>
      <c r="R81" s="7">
        <f t="shared" si="86"/>
        <v>61812.421999999991</v>
      </c>
      <c r="S81" s="8">
        <f t="shared" si="86"/>
        <v>1802.3690000000156</v>
      </c>
      <c r="T81" s="8">
        <f t="shared" si="86"/>
        <v>25667.382000000012</v>
      </c>
      <c r="U81" s="8">
        <f t="shared" si="86"/>
        <v>27112.440000000006</v>
      </c>
      <c r="V81" s="8">
        <f t="shared" si="86"/>
        <v>28602.591999999968</v>
      </c>
      <c r="W81" s="8">
        <f t="shared" si="86"/>
        <v>30137.154000000046</v>
      </c>
      <c r="X81" s="8">
        <f t="shared" si="86"/>
        <v>31715.441999999952</v>
      </c>
      <c r="Y81" s="9">
        <f t="shared" si="86"/>
        <v>17159.674578017683</v>
      </c>
      <c r="Z81" s="9">
        <f t="shared" si="86"/>
        <v>17948.327645819554</v>
      </c>
      <c r="AA81" s="9">
        <f t="shared" si="86"/>
        <v>18772.920481963429</v>
      </c>
      <c r="AB81" s="9">
        <f t="shared" si="86"/>
        <v>19635.074105616015</v>
      </c>
      <c r="AC81" s="9">
        <f t="shared" si="86"/>
        <v>20536.481721818283</v>
      </c>
      <c r="AD81" s="9">
        <f t="shared" si="86"/>
        <v>21478.91188417497</v>
      </c>
      <c r="AE81" s="9">
        <f t="shared" si="86"/>
        <v>22464.211793180213</v>
      </c>
      <c r="AF81" s="9">
        <f t="shared" si="86"/>
        <v>23494.310735827956</v>
      </c>
      <c r="AG81" s="9">
        <f t="shared" si="86"/>
        <v>24571.223672378786</v>
      </c>
      <c r="AH81" s="9">
        <f t="shared" si="86"/>
        <v>25697.054976394</v>
      </c>
      <c r="AL81" s="1"/>
    </row>
    <row r="82" spans="2:38" x14ac:dyDescent="0.35">
      <c r="B82" s="91">
        <v>9</v>
      </c>
      <c r="C82" s="90" t="s">
        <v>13</v>
      </c>
      <c r="D82" s="7">
        <f t="shared" ref="D82:AH82" si="87">D42*D$71</f>
        <v>195.81493333333333</v>
      </c>
      <c r="E82" s="7">
        <f t="shared" si="87"/>
        <v>384.93013333333334</v>
      </c>
      <c r="F82" s="7">
        <f t="shared" si="87"/>
        <v>567.34559999999999</v>
      </c>
      <c r="G82" s="7">
        <f t="shared" si="87"/>
        <v>743.06133333333332</v>
      </c>
      <c r="H82" s="7">
        <f t="shared" si="87"/>
        <v>922.73599999999999</v>
      </c>
      <c r="I82" s="7">
        <f t="shared" si="87"/>
        <v>3348.6710000000003</v>
      </c>
      <c r="J82" s="7">
        <f t="shared" si="87"/>
        <v>4851.99</v>
      </c>
      <c r="K82" s="7">
        <f t="shared" si="87"/>
        <v>11673.155999999999</v>
      </c>
      <c r="L82" s="7">
        <f t="shared" si="87"/>
        <v>20628.883000000002</v>
      </c>
      <c r="M82" s="7">
        <f t="shared" si="87"/>
        <v>16100.771000000002</v>
      </c>
      <c r="N82" s="7">
        <f t="shared" si="87"/>
        <v>8747.1869999999944</v>
      </c>
      <c r="O82" s="7">
        <f t="shared" si="87"/>
        <v>33396.300000000003</v>
      </c>
      <c r="P82" s="7">
        <f t="shared" si="87"/>
        <v>21346.767999999993</v>
      </c>
      <c r="Q82" s="7">
        <f t="shared" si="87"/>
        <v>14081.079999999998</v>
      </c>
      <c r="R82" s="7">
        <f t="shared" si="87"/>
        <v>21003.864000000001</v>
      </c>
      <c r="S82" s="8">
        <f t="shared" si="87"/>
        <v>28443.096867907461</v>
      </c>
      <c r="T82" s="8">
        <f t="shared" si="87"/>
        <v>28424.675090143221</v>
      </c>
      <c r="U82" s="8">
        <f t="shared" si="87"/>
        <v>30264.895790242095</v>
      </c>
      <c r="V82" s="8">
        <f t="shared" si="87"/>
        <v>32070.474160018483</v>
      </c>
      <c r="W82" s="8">
        <f t="shared" si="87"/>
        <v>33843.129231781379</v>
      </c>
      <c r="X82" s="8">
        <f t="shared" si="87"/>
        <v>35584.35211785329</v>
      </c>
      <c r="Y82" s="9">
        <f t="shared" si="87"/>
        <v>14887.765350369231</v>
      </c>
      <c r="Z82" s="9">
        <f t="shared" si="87"/>
        <v>15494.213703419922</v>
      </c>
      <c r="AA82" s="9">
        <f t="shared" si="87"/>
        <v>16125.102291476605</v>
      </c>
      <c r="AB82" s="9">
        <f t="shared" si="87"/>
        <v>16781.40301945098</v>
      </c>
      <c r="AC82" s="9">
        <f t="shared" si="87"/>
        <v>17464.125787565376</v>
      </c>
      <c r="AD82" s="9">
        <f t="shared" si="87"/>
        <v>18174.319943512779</v>
      </c>
      <c r="AE82" s="9">
        <f t="shared" si="87"/>
        <v>18913.075788400572</v>
      </c>
      <c r="AF82" s="9">
        <f t="shared" si="87"/>
        <v>19681.526138382171</v>
      </c>
      <c r="AG82" s="9">
        <f t="shared" si="87"/>
        <v>20480.847943936486</v>
      </c>
      <c r="AH82" s="9">
        <f t="shared" si="87"/>
        <v>21312.263968826977</v>
      </c>
      <c r="AL82" s="1"/>
    </row>
    <row r="83" spans="2:38" x14ac:dyDescent="0.35">
      <c r="B83" s="91">
        <v>10</v>
      </c>
      <c r="C83" s="90" t="s">
        <v>3</v>
      </c>
      <c r="D83" s="7">
        <f t="shared" ref="D83:AH83" si="88">D43*D$71</f>
        <v>71.673066666666671</v>
      </c>
      <c r="E83" s="7">
        <f t="shared" si="88"/>
        <v>140.89386666666667</v>
      </c>
      <c r="F83" s="7">
        <f t="shared" si="88"/>
        <v>207.66239999999999</v>
      </c>
      <c r="G83" s="7">
        <f t="shared" si="88"/>
        <v>271.9786666666667</v>
      </c>
      <c r="H83" s="7">
        <f t="shared" si="88"/>
        <v>337.74400000000003</v>
      </c>
      <c r="I83" s="7">
        <f t="shared" si="88"/>
        <v>175.52800000000005</v>
      </c>
      <c r="J83" s="7">
        <f t="shared" si="88"/>
        <v>218.79000000000011</v>
      </c>
      <c r="K83" s="7">
        <f t="shared" si="88"/>
        <v>3782.373</v>
      </c>
      <c r="L83" s="7">
        <f t="shared" si="88"/>
        <v>7739.5609999999997</v>
      </c>
      <c r="M83" s="7">
        <f t="shared" si="88"/>
        <v>474.96200000000027</v>
      </c>
      <c r="N83" s="7">
        <f t="shared" si="88"/>
        <v>1499.7659999999987</v>
      </c>
      <c r="O83" s="7">
        <f t="shared" si="88"/>
        <v>11125.184000000001</v>
      </c>
      <c r="P83" s="7">
        <f t="shared" si="88"/>
        <v>22926.751</v>
      </c>
      <c r="Q83" s="7">
        <f t="shared" si="88"/>
        <v>6163.5600000000049</v>
      </c>
      <c r="R83" s="7">
        <f t="shared" si="88"/>
        <v>23131.807999999997</v>
      </c>
      <c r="S83" s="8">
        <f t="shared" si="88"/>
        <v>16439.68199999999</v>
      </c>
      <c r="T83" s="8">
        <f t="shared" si="88"/>
        <v>20536.035000000011</v>
      </c>
      <c r="U83" s="8">
        <f t="shared" si="88"/>
        <v>22540.674999999974</v>
      </c>
      <c r="V83" s="8">
        <f t="shared" si="88"/>
        <v>24528.795000000027</v>
      </c>
      <c r="W83" s="8">
        <f t="shared" si="88"/>
        <v>26500.394999999993</v>
      </c>
      <c r="X83" s="8">
        <f t="shared" si="88"/>
        <v>28455.474999999955</v>
      </c>
      <c r="Y83" s="9">
        <f t="shared" si="88"/>
        <v>10525.248027231339</v>
      </c>
      <c r="Z83" s="9">
        <f t="shared" si="88"/>
        <v>11006.859692696173</v>
      </c>
      <c r="AA83" s="9">
        <f t="shared" si="88"/>
        <v>11510.320916733766</v>
      </c>
      <c r="AB83" s="9">
        <f t="shared" si="88"/>
        <v>12036.612701603884</v>
      </c>
      <c r="AC83" s="9">
        <f t="shared" si="88"/>
        <v>12586.759529672452</v>
      </c>
      <c r="AD83" s="9">
        <f t="shared" si="88"/>
        <v>13161.83125910486</v>
      </c>
      <c r="AE83" s="9">
        <f t="shared" si="88"/>
        <v>13762.945100438359</v>
      </c>
      <c r="AF83" s="9">
        <f t="shared" si="88"/>
        <v>14391.267677381811</v>
      </c>
      <c r="AG83" s="9">
        <f t="shared" si="88"/>
        <v>15048.017175325071</v>
      </c>
      <c r="AH83" s="9">
        <f t="shared" si="88"/>
        <v>15734.465581177006</v>
      </c>
      <c r="AL83" s="1"/>
    </row>
    <row r="84" spans="2:38" x14ac:dyDescent="0.35">
      <c r="B84" s="91">
        <v>11</v>
      </c>
      <c r="C84" s="90" t="s">
        <v>9</v>
      </c>
      <c r="D84" s="7">
        <f t="shared" ref="D84:AH84" si="89">D44*D$71</f>
        <v>92.849199999999996</v>
      </c>
      <c r="E84" s="7">
        <f t="shared" si="89"/>
        <v>182.52160000000001</v>
      </c>
      <c r="F84" s="7">
        <f t="shared" si="89"/>
        <v>269.0172</v>
      </c>
      <c r="G84" s="7">
        <f t="shared" si="89"/>
        <v>352.33600000000001</v>
      </c>
      <c r="H84" s="7">
        <f t="shared" si="89"/>
        <v>437.53199999999998</v>
      </c>
      <c r="I84" s="7">
        <f>I44*I$71</f>
        <v>10019.328</v>
      </c>
      <c r="J84" s="7">
        <f t="shared" si="89"/>
        <v>12914.46</v>
      </c>
      <c r="K84" s="7">
        <f t="shared" si="89"/>
        <v>22363.043999999998</v>
      </c>
      <c r="L84" s="7">
        <f t="shared" si="89"/>
        <v>6287.0210000000034</v>
      </c>
      <c r="M84" s="7">
        <f t="shared" si="89"/>
        <v>297.53999999999877</v>
      </c>
      <c r="N84" s="7">
        <f t="shared" si="89"/>
        <v>2333.8140000000008</v>
      </c>
      <c r="O84" s="7">
        <f t="shared" si="89"/>
        <v>1095.3879999999956</v>
      </c>
      <c r="P84" s="7">
        <f t="shared" si="89"/>
        <v>6159.3709999999983</v>
      </c>
      <c r="Q84" s="7">
        <f t="shared" si="89"/>
        <v>3493.8800000000028</v>
      </c>
      <c r="R84" s="7">
        <f t="shared" si="89"/>
        <v>8133.1179999999995</v>
      </c>
      <c r="S84" s="8">
        <f t="shared" si="89"/>
        <v>9084.1230000000014</v>
      </c>
      <c r="T84" s="8">
        <f t="shared" si="89"/>
        <v>5943.5610000000015</v>
      </c>
      <c r="U84" s="8">
        <f t="shared" si="89"/>
        <v>5920.1150000000007</v>
      </c>
      <c r="V84" s="8">
        <f t="shared" si="89"/>
        <v>5896.6690000000008</v>
      </c>
      <c r="W84" s="8">
        <f t="shared" si="89"/>
        <v>5873.2230000000009</v>
      </c>
      <c r="X84" s="8">
        <f t="shared" si="89"/>
        <v>5849.7769999999891</v>
      </c>
      <c r="Y84" s="9">
        <f t="shared" si="89"/>
        <v>3172.3214116440558</v>
      </c>
      <c r="Z84" s="9">
        <f t="shared" si="89"/>
        <v>3256.1008483294968</v>
      </c>
      <c r="AA84" s="9">
        <f t="shared" si="89"/>
        <v>3342.0382992133236</v>
      </c>
      <c r="AB84" s="9">
        <f t="shared" si="89"/>
        <v>3430.1874220916679</v>
      </c>
      <c r="AC84" s="9">
        <f t="shared" si="89"/>
        <v>3520.6031390095382</v>
      </c>
      <c r="AD84" s="9">
        <f t="shared" si="89"/>
        <v>3613.3416634224982</v>
      </c>
      <c r="AE84" s="9">
        <f t="shared" si="89"/>
        <v>3708.4605278379418</v>
      </c>
      <c r="AF84" s="9">
        <f t="shared" si="89"/>
        <v>3806.0186119397063</v>
      </c>
      <c r="AG84" s="9">
        <f t="shared" si="89"/>
        <v>3906.076171199838</v>
      </c>
      <c r="AH84" s="9">
        <f t="shared" si="89"/>
        <v>4008.6948659811492</v>
      </c>
      <c r="AL84" s="1"/>
    </row>
    <row r="85" spans="2:38" x14ac:dyDescent="0.35">
      <c r="B85" s="91">
        <v>12</v>
      </c>
      <c r="C85" s="90" t="s">
        <v>1</v>
      </c>
      <c r="D85" s="7">
        <f t="shared" ref="D85:AH85" si="90">D45*D$71</f>
        <v>97.307333333333318</v>
      </c>
      <c r="E85" s="7">
        <f t="shared" si="90"/>
        <v>191.28533333333331</v>
      </c>
      <c r="F85" s="7">
        <f t="shared" si="90"/>
        <v>281.93400000000003</v>
      </c>
      <c r="G85" s="7">
        <f t="shared" si="90"/>
        <v>369.25333333333327</v>
      </c>
      <c r="H85" s="7">
        <f t="shared" si="90"/>
        <v>458.54</v>
      </c>
      <c r="I85" s="7">
        <f t="shared" si="90"/>
        <v>237.2</v>
      </c>
      <c r="J85" s="7">
        <f t="shared" si="90"/>
        <v>5448.1049999999996</v>
      </c>
      <c r="K85" s="7">
        <f t="shared" si="90"/>
        <v>3327.9839999999999</v>
      </c>
      <c r="L85" s="7">
        <f t="shared" si="90"/>
        <v>10172.283999999998</v>
      </c>
      <c r="M85" s="7">
        <f t="shared" si="90"/>
        <v>3600.7850000000012</v>
      </c>
      <c r="N85" s="7">
        <f t="shared" si="90"/>
        <v>6.5160000000002469</v>
      </c>
      <c r="O85" s="7">
        <f t="shared" si="90"/>
        <v>1125.1799999999989</v>
      </c>
      <c r="P85" s="7">
        <f t="shared" si="90"/>
        <v>3811.1010000000028</v>
      </c>
      <c r="Q85" s="7">
        <f t="shared" si="90"/>
        <v>22398.48</v>
      </c>
      <c r="R85" s="7">
        <f t="shared" si="90"/>
        <v>13652.926000000001</v>
      </c>
      <c r="S85" s="8">
        <f t="shared" si="90"/>
        <v>5105.7789999999968</v>
      </c>
      <c r="T85" s="8">
        <f t="shared" si="90"/>
        <v>11964.186000000002</v>
      </c>
      <c r="U85" s="8">
        <f t="shared" si="90"/>
        <v>12943.150000000009</v>
      </c>
      <c r="V85" s="8">
        <f t="shared" si="90"/>
        <v>13913.985999999983</v>
      </c>
      <c r="W85" s="8">
        <f t="shared" si="90"/>
        <v>14876.694000000003</v>
      </c>
      <c r="X85" s="8">
        <f t="shared" si="90"/>
        <v>15831.27400000001</v>
      </c>
      <c r="Y85" s="9">
        <f t="shared" si="90"/>
        <v>5984.9767544519236</v>
      </c>
      <c r="Z85" s="9">
        <f t="shared" si="90"/>
        <v>6227.1669087277096</v>
      </c>
      <c r="AA85" s="9">
        <f t="shared" si="90"/>
        <v>6479.0518427837924</v>
      </c>
      <c r="AB85" s="9">
        <f t="shared" si="90"/>
        <v>6741.0144192881917</v>
      </c>
      <c r="AC85" s="9">
        <f t="shared" si="90"/>
        <v>7013.4523607844221</v>
      </c>
      <c r="AD85" s="9">
        <f t="shared" si="90"/>
        <v>7296.7788133041086</v>
      </c>
      <c r="AE85" s="9">
        <f t="shared" si="90"/>
        <v>7591.4229306810512</v>
      </c>
      <c r="AF85" s="9">
        <f t="shared" si="90"/>
        <v>7897.830480291921</v>
      </c>
      <c r="AG85" s="9">
        <f t="shared" si="90"/>
        <v>8216.464470971292</v>
      </c>
      <c r="AH85" s="9">
        <f t="shared" si="90"/>
        <v>8547.8058038741347</v>
      </c>
      <c r="AL85" s="1"/>
    </row>
    <row r="86" spans="2:38" x14ac:dyDescent="0.35">
      <c r="B86" s="91">
        <v>13</v>
      </c>
      <c r="C86" s="90" t="s">
        <v>5</v>
      </c>
      <c r="D86" s="7">
        <f t="shared" ref="D86:AH86" si="91">D46*D$71</f>
        <v>17.446733333333334</v>
      </c>
      <c r="E86" s="7">
        <f t="shared" si="91"/>
        <v>34.296533333333336</v>
      </c>
      <c r="F86" s="7">
        <f t="shared" si="91"/>
        <v>50.549400000000006</v>
      </c>
      <c r="G86" s="7">
        <f t="shared" si="91"/>
        <v>66.205333333333343</v>
      </c>
      <c r="H86" s="7">
        <f t="shared" si="91"/>
        <v>82.213999999999999</v>
      </c>
      <c r="I86" s="7">
        <f t="shared" si="91"/>
        <v>60.485999999999969</v>
      </c>
      <c r="J86" s="7">
        <f t="shared" si="91"/>
        <v>940.09500000000003</v>
      </c>
      <c r="K86" s="7">
        <f t="shared" si="91"/>
        <v>4082.0520000000001</v>
      </c>
      <c r="L86" s="7">
        <f t="shared" si="91"/>
        <v>2009.3469999999998</v>
      </c>
      <c r="M86" s="7">
        <f t="shared" si="91"/>
        <v>1688.8150000000003</v>
      </c>
      <c r="N86" s="7">
        <f t="shared" si="91"/>
        <v>197.65199999999925</v>
      </c>
      <c r="O86" s="7">
        <f t="shared" si="91"/>
        <v>6119.0639999999994</v>
      </c>
      <c r="P86" s="7">
        <f t="shared" si="91"/>
        <v>4486.2940000000017</v>
      </c>
      <c r="Q86" s="7">
        <f t="shared" si="91"/>
        <v>20708.999999999996</v>
      </c>
      <c r="R86" s="7">
        <f t="shared" si="91"/>
        <v>13538.448</v>
      </c>
      <c r="S86" s="8">
        <f t="shared" si="91"/>
        <v>7079.6810000000069</v>
      </c>
      <c r="T86" s="8">
        <f t="shared" si="91"/>
        <v>14260.895999999999</v>
      </c>
      <c r="U86" s="8">
        <f t="shared" si="91"/>
        <v>15735.800000000007</v>
      </c>
      <c r="V86" s="8">
        <f t="shared" si="91"/>
        <v>17198.575999999979</v>
      </c>
      <c r="W86" s="8">
        <f t="shared" si="91"/>
        <v>18649.224000000013</v>
      </c>
      <c r="X86" s="8">
        <f t="shared" si="91"/>
        <v>20087.743999999995</v>
      </c>
      <c r="Y86" s="9">
        <f t="shared" si="91"/>
        <v>6450.3631412590839</v>
      </c>
      <c r="Z86" s="9">
        <f t="shared" si="91"/>
        <v>6714.7780927010208</v>
      </c>
      <c r="AA86" s="9">
        <f t="shared" si="91"/>
        <v>6989.9178987797477</v>
      </c>
      <c r="AB86" s="9">
        <f t="shared" si="91"/>
        <v>7276.2118802326377</v>
      </c>
      <c r="AC86" s="9">
        <f t="shared" si="91"/>
        <v>7574.1062572745359</v>
      </c>
      <c r="AD86" s="9">
        <f t="shared" si="91"/>
        <v>7884.0648001997333</v>
      </c>
      <c r="AE86" s="9">
        <f t="shared" si="91"/>
        <v>8206.5695042722564</v>
      </c>
      <c r="AF86" s="9">
        <f t="shared" si="91"/>
        <v>8542.1212897713449</v>
      </c>
      <c r="AG86" s="9">
        <f t="shared" si="91"/>
        <v>8891.2407280870248</v>
      </c>
      <c r="AH86" s="9">
        <f t="shared" si="91"/>
        <v>9254.4687947904604</v>
      </c>
      <c r="AL86" s="1"/>
    </row>
    <row r="87" spans="2:38" x14ac:dyDescent="0.35">
      <c r="B87" s="91">
        <v>14</v>
      </c>
      <c r="C87" s="90" t="s">
        <v>14</v>
      </c>
      <c r="D87" s="7">
        <f t="shared" ref="D87:AH87" si="92">D47*D$71</f>
        <v>50.368333333333332</v>
      </c>
      <c r="E87" s="7">
        <f t="shared" si="92"/>
        <v>99.013333333333335</v>
      </c>
      <c r="F87" s="7">
        <f t="shared" si="92"/>
        <v>145.935</v>
      </c>
      <c r="G87" s="7">
        <f t="shared" si="92"/>
        <v>191.13333333333333</v>
      </c>
      <c r="H87" s="7">
        <f t="shared" si="92"/>
        <v>237.35</v>
      </c>
      <c r="I87" s="7">
        <f t="shared" si="92"/>
        <v>17.790000000000042</v>
      </c>
      <c r="J87" s="7">
        <f t="shared" si="92"/>
        <v>2200.7700000000004</v>
      </c>
      <c r="K87" s="7">
        <f t="shared" si="92"/>
        <v>11022.228000000001</v>
      </c>
      <c r="L87" s="7">
        <f t="shared" si="92"/>
        <v>1576.3999999999983</v>
      </c>
      <c r="M87" s="7">
        <f t="shared" si="92"/>
        <v>2592.4550000000008</v>
      </c>
      <c r="N87" s="7">
        <f t="shared" si="92"/>
        <v>569.60700000000043</v>
      </c>
      <c r="O87" s="7">
        <f t="shared" si="92"/>
        <v>2796.1920000000005</v>
      </c>
      <c r="P87" s="7">
        <f t="shared" si="92"/>
        <v>10115.342999999997</v>
      </c>
      <c r="Q87" s="7">
        <f t="shared" si="92"/>
        <v>51.480000000000473</v>
      </c>
      <c r="R87" s="7">
        <f t="shared" si="92"/>
        <v>51.8</v>
      </c>
      <c r="S87" s="8">
        <f t="shared" si="92"/>
        <v>5495.6730000000016</v>
      </c>
      <c r="T87" s="8">
        <f t="shared" si="92"/>
        <v>3214.3799999999992</v>
      </c>
      <c r="U87" s="8">
        <f t="shared" si="92"/>
        <v>3201.7000000000044</v>
      </c>
      <c r="V87" s="8">
        <f t="shared" si="92"/>
        <v>3189.0199999999986</v>
      </c>
      <c r="W87" s="8">
        <f t="shared" si="92"/>
        <v>3176.3399999999988</v>
      </c>
      <c r="X87" s="8">
        <f t="shared" si="92"/>
        <v>3163.6599999999989</v>
      </c>
      <c r="Y87" s="9">
        <f t="shared" si="92"/>
        <v>1925.2295500549133</v>
      </c>
      <c r="Z87" s="9">
        <f t="shared" si="92"/>
        <v>1991.7225582587853</v>
      </c>
      <c r="AA87" s="9">
        <f t="shared" si="92"/>
        <v>2060.478444712473</v>
      </c>
      <c r="AB87" s="9">
        <f t="shared" si="92"/>
        <v>2131.5727592985163</v>
      </c>
      <c r="AC87" s="9">
        <f t="shared" si="92"/>
        <v>2205.0835099450328</v>
      </c>
      <c r="AD87" s="9">
        <f t="shared" si="92"/>
        <v>2281.0912397116281</v>
      </c>
      <c r="AE87" s="9">
        <f t="shared" si="92"/>
        <v>2359.6791061597523</v>
      </c>
      <c r="AF87" s="9">
        <f t="shared" si="92"/>
        <v>2440.9329630689267</v>
      </c>
      <c r="AG87" s="9">
        <f t="shared" si="92"/>
        <v>2524.9414445612274</v>
      </c>
      <c r="AH87" s="9">
        <f t="shared" si="92"/>
        <v>2611.7960516983526</v>
      </c>
      <c r="AL87" s="1"/>
    </row>
    <row r="88" spans="2:38" x14ac:dyDescent="0.35">
      <c r="B88" s="91">
        <v>15</v>
      </c>
      <c r="C88" s="90" t="s">
        <v>8</v>
      </c>
      <c r="D88" s="7">
        <f t="shared" ref="D88:AH88" si="93">D48*D$71</f>
        <v>134.08693333333332</v>
      </c>
      <c r="E88" s="7">
        <f t="shared" si="93"/>
        <v>263.58613333333335</v>
      </c>
      <c r="F88" s="7">
        <f t="shared" si="93"/>
        <v>388.49760000000003</v>
      </c>
      <c r="G88" s="7">
        <f t="shared" si="93"/>
        <v>508.82133333333331</v>
      </c>
      <c r="H88" s="7">
        <f t="shared" si="93"/>
        <v>631.85600000000011</v>
      </c>
      <c r="I88" s="7">
        <f t="shared" si="93"/>
        <v>83.612999999999801</v>
      </c>
      <c r="J88" s="7">
        <f t="shared" si="93"/>
        <v>2191.9949999999999</v>
      </c>
      <c r="K88" s="7">
        <f t="shared" si="93"/>
        <v>1327.0679999999998</v>
      </c>
      <c r="L88" s="7">
        <f t="shared" si="93"/>
        <v>310.77600000000058</v>
      </c>
      <c r="M88" s="7">
        <f t="shared" si="93"/>
        <v>17452.374</v>
      </c>
      <c r="N88" s="7">
        <f t="shared" si="93"/>
        <v>255.20999999999938</v>
      </c>
      <c r="O88" s="7">
        <f t="shared" si="93"/>
        <v>279.3</v>
      </c>
      <c r="P88" s="7">
        <f t="shared" si="93"/>
        <v>1344.6330000000019</v>
      </c>
      <c r="Q88" s="7">
        <f t="shared" si="93"/>
        <v>100.36000000000035</v>
      </c>
      <c r="R88" s="7">
        <f t="shared" si="93"/>
        <v>2199.427999999999</v>
      </c>
      <c r="S88" s="8">
        <f t="shared" si="93"/>
        <v>5919.1610000001137</v>
      </c>
      <c r="T88" s="8">
        <f t="shared" si="93"/>
        <v>6286.8000000000693</v>
      </c>
      <c r="U88" s="8">
        <f t="shared" si="93"/>
        <v>11736.199999999797</v>
      </c>
      <c r="V88" s="8">
        <f t="shared" si="93"/>
        <v>19695.468000000026</v>
      </c>
      <c r="W88" s="8">
        <f t="shared" si="93"/>
        <v>30542.964000000062</v>
      </c>
      <c r="X88" s="8">
        <f t="shared" si="93"/>
        <v>44650.519999999873</v>
      </c>
      <c r="Y88" s="9">
        <f t="shared" si="93"/>
        <v>7908.8869700639216</v>
      </c>
      <c r="Z88" s="9">
        <f t="shared" si="93"/>
        <v>8314.6849592765138</v>
      </c>
      <c r="AA88" s="9">
        <f t="shared" si="93"/>
        <v>8741.1613834816762</v>
      </c>
      <c r="AB88" s="9">
        <f t="shared" si="93"/>
        <v>9189.361378887359</v>
      </c>
      <c r="AC88" s="9">
        <f t="shared" si="93"/>
        <v>9660.3823853525737</v>
      </c>
      <c r="AD88" s="9">
        <f t="shared" si="93"/>
        <v>10155.376732160694</v>
      </c>
      <c r="AE88" s="9">
        <f t="shared" si="93"/>
        <v>10675.554349668642</v>
      </c>
      <c r="AF88" s="9">
        <f t="shared" si="93"/>
        <v>11222.185612838224</v>
      </c>
      <c r="AG88" s="9">
        <f t="shared" si="93"/>
        <v>11796.604322932861</v>
      </c>
      <c r="AH88" s="9">
        <f t="shared" si="93"/>
        <v>12400.210833956045</v>
      </c>
      <c r="AL88" s="1"/>
    </row>
    <row r="92" spans="2:38" x14ac:dyDescent="0.35">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row>
    <row r="93" spans="2:38" x14ac:dyDescent="0.35">
      <c r="B93" s="90"/>
      <c r="C93" s="95"/>
      <c r="D93" s="155" t="s">
        <v>26</v>
      </c>
      <c r="E93" s="156"/>
      <c r="F93" s="156"/>
      <c r="G93" s="156"/>
      <c r="H93" s="156"/>
      <c r="I93" s="156"/>
      <c r="J93" s="156"/>
      <c r="K93" s="156"/>
      <c r="L93" s="156"/>
      <c r="M93" s="156"/>
      <c r="N93" s="156"/>
      <c r="O93" s="156"/>
      <c r="P93" s="156"/>
      <c r="Q93" s="156"/>
      <c r="R93" s="156"/>
      <c r="S93" s="156"/>
      <c r="T93" s="156"/>
      <c r="U93" s="156"/>
      <c r="V93" s="156"/>
      <c r="W93" s="156"/>
      <c r="X93" s="156"/>
      <c r="Y93" s="156"/>
      <c r="Z93" s="156"/>
      <c r="AA93" s="156"/>
      <c r="AB93" s="156"/>
      <c r="AC93" s="156"/>
      <c r="AD93" s="156"/>
      <c r="AE93" s="156"/>
      <c r="AF93" s="156"/>
      <c r="AG93" s="156"/>
      <c r="AH93" s="157"/>
    </row>
    <row r="94" spans="2:38" x14ac:dyDescent="0.35">
      <c r="B94" s="91" t="s">
        <v>15</v>
      </c>
      <c r="C94" s="91" t="s">
        <v>18</v>
      </c>
      <c r="D94" s="91">
        <v>2035</v>
      </c>
      <c r="E94" s="91">
        <v>2036</v>
      </c>
      <c r="F94" s="91">
        <v>2037</v>
      </c>
      <c r="G94" s="91">
        <v>2038</v>
      </c>
      <c r="H94" s="91">
        <v>2039</v>
      </c>
      <c r="I94" s="91">
        <v>2040</v>
      </c>
      <c r="J94" s="91">
        <v>2041</v>
      </c>
      <c r="K94" s="91">
        <v>2042</v>
      </c>
      <c r="L94" s="91">
        <v>2043</v>
      </c>
      <c r="M94" s="91">
        <v>2044</v>
      </c>
      <c r="N94" s="91">
        <v>2045</v>
      </c>
      <c r="O94" s="91">
        <v>2046</v>
      </c>
      <c r="P94" s="91">
        <v>2047</v>
      </c>
      <c r="Q94" s="91">
        <v>2048</v>
      </c>
      <c r="R94" s="91">
        <v>2049</v>
      </c>
      <c r="S94" s="91">
        <v>2050</v>
      </c>
      <c r="T94" s="91">
        <v>2051</v>
      </c>
      <c r="U94" s="91">
        <v>2052</v>
      </c>
      <c r="V94" s="91">
        <v>2053</v>
      </c>
      <c r="W94" s="91">
        <v>2054</v>
      </c>
      <c r="X94" s="91">
        <v>2055</v>
      </c>
      <c r="Y94" s="91">
        <v>2056</v>
      </c>
      <c r="Z94" s="91">
        <v>2057</v>
      </c>
      <c r="AA94" s="91">
        <v>2058</v>
      </c>
      <c r="AB94" s="91">
        <v>2059</v>
      </c>
      <c r="AC94" s="91">
        <v>2060</v>
      </c>
      <c r="AD94" s="91">
        <v>2061</v>
      </c>
      <c r="AE94" s="91">
        <v>2062</v>
      </c>
      <c r="AF94" s="91">
        <v>2063</v>
      </c>
      <c r="AG94" s="91">
        <v>2064</v>
      </c>
      <c r="AH94" s="91">
        <v>2065</v>
      </c>
      <c r="AJ94" s="2"/>
    </row>
    <row r="95" spans="2:38" x14ac:dyDescent="0.35">
      <c r="B95" s="91">
        <v>1</v>
      </c>
      <c r="C95" s="90" t="s">
        <v>10</v>
      </c>
      <c r="D95" s="7">
        <f>0.8*D74</f>
        <v>2593.4333333333334</v>
      </c>
      <c r="E95" s="7">
        <f>0.8*E74</f>
        <v>5098.1333333333341</v>
      </c>
      <c r="F95" s="7">
        <f>0.8*F74</f>
        <v>7514.1</v>
      </c>
      <c r="G95" s="7">
        <f t="shared" ref="G95:AH95" si="94">0.8*G74</f>
        <v>9841.3333333333339</v>
      </c>
      <c r="H95" s="7">
        <f t="shared" si="94"/>
        <v>12221.000000000002</v>
      </c>
      <c r="I95" s="7">
        <f t="shared" si="94"/>
        <v>11574.411200000002</v>
      </c>
      <c r="J95" s="7">
        <f t="shared" si="94"/>
        <v>16186.247999999996</v>
      </c>
      <c r="K95" s="7">
        <f t="shared" si="94"/>
        <v>25757.496000000003</v>
      </c>
      <c r="L95" s="7">
        <f t="shared" si="94"/>
        <v>23586.096799999992</v>
      </c>
      <c r="M95" s="7">
        <f t="shared" si="94"/>
        <v>41098.86960000002</v>
      </c>
      <c r="N95" s="7">
        <f t="shared" si="94"/>
        <v>83024.265600000013</v>
      </c>
      <c r="O95" s="7">
        <f t="shared" si="94"/>
        <v>27678.0448</v>
      </c>
      <c r="P95" s="7">
        <f t="shared" si="94"/>
        <v>277787.05680000002</v>
      </c>
      <c r="Q95" s="7">
        <f>0.8*Q74</f>
        <v>186818.52800000002</v>
      </c>
      <c r="R95" s="7">
        <f t="shared" si="94"/>
        <v>177855.50720000005</v>
      </c>
      <c r="S95" s="8">
        <f t="shared" si="94"/>
        <v>211610.43839999975</v>
      </c>
      <c r="T95" s="8">
        <f t="shared" si="94"/>
        <v>247661.38800000001</v>
      </c>
      <c r="U95" s="8">
        <f t="shared" si="94"/>
        <v>272673.73999999982</v>
      </c>
      <c r="V95" s="8">
        <f t="shared" si="94"/>
        <v>297480.23600000032</v>
      </c>
      <c r="W95" s="8">
        <f t="shared" si="94"/>
        <v>322080.87599999993</v>
      </c>
      <c r="X95" s="8">
        <f t="shared" si="94"/>
        <v>346475.65999999968</v>
      </c>
      <c r="Y95" s="10">
        <f t="shared" si="94"/>
        <v>144937.67027501279</v>
      </c>
      <c r="Z95" s="10">
        <f t="shared" si="94"/>
        <v>152640.3189563737</v>
      </c>
      <c r="AA95" s="10">
        <f t="shared" si="94"/>
        <v>160749.69725107789</v>
      </c>
      <c r="AB95" s="10">
        <f t="shared" si="94"/>
        <v>169287.11936196728</v>
      </c>
      <c r="AC95" s="10">
        <f t="shared" si="94"/>
        <v>178275.00628716924</v>
      </c>
      <c r="AD95" s="10">
        <f t="shared" si="94"/>
        <v>187736.94265508882</v>
      </c>
      <c r="AE95" s="10">
        <f t="shared" si="94"/>
        <v>197697.73643743078</v>
      </c>
      <c r="AF95" s="10">
        <f t="shared" si="94"/>
        <v>208183.48168340328</v>
      </c>
      <c r="AG95" s="10">
        <f t="shared" si="94"/>
        <v>219221.62442518893</v>
      </c>
      <c r="AH95" s="10">
        <f t="shared" si="94"/>
        <v>230841.03191204672</v>
      </c>
      <c r="AJ95" s="98"/>
    </row>
    <row r="96" spans="2:38" x14ac:dyDescent="0.35">
      <c r="B96" s="91">
        <v>2</v>
      </c>
      <c r="C96" s="90" t="s">
        <v>2</v>
      </c>
      <c r="D96" s="7">
        <f t="shared" ref="D96:D109" si="95">0.8*D75</f>
        <v>3178.1346666666668</v>
      </c>
      <c r="E96" s="7">
        <f t="shared" ref="E96:AH96" si="96">0.8*E75</f>
        <v>6247.5306666666675</v>
      </c>
      <c r="F96" s="7">
        <f t="shared" si="96"/>
        <v>9208.1880000000001</v>
      </c>
      <c r="G96" s="7">
        <f t="shared" si="96"/>
        <v>12060.106666666667</v>
      </c>
      <c r="H96" s="7">
        <f t="shared" si="96"/>
        <v>14976.280000000002</v>
      </c>
      <c r="I96" s="7">
        <f t="shared" si="96"/>
        <v>4029.5536000000025</v>
      </c>
      <c r="J96" s="7">
        <f t="shared" si="96"/>
        <v>5902.8839999999946</v>
      </c>
      <c r="K96" s="7">
        <f t="shared" si="96"/>
        <v>6434.5608000000057</v>
      </c>
      <c r="L96" s="7">
        <f t="shared" si="96"/>
        <v>15673.919999999998</v>
      </c>
      <c r="M96" s="7">
        <f t="shared" si="96"/>
        <v>37561.890400000004</v>
      </c>
      <c r="N96" s="7">
        <f t="shared" si="96"/>
        <v>22087.067999999992</v>
      </c>
      <c r="O96" s="7">
        <f t="shared" si="96"/>
        <v>63120.736000000004</v>
      </c>
      <c r="P96" s="7">
        <f t="shared" si="96"/>
        <v>113393.0944</v>
      </c>
      <c r="Q96" s="7">
        <f t="shared" si="96"/>
        <v>86300.447999999989</v>
      </c>
      <c r="R96" s="7">
        <f t="shared" si="96"/>
        <v>177790.86079999999</v>
      </c>
      <c r="S96" s="8">
        <f t="shared" si="96"/>
        <v>98397.43680000017</v>
      </c>
      <c r="T96" s="8">
        <f t="shared" si="96"/>
        <v>149165.48399999991</v>
      </c>
      <c r="U96" s="8">
        <f t="shared" si="96"/>
        <v>164545.56399999987</v>
      </c>
      <c r="V96" s="8">
        <f t="shared" si="96"/>
        <v>179799.16080000007</v>
      </c>
      <c r="W96" s="8">
        <f t="shared" si="96"/>
        <v>194926.27440000017</v>
      </c>
      <c r="X96" s="8">
        <f t="shared" si="96"/>
        <v>209926.90480000011</v>
      </c>
      <c r="Y96" s="10">
        <f>0.8*Y75</f>
        <v>94444.46894042338</v>
      </c>
      <c r="Z96" s="10">
        <f t="shared" si="96"/>
        <v>99897.949810925711</v>
      </c>
      <c r="AA96" s="10">
        <f t="shared" si="96"/>
        <v>105664.60453173169</v>
      </c>
      <c r="AB96" s="10">
        <f t="shared" si="96"/>
        <v>111762.30265866607</v>
      </c>
      <c r="AC96" s="10">
        <f t="shared" si="96"/>
        <v>118209.92568126401</v>
      </c>
      <c r="AD96" s="10">
        <f t="shared" si="96"/>
        <v>125027.42380882027</v>
      </c>
      <c r="AE96" s="10">
        <f t="shared" si="96"/>
        <v>132235.87590783628</v>
      </c>
      <c r="AF96" s="10">
        <f t="shared" si="96"/>
        <v>139857.55276334996</v>
      </c>
      <c r="AG96" s="10">
        <f t="shared" si="96"/>
        <v>147915.9838458843</v>
      </c>
      <c r="AH96" s="10">
        <f t="shared" si="96"/>
        <v>156436.02777553137</v>
      </c>
      <c r="AJ96" s="98"/>
    </row>
    <row r="97" spans="2:38" x14ac:dyDescent="0.35">
      <c r="B97" s="91">
        <v>3</v>
      </c>
      <c r="C97" s="90" t="s">
        <v>4</v>
      </c>
      <c r="D97" s="7">
        <f t="shared" si="95"/>
        <v>126.40522666666666</v>
      </c>
      <c r="E97" s="7">
        <f t="shared" ref="E97:AH97" si="97">0.8*E76</f>
        <v>248.48554666666666</v>
      </c>
      <c r="F97" s="7">
        <f t="shared" si="97"/>
        <v>366.24096000000003</v>
      </c>
      <c r="G97" s="7">
        <f t="shared" si="97"/>
        <v>479.67146666666667</v>
      </c>
      <c r="H97" s="7">
        <f t="shared" si="97"/>
        <v>595.6576</v>
      </c>
      <c r="I97" s="7">
        <f t="shared" si="97"/>
        <v>2233.9495999999999</v>
      </c>
      <c r="J97" s="7">
        <f t="shared" si="97"/>
        <v>3484.7280000000001</v>
      </c>
      <c r="K97" s="7">
        <f t="shared" si="97"/>
        <v>125917.43760000002</v>
      </c>
      <c r="L97" s="7">
        <f t="shared" si="97"/>
        <v>49541.747999999992</v>
      </c>
      <c r="M97" s="7">
        <f t="shared" si="97"/>
        <v>93251.680800000016</v>
      </c>
      <c r="N97" s="7">
        <f t="shared" si="97"/>
        <v>33684.244800000008</v>
      </c>
      <c r="O97" s="7">
        <f t="shared" si="97"/>
        <v>20756.511999999995</v>
      </c>
      <c r="P97" s="7">
        <f t="shared" si="97"/>
        <v>8657.9512000000122</v>
      </c>
      <c r="Q97" s="7">
        <f t="shared" si="97"/>
        <v>27064.543999999973</v>
      </c>
      <c r="R97" s="7">
        <f t="shared" si="97"/>
        <v>12567.923200000027</v>
      </c>
      <c r="S97" s="8">
        <f t="shared" si="97"/>
        <v>188045.77440000002</v>
      </c>
      <c r="T97" s="8">
        <f t="shared" si="97"/>
        <v>40304.471999999958</v>
      </c>
      <c r="U97" s="8">
        <f t="shared" si="97"/>
        <v>40145.480000000032</v>
      </c>
      <c r="V97" s="8">
        <f t="shared" si="97"/>
        <v>39986.487999999954</v>
      </c>
      <c r="W97" s="8">
        <f t="shared" si="97"/>
        <v>39827.496000000036</v>
      </c>
      <c r="X97" s="8">
        <f t="shared" si="97"/>
        <v>39668.50400000003</v>
      </c>
      <c r="Y97" s="10">
        <f t="shared" si="97"/>
        <v>26478.948574054644</v>
      </c>
      <c r="Z97" s="10">
        <f t="shared" si="97"/>
        <v>27341.066813751939</v>
      </c>
      <c r="AA97" s="10">
        <f t="shared" si="97"/>
        <v>28230.793569200814</v>
      </c>
      <c r="AB97" s="10">
        <f t="shared" si="97"/>
        <v>29148.99387964842</v>
      </c>
      <c r="AC97" s="10">
        <f t="shared" si="97"/>
        <v>30096.559083498345</v>
      </c>
      <c r="AD97" s="10">
        <f t="shared" si="97"/>
        <v>31074.407583222841</v>
      </c>
      <c r="AE97" s="10">
        <f t="shared" si="97"/>
        <v>32083.485630983912</v>
      </c>
      <c r="AF97" s="10">
        <f t="shared" si="97"/>
        <v>33124.768135454542</v>
      </c>
      <c r="AG97" s="10">
        <f t="shared" si="97"/>
        <v>34199.25949033707</v>
      </c>
      <c r="AH97" s="10">
        <f t="shared" si="97"/>
        <v>35307.994425083416</v>
      </c>
      <c r="AJ97" s="98"/>
    </row>
    <row r="98" spans="2:38" x14ac:dyDescent="0.35">
      <c r="B98" s="91">
        <v>4</v>
      </c>
      <c r="C98" s="90" t="s">
        <v>11</v>
      </c>
      <c r="D98" s="7">
        <f t="shared" si="95"/>
        <v>372.08266666666668</v>
      </c>
      <c r="E98" s="7">
        <f t="shared" ref="E98:AH98" si="98">0.8*E77</f>
        <v>731.43466666666677</v>
      </c>
      <c r="F98" s="7">
        <f t="shared" si="98"/>
        <v>1078.056</v>
      </c>
      <c r="G98" s="7">
        <f t="shared" si="98"/>
        <v>1411.9466666666667</v>
      </c>
      <c r="H98" s="7">
        <f t="shared" si="98"/>
        <v>1753.36</v>
      </c>
      <c r="I98" s="7">
        <f t="shared" si="98"/>
        <v>2292.7752000000005</v>
      </c>
      <c r="J98" s="7">
        <f t="shared" si="98"/>
        <v>43699.031999999999</v>
      </c>
      <c r="K98" s="7">
        <f t="shared" si="98"/>
        <v>29243.628000000004</v>
      </c>
      <c r="L98" s="7">
        <f t="shared" si="98"/>
        <v>10014.193599999997</v>
      </c>
      <c r="M98" s="7">
        <f t="shared" si="98"/>
        <v>29438.828000000009</v>
      </c>
      <c r="N98" s="7">
        <f t="shared" si="98"/>
        <v>58333.403999999995</v>
      </c>
      <c r="O98" s="7">
        <f t="shared" si="98"/>
        <v>24085.129600000015</v>
      </c>
      <c r="P98" s="7">
        <f t="shared" si="98"/>
        <v>22581.466400000001</v>
      </c>
      <c r="Q98" s="7">
        <f t="shared" si="98"/>
        <v>69440.800000000003</v>
      </c>
      <c r="R98" s="7">
        <f t="shared" si="98"/>
        <v>61106.180799999987</v>
      </c>
      <c r="S98" s="8">
        <f t="shared" si="98"/>
        <v>391180.94745599991</v>
      </c>
      <c r="T98" s="8">
        <f t="shared" si="98"/>
        <v>105734.66342400014</v>
      </c>
      <c r="U98" s="8">
        <f t="shared" si="98"/>
        <v>117153.34207999991</v>
      </c>
      <c r="V98" s="8">
        <f t="shared" si="98"/>
        <v>129584.453504</v>
      </c>
      <c r="W98" s="8">
        <f t="shared" si="98"/>
        <v>143014.802688</v>
      </c>
      <c r="X98" s="8">
        <f t="shared" si="98"/>
        <v>157431.19462399988</v>
      </c>
      <c r="Y98" s="10">
        <f t="shared" si="98"/>
        <v>58282.803815138002</v>
      </c>
      <c r="Z98" s="10">
        <f t="shared" si="98"/>
        <v>60546.787976701948</v>
      </c>
      <c r="AA98" s="10">
        <f t="shared" si="98"/>
        <v>62897.689348992943</v>
      </c>
      <c r="AB98" s="10">
        <f t="shared" si="98"/>
        <v>65338.795821633343</v>
      </c>
      <c r="AC98" s="10">
        <f t="shared" si="98"/>
        <v>67873.517294771867</v>
      </c>
      <c r="AD98" s="10">
        <f t="shared" si="98"/>
        <v>70505.390091041976</v>
      </c>
      <c r="AE98" s="10">
        <f t="shared" si="98"/>
        <v>73238.08152128027</v>
      </c>
      <c r="AF98" s="10">
        <f t="shared" si="98"/>
        <v>76075.394609068215</v>
      </c>
      <c r="AG98" s="10">
        <f t="shared" si="98"/>
        <v>79021.272979311543</v>
      </c>
      <c r="AH98" s="10">
        <f t="shared" si="98"/>
        <v>82079.805916222147</v>
      </c>
      <c r="AJ98" s="98"/>
    </row>
    <row r="99" spans="2:38" x14ac:dyDescent="0.35">
      <c r="B99" s="91">
        <v>5</v>
      </c>
      <c r="C99" s="90" t="s">
        <v>7</v>
      </c>
      <c r="D99" s="7">
        <f t="shared" si="95"/>
        <v>861.86005333333333</v>
      </c>
      <c r="E99" s="7">
        <f t="shared" ref="E99:AH99" si="99">0.8*E78</f>
        <v>1694.2318933333333</v>
      </c>
      <c r="F99" s="7">
        <f t="shared" si="99"/>
        <v>2497.1155200000003</v>
      </c>
      <c r="G99" s="7">
        <f t="shared" si="99"/>
        <v>3270.510933333333</v>
      </c>
      <c r="H99" s="7">
        <f t="shared" si="99"/>
        <v>4061.3312000000001</v>
      </c>
      <c r="I99" s="7">
        <f t="shared" si="99"/>
        <v>5334.6279999999997</v>
      </c>
      <c r="J99" s="7">
        <f t="shared" si="99"/>
        <v>1268.7480000000007</v>
      </c>
      <c r="K99" s="7">
        <f t="shared" si="99"/>
        <v>3200.0904</v>
      </c>
      <c r="L99" s="7">
        <f t="shared" si="99"/>
        <v>35613.578399999999</v>
      </c>
      <c r="M99" s="7">
        <f t="shared" si="99"/>
        <v>17502.4048</v>
      </c>
      <c r="N99" s="7">
        <f t="shared" si="99"/>
        <v>8130.2303999999931</v>
      </c>
      <c r="O99" s="7">
        <f t="shared" si="99"/>
        <v>20776.515200000005</v>
      </c>
      <c r="P99" s="7">
        <f t="shared" si="99"/>
        <v>12854.503200000001</v>
      </c>
      <c r="Q99" s="7">
        <f t="shared" si="99"/>
        <v>87009.728000000017</v>
      </c>
      <c r="R99" s="7">
        <f t="shared" si="99"/>
        <v>63281.780799999986</v>
      </c>
      <c r="S99" s="8">
        <f t="shared" si="99"/>
        <v>77199.011999999973</v>
      </c>
      <c r="T99" s="8">
        <f t="shared" si="99"/>
        <v>105399.2160000002</v>
      </c>
      <c r="U99" s="8">
        <f t="shared" si="99"/>
        <v>128375.0399999998</v>
      </c>
      <c r="V99" s="8">
        <f t="shared" si="99"/>
        <v>153652.41599999997</v>
      </c>
      <c r="W99" s="8">
        <f t="shared" si="99"/>
        <v>181201.68000000002</v>
      </c>
      <c r="X99" s="8">
        <f t="shared" si="99"/>
        <v>210993.16800000006</v>
      </c>
      <c r="Y99" s="10">
        <f t="shared" si="99"/>
        <v>63590.216111102636</v>
      </c>
      <c r="Z99" s="10">
        <f t="shared" si="99"/>
        <v>67011.511769843404</v>
      </c>
      <c r="AA99" s="10">
        <f t="shared" si="99"/>
        <v>70615.727965629296</v>
      </c>
      <c r="AB99" s="10">
        <f t="shared" si="99"/>
        <v>74412.572367451838</v>
      </c>
      <c r="AC99" s="10">
        <f t="shared" si="99"/>
        <v>78412.263280316169</v>
      </c>
      <c r="AD99" s="10">
        <f t="shared" si="99"/>
        <v>82625.556216094905</v>
      </c>
      <c r="AE99" s="10">
        <f t="shared" si="99"/>
        <v>87063.7718284523</v>
      </c>
      <c r="AF99" s="10">
        <f t="shared" si="99"/>
        <v>91738.825280667937</v>
      </c>
      <c r="AG99" s="10">
        <f t="shared" si="99"/>
        <v>96663.257118579524</v>
      </c>
      <c r="AH99" s="10">
        <f t="shared" si="99"/>
        <v>101850.26572442109</v>
      </c>
      <c r="AJ99" s="98"/>
    </row>
    <row r="100" spans="2:38" x14ac:dyDescent="0.35">
      <c r="B100" s="91">
        <v>6</v>
      </c>
      <c r="C100" s="90" t="s">
        <v>12</v>
      </c>
      <c r="D100" s="7">
        <f t="shared" si="95"/>
        <v>11.694026666666666</v>
      </c>
      <c r="E100" s="7">
        <f t="shared" ref="E100:AH100" si="100">0.8*E79</f>
        <v>22.987946666666669</v>
      </c>
      <c r="F100" s="7">
        <f t="shared" si="100"/>
        <v>33.881760000000007</v>
      </c>
      <c r="G100" s="7">
        <f t="shared" si="100"/>
        <v>44.375466666666668</v>
      </c>
      <c r="H100" s="7">
        <f t="shared" si="100"/>
        <v>55.10560000000001</v>
      </c>
      <c r="I100" s="7">
        <f t="shared" si="100"/>
        <v>2830.7448000000004</v>
      </c>
      <c r="J100" s="7">
        <f t="shared" si="100"/>
        <v>21944.520000000004</v>
      </c>
      <c r="K100" s="7">
        <f t="shared" si="100"/>
        <v>34891.116000000002</v>
      </c>
      <c r="L100" s="7">
        <f t="shared" si="100"/>
        <v>90353.392799999987</v>
      </c>
      <c r="M100" s="7">
        <f t="shared" si="100"/>
        <v>13276.014400000015</v>
      </c>
      <c r="N100" s="7">
        <f t="shared" si="100"/>
        <v>1247.5967999999912</v>
      </c>
      <c r="O100" s="7">
        <f t="shared" si="100"/>
        <v>14148.646400000005</v>
      </c>
      <c r="P100" s="7">
        <f t="shared" si="100"/>
        <v>23386.049599999984</v>
      </c>
      <c r="Q100" s="7">
        <f t="shared" si="100"/>
        <v>6054.8800000000083</v>
      </c>
      <c r="R100" s="7">
        <f t="shared" si="100"/>
        <v>3811.2368000000106</v>
      </c>
      <c r="S100" s="8">
        <f t="shared" si="100"/>
        <v>51229.832000000017</v>
      </c>
      <c r="T100" s="8">
        <f t="shared" si="100"/>
        <v>22052.471999999994</v>
      </c>
      <c r="U100" s="8">
        <f t="shared" si="100"/>
        <v>21965.480000000029</v>
      </c>
      <c r="V100" s="8">
        <f t="shared" si="100"/>
        <v>21878.487999999994</v>
      </c>
      <c r="W100" s="8">
        <f t="shared" si="100"/>
        <v>21791.495999999996</v>
      </c>
      <c r="X100" s="8">
        <f t="shared" si="100"/>
        <v>21704.504000000066</v>
      </c>
      <c r="Y100" s="10">
        <f t="shared" si="100"/>
        <v>10178.441208208704</v>
      </c>
      <c r="Z100" s="10">
        <f t="shared" si="100"/>
        <v>10434.594893913594</v>
      </c>
      <c r="AA100" s="10">
        <f t="shared" si="100"/>
        <v>10697.020389371526</v>
      </c>
      <c r="AB100" s="10">
        <f t="shared" si="100"/>
        <v>10965.865296554663</v>
      </c>
      <c r="AC100" s="10">
        <f t="shared" si="100"/>
        <v>11241.28048201817</v>
      </c>
      <c r="AD100" s="10">
        <f t="shared" si="100"/>
        <v>11523.420141471805</v>
      </c>
      <c r="AE100" s="10">
        <f t="shared" si="100"/>
        <v>11812.44186533291</v>
      </c>
      <c r="AF100" s="10">
        <f t="shared" si="100"/>
        <v>12108.506705261741</v>
      </c>
      <c r="AG100" s="10">
        <f t="shared" si="100"/>
        <v>12411.779241681415</v>
      </c>
      <c r="AH100" s="10">
        <f t="shared" si="100"/>
        <v>12722.427652281678</v>
      </c>
      <c r="AJ100" s="98"/>
    </row>
    <row r="101" spans="2:38" x14ac:dyDescent="0.35">
      <c r="B101" s="91">
        <v>7</v>
      </c>
      <c r="C101" s="90" t="s">
        <v>0</v>
      </c>
      <c r="D101" s="7">
        <f t="shared" si="95"/>
        <v>466.28645333333327</v>
      </c>
      <c r="E101" s="7">
        <f t="shared" ref="E101:AH101" si="101">0.8*E80</f>
        <v>916.61909333333335</v>
      </c>
      <c r="F101" s="7">
        <f t="shared" si="101"/>
        <v>1350.99792</v>
      </c>
      <c r="G101" s="7">
        <f t="shared" si="101"/>
        <v>1769.4229333333333</v>
      </c>
      <c r="H101" s="7">
        <f t="shared" si="101"/>
        <v>2197.2752000000005</v>
      </c>
      <c r="I101" s="7">
        <f t="shared" si="101"/>
        <v>5332.2560000000003</v>
      </c>
      <c r="J101" s="7">
        <f t="shared" si="101"/>
        <v>15933.996000000003</v>
      </c>
      <c r="K101" s="7">
        <f t="shared" si="101"/>
        <v>59735.937599999997</v>
      </c>
      <c r="L101" s="7">
        <f t="shared" si="101"/>
        <v>16482.387999999992</v>
      </c>
      <c r="M101" s="7">
        <f t="shared" si="101"/>
        <v>40374.635200000004</v>
      </c>
      <c r="N101" s="7">
        <f t="shared" si="101"/>
        <v>22782.108000000011</v>
      </c>
      <c r="O101" s="7">
        <f t="shared" si="101"/>
        <v>25238.931200000003</v>
      </c>
      <c r="P101" s="7">
        <f t="shared" si="101"/>
        <v>3992.3728000000033</v>
      </c>
      <c r="Q101" s="7">
        <f t="shared" si="101"/>
        <v>6133.0879999999743</v>
      </c>
      <c r="R101" s="7">
        <f t="shared" si="101"/>
        <v>2104.7375999999981</v>
      </c>
      <c r="S101" s="8">
        <f t="shared" si="101"/>
        <v>-15116.078400000011</v>
      </c>
      <c r="T101" s="8">
        <f t="shared" si="101"/>
        <v>15197.832000000548</v>
      </c>
      <c r="U101" s="8">
        <f t="shared" si="101"/>
        <v>36267.079999999587</v>
      </c>
      <c r="V101" s="8">
        <f t="shared" si="101"/>
        <v>68376.612799999828</v>
      </c>
      <c r="W101" s="8">
        <f t="shared" si="101"/>
        <v>113201.15039999934</v>
      </c>
      <c r="X101" s="8">
        <f t="shared" si="101"/>
        <v>172386.53599999985</v>
      </c>
      <c r="Y101" s="10">
        <f t="shared" si="101"/>
        <v>26426.078278578952</v>
      </c>
      <c r="Z101" s="10">
        <f t="shared" si="101"/>
        <v>27540.636989282604</v>
      </c>
      <c r="AA101" s="10">
        <f t="shared" si="101"/>
        <v>28701.735292960831</v>
      </c>
      <c r="AB101" s="10">
        <f t="shared" si="101"/>
        <v>29911.292594968691</v>
      </c>
      <c r="AC101" s="10">
        <f t="shared" si="101"/>
        <v>31171.306229692796</v>
      </c>
      <c r="AD101" s="10">
        <f t="shared" si="101"/>
        <v>32483.854560245323</v>
      </c>
      <c r="AE101" s="10">
        <f t="shared" si="101"/>
        <v>33851.100198044143</v>
      </c>
      <c r="AF101" s="10">
        <f t="shared" si="101"/>
        <v>35275.29334673375</v>
      </c>
      <c r="AG101" s="10">
        <f t="shared" si="101"/>
        <v>36758.775275050277</v>
      </c>
      <c r="AH101" s="10">
        <f t="shared" si="101"/>
        <v>38303.981923404259</v>
      </c>
      <c r="AJ101" s="98"/>
    </row>
    <row r="102" spans="2:38" x14ac:dyDescent="0.35">
      <c r="B102" s="91">
        <v>8</v>
      </c>
      <c r="C102" s="90" t="s">
        <v>6</v>
      </c>
      <c r="D102" s="7">
        <f t="shared" si="95"/>
        <v>1200.0952</v>
      </c>
      <c r="E102" s="7">
        <f t="shared" ref="E102:AH102" si="102">0.8*E81</f>
        <v>2359.1295999999998</v>
      </c>
      <c r="F102" s="7">
        <f t="shared" si="102"/>
        <v>3477.1032</v>
      </c>
      <c r="G102" s="7">
        <f t="shared" si="102"/>
        <v>4554.0159999999996</v>
      </c>
      <c r="H102" s="7">
        <f t="shared" si="102"/>
        <v>5655.1920000000009</v>
      </c>
      <c r="I102" s="7">
        <f t="shared" si="102"/>
        <v>10054.907999999999</v>
      </c>
      <c r="J102" s="7">
        <f t="shared" si="102"/>
        <v>10347.480000000003</v>
      </c>
      <c r="K102" s="7">
        <f t="shared" si="102"/>
        <v>3906.026400000002</v>
      </c>
      <c r="L102" s="7">
        <f t="shared" si="102"/>
        <v>20465.725599999994</v>
      </c>
      <c r="M102" s="7">
        <f t="shared" si="102"/>
        <v>25051.986400000009</v>
      </c>
      <c r="N102" s="7">
        <f t="shared" si="102"/>
        <v>18173.558399999994</v>
      </c>
      <c r="O102" s="7">
        <f t="shared" si="102"/>
        <v>10019.475200000004</v>
      </c>
      <c r="P102" s="7">
        <f t="shared" si="102"/>
        <v>7248.3615999999911</v>
      </c>
      <c r="Q102" s="7">
        <f t="shared" si="102"/>
        <v>3502.3040000000024</v>
      </c>
      <c r="R102" s="7">
        <f t="shared" si="102"/>
        <v>49449.937599999997</v>
      </c>
      <c r="S102" s="8">
        <f t="shared" si="102"/>
        <v>1441.8952000000127</v>
      </c>
      <c r="T102" s="8">
        <f t="shared" si="102"/>
        <v>20533.905600000013</v>
      </c>
      <c r="U102" s="8">
        <f t="shared" si="102"/>
        <v>21689.952000000005</v>
      </c>
      <c r="V102" s="8">
        <f t="shared" si="102"/>
        <v>22882.073599999974</v>
      </c>
      <c r="W102" s="8">
        <f t="shared" si="102"/>
        <v>24109.723200000037</v>
      </c>
      <c r="X102" s="8">
        <f t="shared" si="102"/>
        <v>25372.353599999962</v>
      </c>
      <c r="Y102" s="10">
        <f t="shared" si="102"/>
        <v>13727.739662414147</v>
      </c>
      <c r="Z102" s="10">
        <f t="shared" si="102"/>
        <v>14358.662116655643</v>
      </c>
      <c r="AA102" s="10">
        <f t="shared" si="102"/>
        <v>15018.336385570743</v>
      </c>
      <c r="AB102" s="10">
        <f t="shared" si="102"/>
        <v>15708.059284492812</v>
      </c>
      <c r="AC102" s="10">
        <f t="shared" si="102"/>
        <v>16429.185377454629</v>
      </c>
      <c r="AD102" s="10">
        <f t="shared" si="102"/>
        <v>17183.129507339978</v>
      </c>
      <c r="AE102" s="10">
        <f t="shared" si="102"/>
        <v>17971.369434544173</v>
      </c>
      <c r="AF102" s="10">
        <f t="shared" si="102"/>
        <v>18795.448588662366</v>
      </c>
      <c r="AG102" s="10">
        <f t="shared" si="102"/>
        <v>19656.97893790303</v>
      </c>
      <c r="AH102" s="10">
        <f t="shared" si="102"/>
        <v>20557.643981115201</v>
      </c>
      <c r="AJ102" s="98"/>
    </row>
    <row r="103" spans="2:38" x14ac:dyDescent="0.35">
      <c r="B103" s="91">
        <v>9</v>
      </c>
      <c r="C103" s="90" t="s">
        <v>13</v>
      </c>
      <c r="D103" s="7">
        <f t="shared" si="95"/>
        <v>156.65194666666667</v>
      </c>
      <c r="E103" s="7">
        <f t="shared" ref="E103:AH103" si="103">0.8*E82</f>
        <v>307.9441066666667</v>
      </c>
      <c r="F103" s="7">
        <f t="shared" si="103"/>
        <v>453.87648000000002</v>
      </c>
      <c r="G103" s="7">
        <f t="shared" si="103"/>
        <v>594.44906666666668</v>
      </c>
      <c r="H103" s="7">
        <f t="shared" si="103"/>
        <v>738.18880000000001</v>
      </c>
      <c r="I103" s="7">
        <f t="shared" si="103"/>
        <v>2678.9368000000004</v>
      </c>
      <c r="J103" s="7">
        <f t="shared" si="103"/>
        <v>3881.5920000000001</v>
      </c>
      <c r="K103" s="7">
        <f t="shared" si="103"/>
        <v>9338.5247999999992</v>
      </c>
      <c r="L103" s="7">
        <f t="shared" si="103"/>
        <v>16503.106400000001</v>
      </c>
      <c r="M103" s="7">
        <f t="shared" si="103"/>
        <v>12880.616800000003</v>
      </c>
      <c r="N103" s="7">
        <f t="shared" si="103"/>
        <v>6997.7495999999956</v>
      </c>
      <c r="O103" s="7">
        <f t="shared" si="103"/>
        <v>26717.040000000005</v>
      </c>
      <c r="P103" s="7">
        <f t="shared" si="103"/>
        <v>17077.414399999994</v>
      </c>
      <c r="Q103" s="7">
        <f t="shared" si="103"/>
        <v>11264.864</v>
      </c>
      <c r="R103" s="7">
        <f t="shared" si="103"/>
        <v>16803.091200000003</v>
      </c>
      <c r="S103" s="8">
        <f t="shared" si="103"/>
        <v>22754.477494325969</v>
      </c>
      <c r="T103" s="8">
        <f t="shared" si="103"/>
        <v>22739.740072114579</v>
      </c>
      <c r="U103" s="8">
        <f t="shared" si="103"/>
        <v>24211.916632193679</v>
      </c>
      <c r="V103" s="8">
        <f t="shared" si="103"/>
        <v>25656.379328014787</v>
      </c>
      <c r="W103" s="8">
        <f t="shared" si="103"/>
        <v>27074.503385425105</v>
      </c>
      <c r="X103" s="8">
        <f t="shared" si="103"/>
        <v>28467.481694282633</v>
      </c>
      <c r="Y103" s="10">
        <f t="shared" si="103"/>
        <v>11910.212280295385</v>
      </c>
      <c r="Z103" s="10">
        <f t="shared" si="103"/>
        <v>12395.370962735939</v>
      </c>
      <c r="AA103" s="10">
        <f t="shared" si="103"/>
        <v>12900.081833181284</v>
      </c>
      <c r="AB103" s="10">
        <f t="shared" si="103"/>
        <v>13425.122415560785</v>
      </c>
      <c r="AC103" s="10">
        <f t="shared" si="103"/>
        <v>13971.300630052301</v>
      </c>
      <c r="AD103" s="10">
        <f t="shared" si="103"/>
        <v>14539.455954810224</v>
      </c>
      <c r="AE103" s="10">
        <f t="shared" si="103"/>
        <v>15130.460630720459</v>
      </c>
      <c r="AF103" s="10">
        <f t="shared" si="103"/>
        <v>15745.220910705737</v>
      </c>
      <c r="AG103" s="10">
        <f t="shared" si="103"/>
        <v>16384.67835514919</v>
      </c>
      <c r="AH103" s="10">
        <f t="shared" si="103"/>
        <v>17049.811175061583</v>
      </c>
      <c r="AJ103" s="98"/>
    </row>
    <row r="104" spans="2:38" x14ac:dyDescent="0.35">
      <c r="B104" s="91">
        <v>10</v>
      </c>
      <c r="C104" s="90" t="s">
        <v>3</v>
      </c>
      <c r="D104" s="7">
        <f t="shared" si="95"/>
        <v>57.338453333333341</v>
      </c>
      <c r="E104" s="7">
        <f t="shared" ref="E104:AH104" si="104">0.8*E83</f>
        <v>112.71509333333334</v>
      </c>
      <c r="F104" s="7">
        <f t="shared" si="104"/>
        <v>166.12992</v>
      </c>
      <c r="G104" s="7">
        <f t="shared" si="104"/>
        <v>217.58293333333336</v>
      </c>
      <c r="H104" s="7">
        <f t="shared" si="104"/>
        <v>270.19520000000006</v>
      </c>
      <c r="I104" s="7">
        <f t="shared" si="104"/>
        <v>140.42240000000004</v>
      </c>
      <c r="J104" s="7">
        <f t="shared" si="104"/>
        <v>175.0320000000001</v>
      </c>
      <c r="K104" s="7">
        <f t="shared" si="104"/>
        <v>3025.8984</v>
      </c>
      <c r="L104" s="7">
        <f t="shared" si="104"/>
        <v>6191.6487999999999</v>
      </c>
      <c r="M104" s="7">
        <f t="shared" si="104"/>
        <v>379.96960000000024</v>
      </c>
      <c r="N104" s="7">
        <f t="shared" si="104"/>
        <v>1199.812799999999</v>
      </c>
      <c r="O104" s="7">
        <f t="shared" si="104"/>
        <v>8900.1472000000012</v>
      </c>
      <c r="P104" s="7">
        <f t="shared" si="104"/>
        <v>18341.400799999999</v>
      </c>
      <c r="Q104" s="7">
        <f t="shared" si="104"/>
        <v>4930.8480000000045</v>
      </c>
      <c r="R104" s="7">
        <f t="shared" si="104"/>
        <v>18505.446399999997</v>
      </c>
      <c r="S104" s="8">
        <f t="shared" si="104"/>
        <v>13151.745599999993</v>
      </c>
      <c r="T104" s="8">
        <f t="shared" si="104"/>
        <v>16428.828000000009</v>
      </c>
      <c r="U104" s="8">
        <f t="shared" si="104"/>
        <v>18032.539999999979</v>
      </c>
      <c r="V104" s="8">
        <f t="shared" si="104"/>
        <v>19623.036000000022</v>
      </c>
      <c r="W104" s="8">
        <f t="shared" si="104"/>
        <v>21200.315999999995</v>
      </c>
      <c r="X104" s="8">
        <f t="shared" si="104"/>
        <v>22764.379999999965</v>
      </c>
      <c r="Y104" s="10">
        <f t="shared" si="104"/>
        <v>8420.1984217850713</v>
      </c>
      <c r="Z104" s="10">
        <f t="shared" si="104"/>
        <v>8805.4877541569385</v>
      </c>
      <c r="AA104" s="10">
        <f t="shared" si="104"/>
        <v>9208.2567333870138</v>
      </c>
      <c r="AB104" s="10">
        <f t="shared" si="104"/>
        <v>9629.2901612831083</v>
      </c>
      <c r="AC104" s="10">
        <f t="shared" si="104"/>
        <v>10069.407623737963</v>
      </c>
      <c r="AD104" s="10">
        <f t="shared" si="104"/>
        <v>10529.465007283889</v>
      </c>
      <c r="AE104" s="10">
        <f t="shared" si="104"/>
        <v>11010.356080350688</v>
      </c>
      <c r="AF104" s="10">
        <f t="shared" si="104"/>
        <v>11513.014141905449</v>
      </c>
      <c r="AG104" s="10">
        <f t="shared" si="104"/>
        <v>12038.413740260057</v>
      </c>
      <c r="AH104" s="10">
        <f t="shared" si="104"/>
        <v>12587.572464941606</v>
      </c>
      <c r="AJ104" s="98"/>
    </row>
    <row r="105" spans="2:38" x14ac:dyDescent="0.35">
      <c r="B105" s="91">
        <v>11</v>
      </c>
      <c r="C105" s="90" t="s">
        <v>9</v>
      </c>
      <c r="D105" s="7">
        <f t="shared" si="95"/>
        <v>74.279359999999997</v>
      </c>
      <c r="E105" s="7">
        <f t="shared" ref="E105:AH105" si="105">0.8*E84</f>
        <v>146.01728</v>
      </c>
      <c r="F105" s="7">
        <f t="shared" si="105"/>
        <v>215.21376000000001</v>
      </c>
      <c r="G105" s="7">
        <f t="shared" si="105"/>
        <v>281.86880000000002</v>
      </c>
      <c r="H105" s="7">
        <f t="shared" si="105"/>
        <v>350.0256</v>
      </c>
      <c r="I105" s="7">
        <f t="shared" si="105"/>
        <v>8015.4624000000003</v>
      </c>
      <c r="J105" s="7">
        <f t="shared" si="105"/>
        <v>10331.567999999999</v>
      </c>
      <c r="K105" s="7">
        <f t="shared" si="105"/>
        <v>17890.4352</v>
      </c>
      <c r="L105" s="7">
        <f t="shared" si="105"/>
        <v>5029.6168000000034</v>
      </c>
      <c r="M105" s="7">
        <f t="shared" si="105"/>
        <v>238.03199999999902</v>
      </c>
      <c r="N105" s="7">
        <f t="shared" si="105"/>
        <v>1867.0512000000008</v>
      </c>
      <c r="O105" s="7">
        <f t="shared" si="105"/>
        <v>876.31039999999655</v>
      </c>
      <c r="P105" s="7">
        <f t="shared" si="105"/>
        <v>4927.496799999999</v>
      </c>
      <c r="Q105" s="7">
        <f t="shared" si="105"/>
        <v>2795.1040000000025</v>
      </c>
      <c r="R105" s="7">
        <f t="shared" si="105"/>
        <v>6506.4943999999996</v>
      </c>
      <c r="S105" s="8">
        <f t="shared" si="105"/>
        <v>7267.2984000000015</v>
      </c>
      <c r="T105" s="8">
        <f t="shared" si="105"/>
        <v>4754.8488000000016</v>
      </c>
      <c r="U105" s="8">
        <f t="shared" si="105"/>
        <v>4736.0920000000006</v>
      </c>
      <c r="V105" s="8">
        <f t="shared" si="105"/>
        <v>4717.3352000000004</v>
      </c>
      <c r="W105" s="8">
        <f t="shared" si="105"/>
        <v>4698.5784000000012</v>
      </c>
      <c r="X105" s="8">
        <f t="shared" si="105"/>
        <v>4679.8215999999911</v>
      </c>
      <c r="Y105" s="10">
        <f t="shared" si="105"/>
        <v>2537.8571293152449</v>
      </c>
      <c r="Z105" s="10">
        <f t="shared" si="105"/>
        <v>2604.8806786635978</v>
      </c>
      <c r="AA105" s="10">
        <f t="shared" si="105"/>
        <v>2673.6306393706591</v>
      </c>
      <c r="AB105" s="10">
        <f t="shared" si="105"/>
        <v>2744.1499376733345</v>
      </c>
      <c r="AC105" s="10">
        <f t="shared" si="105"/>
        <v>2816.4825112076305</v>
      </c>
      <c r="AD105" s="10">
        <f t="shared" si="105"/>
        <v>2890.6733307379986</v>
      </c>
      <c r="AE105" s="10">
        <f t="shared" si="105"/>
        <v>2966.7684222703538</v>
      </c>
      <c r="AF105" s="10">
        <f t="shared" si="105"/>
        <v>3044.8148895517652</v>
      </c>
      <c r="AG105" s="10">
        <f t="shared" si="105"/>
        <v>3124.8609369598707</v>
      </c>
      <c r="AH105" s="10">
        <f t="shared" si="105"/>
        <v>3206.9558927849193</v>
      </c>
      <c r="AJ105" s="98"/>
    </row>
    <row r="106" spans="2:38" x14ac:dyDescent="0.35">
      <c r="B106" s="91">
        <v>12</v>
      </c>
      <c r="C106" s="90" t="s">
        <v>1</v>
      </c>
      <c r="D106" s="7">
        <f t="shared" si="95"/>
        <v>77.845866666666666</v>
      </c>
      <c r="E106" s="7">
        <f t="shared" ref="E106:AH106" si="106">0.8*E85</f>
        <v>153.02826666666667</v>
      </c>
      <c r="F106" s="7">
        <f t="shared" si="106"/>
        <v>225.54720000000003</v>
      </c>
      <c r="G106" s="7">
        <f t="shared" si="106"/>
        <v>295.40266666666662</v>
      </c>
      <c r="H106" s="7">
        <f t="shared" si="106"/>
        <v>366.83200000000005</v>
      </c>
      <c r="I106" s="7">
        <f t="shared" si="106"/>
        <v>189.76</v>
      </c>
      <c r="J106" s="7">
        <f t="shared" si="106"/>
        <v>4358.4839999999995</v>
      </c>
      <c r="K106" s="7">
        <f t="shared" si="106"/>
        <v>2662.3872000000001</v>
      </c>
      <c r="L106" s="7">
        <f t="shared" si="106"/>
        <v>8137.8271999999988</v>
      </c>
      <c r="M106" s="7">
        <f t="shared" si="106"/>
        <v>2880.6280000000011</v>
      </c>
      <c r="N106" s="7">
        <f t="shared" si="106"/>
        <v>5.2128000000001977</v>
      </c>
      <c r="O106" s="7">
        <f t="shared" si="106"/>
        <v>900.14399999999921</v>
      </c>
      <c r="P106" s="7">
        <f t="shared" si="106"/>
        <v>3048.8808000000026</v>
      </c>
      <c r="Q106" s="7">
        <f t="shared" si="106"/>
        <v>17918.784</v>
      </c>
      <c r="R106" s="7">
        <f t="shared" si="106"/>
        <v>10922.340800000002</v>
      </c>
      <c r="S106" s="8">
        <f t="shared" si="106"/>
        <v>4084.6231999999977</v>
      </c>
      <c r="T106" s="8">
        <f t="shared" si="106"/>
        <v>9571.3488000000016</v>
      </c>
      <c r="U106" s="8">
        <f t="shared" si="106"/>
        <v>10354.520000000008</v>
      </c>
      <c r="V106" s="8">
        <f t="shared" si="106"/>
        <v>11131.188799999987</v>
      </c>
      <c r="W106" s="8">
        <f t="shared" si="106"/>
        <v>11901.355200000004</v>
      </c>
      <c r="X106" s="8">
        <f t="shared" si="106"/>
        <v>12665.01920000001</v>
      </c>
      <c r="Y106" s="10">
        <f t="shared" si="106"/>
        <v>4787.9814035615391</v>
      </c>
      <c r="Z106" s="10">
        <f t="shared" si="106"/>
        <v>4981.7335269821679</v>
      </c>
      <c r="AA106" s="10">
        <f t="shared" si="106"/>
        <v>5183.2414742270339</v>
      </c>
      <c r="AB106" s="10">
        <f t="shared" si="106"/>
        <v>5392.8115354305537</v>
      </c>
      <c r="AC106" s="10">
        <f t="shared" si="106"/>
        <v>5610.7618886275377</v>
      </c>
      <c r="AD106" s="10">
        <f t="shared" si="106"/>
        <v>5837.4230506432868</v>
      </c>
      <c r="AE106" s="10">
        <f t="shared" si="106"/>
        <v>6073.1383445448409</v>
      </c>
      <c r="AF106" s="10">
        <f t="shared" si="106"/>
        <v>6318.2643842335374</v>
      </c>
      <c r="AG106" s="10">
        <f t="shared" si="106"/>
        <v>6573.1715767770338</v>
      </c>
      <c r="AH106" s="10">
        <f t="shared" si="106"/>
        <v>6838.2446430993077</v>
      </c>
      <c r="AJ106" s="98"/>
    </row>
    <row r="107" spans="2:38" x14ac:dyDescent="0.35">
      <c r="B107" s="91">
        <v>13</v>
      </c>
      <c r="C107" s="90" t="s">
        <v>5</v>
      </c>
      <c r="D107" s="7">
        <f t="shared" si="95"/>
        <v>13.957386666666668</v>
      </c>
      <c r="E107" s="7">
        <f t="shared" ref="E107:AH107" si="107">0.8*E86</f>
        <v>27.437226666666671</v>
      </c>
      <c r="F107" s="7">
        <f t="shared" si="107"/>
        <v>40.439520000000009</v>
      </c>
      <c r="G107" s="7">
        <f t="shared" si="107"/>
        <v>52.964266666666674</v>
      </c>
      <c r="H107" s="7">
        <f t="shared" si="107"/>
        <v>65.771200000000007</v>
      </c>
      <c r="I107" s="7">
        <f t="shared" si="107"/>
        <v>48.388799999999975</v>
      </c>
      <c r="J107" s="7">
        <f t="shared" si="107"/>
        <v>752.07600000000002</v>
      </c>
      <c r="K107" s="7">
        <f t="shared" si="107"/>
        <v>3265.6416000000004</v>
      </c>
      <c r="L107" s="7">
        <f t="shared" si="107"/>
        <v>1607.4775999999999</v>
      </c>
      <c r="M107" s="7">
        <f t="shared" si="107"/>
        <v>1351.0520000000004</v>
      </c>
      <c r="N107" s="7">
        <f t="shared" si="107"/>
        <v>158.1215999999994</v>
      </c>
      <c r="O107" s="7">
        <f t="shared" si="107"/>
        <v>4895.2511999999997</v>
      </c>
      <c r="P107" s="7">
        <f t="shared" si="107"/>
        <v>3589.0352000000016</v>
      </c>
      <c r="Q107" s="7">
        <f t="shared" si="107"/>
        <v>16567.199999999997</v>
      </c>
      <c r="R107" s="7">
        <f t="shared" si="107"/>
        <v>10830.758400000001</v>
      </c>
      <c r="S107" s="8">
        <f t="shared" si="107"/>
        <v>5663.7448000000059</v>
      </c>
      <c r="T107" s="8">
        <f t="shared" si="107"/>
        <v>11408.7168</v>
      </c>
      <c r="U107" s="8">
        <f t="shared" si="107"/>
        <v>12588.640000000007</v>
      </c>
      <c r="V107" s="8">
        <f t="shared" si="107"/>
        <v>13758.860799999984</v>
      </c>
      <c r="W107" s="8">
        <f t="shared" si="107"/>
        <v>14919.37920000001</v>
      </c>
      <c r="X107" s="8">
        <f t="shared" si="107"/>
        <v>16070.195199999996</v>
      </c>
      <c r="Y107" s="10">
        <f t="shared" si="107"/>
        <v>5160.2905130072677</v>
      </c>
      <c r="Z107" s="10">
        <f t="shared" si="107"/>
        <v>5371.8224741608174</v>
      </c>
      <c r="AA107" s="10">
        <f t="shared" si="107"/>
        <v>5591.9343190237987</v>
      </c>
      <c r="AB107" s="10">
        <f t="shared" si="107"/>
        <v>5820.9695041861105</v>
      </c>
      <c r="AC107" s="10">
        <f t="shared" si="107"/>
        <v>6059.2850058196291</v>
      </c>
      <c r="AD107" s="10">
        <f t="shared" si="107"/>
        <v>6307.2518401597872</v>
      </c>
      <c r="AE107" s="10">
        <f t="shared" si="107"/>
        <v>6565.2556034178051</v>
      </c>
      <c r="AF107" s="10">
        <f t="shared" si="107"/>
        <v>6833.6970318170761</v>
      </c>
      <c r="AG107" s="10">
        <f t="shared" si="107"/>
        <v>7112.9925824696202</v>
      </c>
      <c r="AH107" s="10">
        <f t="shared" si="107"/>
        <v>7403.5750358323685</v>
      </c>
      <c r="AJ107" s="98"/>
    </row>
    <row r="108" spans="2:38" x14ac:dyDescent="0.35">
      <c r="B108" s="91">
        <v>14</v>
      </c>
      <c r="C108" s="90" t="s">
        <v>14</v>
      </c>
      <c r="D108" s="7">
        <f t="shared" si="95"/>
        <v>40.294666666666672</v>
      </c>
      <c r="E108" s="7">
        <f t="shared" ref="E108:AH108" si="108">0.8*E87</f>
        <v>79.210666666666668</v>
      </c>
      <c r="F108" s="7">
        <f t="shared" si="108"/>
        <v>116.748</v>
      </c>
      <c r="G108" s="7">
        <f t="shared" si="108"/>
        <v>152.90666666666667</v>
      </c>
      <c r="H108" s="7">
        <f t="shared" si="108"/>
        <v>189.88</v>
      </c>
      <c r="I108" s="7">
        <f t="shared" si="108"/>
        <v>14.232000000000035</v>
      </c>
      <c r="J108" s="7">
        <f t="shared" si="108"/>
        <v>1760.6160000000004</v>
      </c>
      <c r="K108" s="7">
        <f t="shared" si="108"/>
        <v>8817.7824000000019</v>
      </c>
      <c r="L108" s="7">
        <f t="shared" si="108"/>
        <v>1261.1199999999988</v>
      </c>
      <c r="M108" s="7">
        <f t="shared" si="108"/>
        <v>2073.9640000000009</v>
      </c>
      <c r="N108" s="7">
        <f t="shared" si="108"/>
        <v>455.68560000000036</v>
      </c>
      <c r="O108" s="7">
        <f t="shared" si="108"/>
        <v>2236.9536000000003</v>
      </c>
      <c r="P108" s="7">
        <f t="shared" si="108"/>
        <v>8092.2743999999984</v>
      </c>
      <c r="Q108" s="7">
        <f t="shared" si="108"/>
        <v>41.184000000000381</v>
      </c>
      <c r="R108" s="7">
        <f t="shared" si="108"/>
        <v>41.44</v>
      </c>
      <c r="S108" s="8">
        <f t="shared" si="108"/>
        <v>4396.5384000000013</v>
      </c>
      <c r="T108" s="8">
        <f t="shared" si="108"/>
        <v>2571.5039999999995</v>
      </c>
      <c r="U108" s="8">
        <f t="shared" si="108"/>
        <v>2561.3600000000038</v>
      </c>
      <c r="V108" s="8">
        <f t="shared" si="108"/>
        <v>2551.215999999999</v>
      </c>
      <c r="W108" s="8">
        <f t="shared" si="108"/>
        <v>2541.0719999999992</v>
      </c>
      <c r="X108" s="8">
        <f t="shared" si="108"/>
        <v>2530.9279999999994</v>
      </c>
      <c r="Y108" s="10">
        <f t="shared" si="108"/>
        <v>1540.1836400439306</v>
      </c>
      <c r="Z108" s="10">
        <f t="shared" si="108"/>
        <v>1593.3780466070284</v>
      </c>
      <c r="AA108" s="10">
        <f t="shared" si="108"/>
        <v>1648.3827557699785</v>
      </c>
      <c r="AB108" s="10">
        <f t="shared" si="108"/>
        <v>1705.2582074388131</v>
      </c>
      <c r="AC108" s="10">
        <f t="shared" si="108"/>
        <v>1764.0668079560264</v>
      </c>
      <c r="AD108" s="10">
        <f t="shared" si="108"/>
        <v>1824.8729917693026</v>
      </c>
      <c r="AE108" s="10">
        <f t="shared" si="108"/>
        <v>1887.7432849278021</v>
      </c>
      <c r="AF108" s="10">
        <f t="shared" si="108"/>
        <v>1952.7463704551415</v>
      </c>
      <c r="AG108" s="10">
        <f t="shared" si="108"/>
        <v>2019.9531556489819</v>
      </c>
      <c r="AH108" s="10">
        <f t="shared" si="108"/>
        <v>2089.4368413586822</v>
      </c>
      <c r="AJ108" s="98"/>
    </row>
    <row r="109" spans="2:38" x14ac:dyDescent="0.35">
      <c r="B109" s="91">
        <v>15</v>
      </c>
      <c r="C109" s="90" t="s">
        <v>8</v>
      </c>
      <c r="D109" s="7">
        <f t="shared" si="95"/>
        <v>107.26954666666666</v>
      </c>
      <c r="E109" s="7">
        <f t="shared" ref="E109:AH109" si="109">0.8*E88</f>
        <v>210.8689066666667</v>
      </c>
      <c r="F109" s="7">
        <f t="shared" si="109"/>
        <v>310.79808000000003</v>
      </c>
      <c r="G109" s="7">
        <f t="shared" si="109"/>
        <v>407.05706666666669</v>
      </c>
      <c r="H109" s="7">
        <f t="shared" si="109"/>
        <v>505.48480000000012</v>
      </c>
      <c r="I109" s="7">
        <f t="shared" si="109"/>
        <v>66.890399999999843</v>
      </c>
      <c r="J109" s="7">
        <f t="shared" si="109"/>
        <v>1753.596</v>
      </c>
      <c r="K109" s="7">
        <f t="shared" si="109"/>
        <v>1061.6543999999999</v>
      </c>
      <c r="L109" s="7">
        <f t="shared" si="109"/>
        <v>248.62080000000049</v>
      </c>
      <c r="M109" s="7">
        <f t="shared" si="109"/>
        <v>13961.8992</v>
      </c>
      <c r="N109" s="7">
        <f t="shared" si="109"/>
        <v>204.16799999999952</v>
      </c>
      <c r="O109" s="7">
        <f t="shared" si="109"/>
        <v>223.44000000000003</v>
      </c>
      <c r="P109" s="7">
        <f t="shared" si="109"/>
        <v>1075.7064000000016</v>
      </c>
      <c r="Q109" s="7">
        <f t="shared" si="109"/>
        <v>80.288000000000295</v>
      </c>
      <c r="R109" s="7">
        <f t="shared" si="109"/>
        <v>1759.5423999999994</v>
      </c>
      <c r="S109" s="8">
        <f t="shared" si="109"/>
        <v>4735.3288000000912</v>
      </c>
      <c r="T109" s="8">
        <f t="shared" si="109"/>
        <v>5029.440000000056</v>
      </c>
      <c r="U109" s="8">
        <f t="shared" si="109"/>
        <v>9388.9599999998372</v>
      </c>
      <c r="V109" s="8">
        <f t="shared" si="109"/>
        <v>15756.374400000022</v>
      </c>
      <c r="W109" s="8">
        <f t="shared" si="109"/>
        <v>24434.371200000052</v>
      </c>
      <c r="X109" s="8">
        <f t="shared" si="109"/>
        <v>35720.415999999903</v>
      </c>
      <c r="Y109" s="10">
        <f t="shared" si="109"/>
        <v>6327.109576051138</v>
      </c>
      <c r="Z109" s="10">
        <f t="shared" si="109"/>
        <v>6651.7479674212118</v>
      </c>
      <c r="AA109" s="10">
        <f t="shared" si="109"/>
        <v>6992.929106785341</v>
      </c>
      <c r="AB109" s="10">
        <f t="shared" si="109"/>
        <v>7351.4891031098878</v>
      </c>
      <c r="AC109" s="10">
        <f t="shared" si="109"/>
        <v>7728.3059082820591</v>
      </c>
      <c r="AD109" s="10">
        <f t="shared" si="109"/>
        <v>8124.301385728555</v>
      </c>
      <c r="AE109" s="10">
        <f t="shared" si="109"/>
        <v>8540.4434797349149</v>
      </c>
      <c r="AF109" s="10">
        <f t="shared" si="109"/>
        <v>8977.7484902705801</v>
      </c>
      <c r="AG109" s="10">
        <f t="shared" si="109"/>
        <v>9437.2834583462882</v>
      </c>
      <c r="AH109" s="10">
        <f t="shared" si="109"/>
        <v>9920.1686671648367</v>
      </c>
      <c r="AJ109" s="98"/>
    </row>
    <row r="111" spans="2:38" ht="15" thickBot="1" x14ac:dyDescent="0.4">
      <c r="B111" s="146" t="s">
        <v>23</v>
      </c>
      <c r="C111" s="146"/>
      <c r="D111" s="96">
        <f>SUM(D95:D109)</f>
        <v>9337.6288533333354</v>
      </c>
      <c r="E111" s="96">
        <f>SUM(E95:E109)</f>
        <v>18355.774293333328</v>
      </c>
      <c r="F111" s="96">
        <f t="shared" ref="F111:AH111" si="110">SUM(F95:F109)</f>
        <v>27054.436320000001</v>
      </c>
      <c r="G111" s="96">
        <f t="shared" si="110"/>
        <v>35433.614933333338</v>
      </c>
      <c r="H111" s="96">
        <f t="shared" si="110"/>
        <v>44001.579200000022</v>
      </c>
      <c r="I111" s="96">
        <f t="shared" si="110"/>
        <v>54837.319200000013</v>
      </c>
      <c r="J111" s="96">
        <f t="shared" si="110"/>
        <v>141780.6</v>
      </c>
      <c r="K111" s="96">
        <f t="shared" si="110"/>
        <v>335148.61680000002</v>
      </c>
      <c r="L111" s="96">
        <f t="shared" si="110"/>
        <v>300710.46079999994</v>
      </c>
      <c r="M111" s="96">
        <f t="shared" si="110"/>
        <v>331322.47120000009</v>
      </c>
      <c r="N111" s="96">
        <f t="shared" si="110"/>
        <v>258350.2776</v>
      </c>
      <c r="O111" s="96">
        <f t="shared" si="110"/>
        <v>250573.27680000002</v>
      </c>
      <c r="P111" s="96">
        <f t="shared" si="110"/>
        <v>526053.06480000005</v>
      </c>
      <c r="Q111" s="96">
        <f t="shared" si="110"/>
        <v>525922.59199999995</v>
      </c>
      <c r="R111" s="96">
        <f t="shared" si="110"/>
        <v>613337.27840000007</v>
      </c>
      <c r="S111" s="96">
        <f t="shared" si="110"/>
        <v>1066043.0145503257</v>
      </c>
      <c r="T111" s="96">
        <f t="shared" si="110"/>
        <v>778553.85949611547</v>
      </c>
      <c r="U111" s="96">
        <f t="shared" si="110"/>
        <v>884689.70671219251</v>
      </c>
      <c r="V111" s="96">
        <f t="shared" si="110"/>
        <v>1006834.3192320149</v>
      </c>
      <c r="W111" s="96">
        <f t="shared" si="110"/>
        <v>1146923.074073425</v>
      </c>
      <c r="X111" s="96">
        <f t="shared" si="110"/>
        <v>1306857.0667182824</v>
      </c>
      <c r="Y111" s="96">
        <f t="shared" si="110"/>
        <v>478750.19982899283</v>
      </c>
      <c r="Z111" s="96">
        <f t="shared" si="110"/>
        <v>502175.9507381763</v>
      </c>
      <c r="AA111" s="96">
        <f t="shared" si="110"/>
        <v>526774.0615962809</v>
      </c>
      <c r="AB111" s="96">
        <f t="shared" si="110"/>
        <v>552604.09213006578</v>
      </c>
      <c r="AC111" s="96">
        <f t="shared" si="110"/>
        <v>579728.65409186832</v>
      </c>
      <c r="AD111" s="96">
        <f t="shared" si="110"/>
        <v>608213.56812445889</v>
      </c>
      <c r="AE111" s="96">
        <f t="shared" si="110"/>
        <v>638128.02866987151</v>
      </c>
      <c r="AF111" s="96">
        <f t="shared" si="110"/>
        <v>669544.77733154106</v>
      </c>
      <c r="AG111" s="96">
        <f t="shared" si="110"/>
        <v>702540.28511954716</v>
      </c>
      <c r="AH111" s="96">
        <f t="shared" si="110"/>
        <v>737194.94403034926</v>
      </c>
      <c r="AL111" s="118"/>
    </row>
    <row r="112" spans="2:38" ht="15.5" thickTop="1" thickBot="1" x14ac:dyDescent="0.4">
      <c r="B112" s="146" t="s">
        <v>24</v>
      </c>
      <c r="C112" s="146"/>
      <c r="D112" s="96">
        <v>8299.8097066666705</v>
      </c>
      <c r="E112" s="96">
        <v>16315.644586666667</v>
      </c>
      <c r="F112" s="96">
        <v>24047.504640000003</v>
      </c>
      <c r="G112" s="96">
        <v>31495.389866666668</v>
      </c>
      <c r="H112" s="96">
        <v>39111.078400000013</v>
      </c>
      <c r="I112" s="96">
        <v>40311.665600000008</v>
      </c>
      <c r="J112" s="96">
        <v>108111.27600000001</v>
      </c>
      <c r="K112" s="96">
        <v>275545.6152</v>
      </c>
      <c r="L112" s="96">
        <v>219560.5416</v>
      </c>
      <c r="M112" s="96">
        <v>241725.90400000004</v>
      </c>
      <c r="N112" s="96">
        <v>219911.09040000004</v>
      </c>
      <c r="O112" s="96">
        <v>166839.88160000002</v>
      </c>
      <c r="P112" s="96">
        <v>455489.06799999997</v>
      </c>
      <c r="Q112" s="96">
        <v>456634.04800000001</v>
      </c>
      <c r="R112" s="96">
        <v>529484.2672</v>
      </c>
      <c r="S112" s="96">
        <v>966433.60905599978</v>
      </c>
      <c r="T112" s="96">
        <v>648265.2234240002</v>
      </c>
      <c r="U112" s="96">
        <v>722893.16607999941</v>
      </c>
      <c r="V112" s="96">
        <v>828892.87910400028</v>
      </c>
      <c r="W112" s="96">
        <v>954424.78348799946</v>
      </c>
      <c r="X112" s="96">
        <v>1097213.4634239995</v>
      </c>
      <c r="Y112" s="96">
        <v>387734.10771573149</v>
      </c>
      <c r="Z112" s="96">
        <v>407637.20550312736</v>
      </c>
      <c r="AA112" s="96">
        <v>428629.45439039264</v>
      </c>
      <c r="AB112" s="96">
        <v>450712.08280468726</v>
      </c>
      <c r="AC112" s="96">
        <v>473942.01877321408</v>
      </c>
      <c r="AD112" s="96">
        <v>498379.16733129125</v>
      </c>
      <c r="AE112" s="96">
        <v>524086.56589304382</v>
      </c>
      <c r="AF112" s="96">
        <v>551130.54768322315</v>
      </c>
      <c r="AG112" s="96">
        <v>579580.91364401451</v>
      </c>
      <c r="AH112" s="96">
        <v>609511.11325162568</v>
      </c>
      <c r="AL112" s="118"/>
    </row>
    <row r="113" spans="2:72" ht="15" thickTop="1" x14ac:dyDescent="0.35">
      <c r="AJ113" s="102" t="s">
        <v>25</v>
      </c>
      <c r="AK113" s="121" t="s">
        <v>45</v>
      </c>
    </row>
    <row r="114" spans="2:72" ht="15" thickBot="1" x14ac:dyDescent="0.4">
      <c r="B114" s="146" t="s">
        <v>50</v>
      </c>
      <c r="C114" s="146"/>
      <c r="D114" s="96">
        <f>SUM($D111)</f>
        <v>9337.6288533333354</v>
      </c>
      <c r="E114" s="96">
        <f>SUM($D$111:E111)</f>
        <v>27693.403146666664</v>
      </c>
      <c r="F114" s="96">
        <f>SUM($D$111:F111)</f>
        <v>54747.839466666665</v>
      </c>
      <c r="G114" s="96">
        <f>SUM($D$111:G111)</f>
        <v>90181.454400000002</v>
      </c>
      <c r="H114" s="96">
        <f>SUM($D$111:H111)</f>
        <v>134183.03360000002</v>
      </c>
      <c r="I114" s="96">
        <f>SUM($D$111:I111)</f>
        <v>189020.35280000005</v>
      </c>
      <c r="J114" s="96">
        <f>SUM($D$111:J111)</f>
        <v>330800.95280000009</v>
      </c>
      <c r="K114" s="96">
        <f>SUM($D$111:K111)</f>
        <v>665949.56960000005</v>
      </c>
      <c r="L114" s="96">
        <f>SUM($D$111:L111)</f>
        <v>966660.03040000005</v>
      </c>
      <c r="M114" s="96">
        <f>SUM($D$111:M111)</f>
        <v>1297982.5016000001</v>
      </c>
      <c r="N114" s="96">
        <f>SUM($D$111:N111)</f>
        <v>1556332.7792</v>
      </c>
      <c r="O114" s="96">
        <f>SUM($D$111:O111)</f>
        <v>1806906.0560000001</v>
      </c>
      <c r="P114" s="96">
        <f>SUM($D$111:P111)</f>
        <v>2332959.1208000001</v>
      </c>
      <c r="Q114" s="96">
        <f>SUM($D$111:Q111)</f>
        <v>2858881.7127999999</v>
      </c>
      <c r="R114" s="96">
        <f>SUM($D$111:R111)</f>
        <v>3472218.9912</v>
      </c>
      <c r="S114" s="96">
        <f>SUM($D$111:S111)</f>
        <v>4538262.0057503255</v>
      </c>
      <c r="T114" s="96">
        <f>SUM($D$111:T111)</f>
        <v>5316815.8652464412</v>
      </c>
      <c r="U114" s="96">
        <f>SUM($D$111:U111)</f>
        <v>6201505.5719586341</v>
      </c>
      <c r="V114" s="96">
        <f>SUM($D$111:V111)</f>
        <v>7208339.891190649</v>
      </c>
      <c r="W114" s="96">
        <f>SUM($D$111:W111)</f>
        <v>8355262.9652640745</v>
      </c>
      <c r="X114" s="96">
        <f>SUM($D$111:X111)</f>
        <v>9662120.0319823567</v>
      </c>
      <c r="Y114" s="96">
        <f>SUM($D$111:Y111)</f>
        <v>10140870.23181135</v>
      </c>
      <c r="Z114" s="96">
        <f>SUM($D$111:Z111)</f>
        <v>10643046.182549527</v>
      </c>
      <c r="AA114" s="96">
        <f>SUM($D$111:AA111)</f>
        <v>11169820.244145807</v>
      </c>
      <c r="AB114" s="96">
        <f>SUM($D$111:AB111)</f>
        <v>11722424.336275872</v>
      </c>
      <c r="AC114" s="96">
        <f>SUM($D$111:AC111)</f>
        <v>12302152.99036774</v>
      </c>
      <c r="AD114" s="96">
        <f>SUM($D$111:AD111)</f>
        <v>12910366.558492199</v>
      </c>
      <c r="AE114" s="96">
        <f>SUM($D$111:AE111)</f>
        <v>13548494.58716207</v>
      </c>
      <c r="AF114" s="96">
        <f>SUM($D$111:AF111)</f>
        <v>14218039.36449361</v>
      </c>
      <c r="AG114" s="96">
        <f>SUM($D$111:AG111)</f>
        <v>14920579.649613157</v>
      </c>
      <c r="AH114" s="96">
        <f>SUM($D$111:AH111)</f>
        <v>15657774.593643507</v>
      </c>
      <c r="AJ114" s="119">
        <f>SUM(D111:AH111)</f>
        <v>15657774.593643507</v>
      </c>
      <c r="AK114" s="122">
        <f>AJ115/AJ114</f>
        <v>0.82785385680725032</v>
      </c>
    </row>
    <row r="115" spans="2:72" ht="15.5" thickTop="1" thickBot="1" x14ac:dyDescent="0.4">
      <c r="B115" s="146" t="s">
        <v>51</v>
      </c>
      <c r="C115" s="146"/>
      <c r="D115" s="96">
        <f>SUM($D112)</f>
        <v>8299.8097066666705</v>
      </c>
      <c r="E115" s="96">
        <f>SUM($D112:E112)</f>
        <v>24615.454293333336</v>
      </c>
      <c r="F115" s="96">
        <f>SUM($D112:F112)</f>
        <v>48662.958933333342</v>
      </c>
      <c r="G115" s="96">
        <f>SUM($D112:G112)</f>
        <v>80158.348800000007</v>
      </c>
      <c r="H115" s="96">
        <f>SUM($D112:H112)</f>
        <v>119269.42720000002</v>
      </c>
      <c r="I115" s="96">
        <f>SUM($D112:I112)</f>
        <v>159581.09280000004</v>
      </c>
      <c r="J115" s="96">
        <f>SUM($D112:J112)</f>
        <v>267692.36880000005</v>
      </c>
      <c r="K115" s="96">
        <f>SUM($D112:K112)</f>
        <v>543237.98400000005</v>
      </c>
      <c r="L115" s="96">
        <f>SUM($D112:L112)</f>
        <v>762798.52560000005</v>
      </c>
      <c r="M115" s="96">
        <f>SUM($D112:M112)</f>
        <v>1004524.4296000001</v>
      </c>
      <c r="N115" s="96">
        <f>SUM($D112:N112)</f>
        <v>1224435.5200000003</v>
      </c>
      <c r="O115" s="96">
        <f>SUM($D112:O112)</f>
        <v>1391275.4016000002</v>
      </c>
      <c r="P115" s="96">
        <f>SUM($D112:P112)</f>
        <v>1846764.4696000002</v>
      </c>
      <c r="Q115" s="96">
        <f>SUM($D112:Q112)</f>
        <v>2303398.5176000004</v>
      </c>
      <c r="R115" s="96">
        <f>SUM($D112:R112)</f>
        <v>2832882.7848000005</v>
      </c>
      <c r="S115" s="96">
        <f>SUM($D112:S112)</f>
        <v>3799316.3938560002</v>
      </c>
      <c r="T115" s="96">
        <f>SUM($D112:T112)</f>
        <v>4447581.6172800008</v>
      </c>
      <c r="U115" s="96">
        <f>SUM($D112:U112)</f>
        <v>5170474.7833600007</v>
      </c>
      <c r="V115" s="96">
        <f>SUM($D112:V112)</f>
        <v>5999367.6624640012</v>
      </c>
      <c r="W115" s="96">
        <f>SUM($D112:W112)</f>
        <v>6953792.445952001</v>
      </c>
      <c r="X115" s="96">
        <f>SUM($D112:X112)</f>
        <v>8051005.909376001</v>
      </c>
      <c r="Y115" s="96">
        <f>SUM($D112:Y112)</f>
        <v>8438740.0170917325</v>
      </c>
      <c r="Z115" s="96">
        <f>SUM($D112:Z112)</f>
        <v>8846377.2225948591</v>
      </c>
      <c r="AA115" s="96">
        <f>SUM($D112:AA112)</f>
        <v>9275006.6769852526</v>
      </c>
      <c r="AB115" s="96">
        <f>SUM($D112:AB112)</f>
        <v>9725718.75978994</v>
      </c>
      <c r="AC115" s="96">
        <f>SUM($D112:AC112)</f>
        <v>10199660.778563155</v>
      </c>
      <c r="AD115" s="96">
        <f>SUM($D112:AD112)</f>
        <v>10698039.945894446</v>
      </c>
      <c r="AE115" s="96">
        <f>SUM($D112:AE112)</f>
        <v>11222126.511787491</v>
      </c>
      <c r="AF115" s="96">
        <f>SUM($D112:AF112)</f>
        <v>11773257.059470713</v>
      </c>
      <c r="AG115" s="96">
        <f>SUM($D112:AG112)</f>
        <v>12352837.973114727</v>
      </c>
      <c r="AH115" s="96">
        <f>SUM($D112:AH112)</f>
        <v>12962349.086366354</v>
      </c>
      <c r="AJ115" s="120">
        <f>SUM(D112:AH112)</f>
        <v>12962349.086366354</v>
      </c>
    </row>
    <row r="116" spans="2:72" ht="15.5" thickTop="1" thickBot="1" x14ac:dyDescent="0.4"/>
    <row r="117" spans="2:72" ht="15" thickBot="1" x14ac:dyDescent="0.4">
      <c r="B117" s="116"/>
      <c r="C117" s="117"/>
      <c r="D117" s="148" t="s">
        <v>52</v>
      </c>
      <c r="E117" s="149"/>
      <c r="F117" s="149"/>
      <c r="G117" s="149"/>
      <c r="H117" s="149"/>
      <c r="I117" s="149"/>
      <c r="J117" s="149"/>
      <c r="K117" s="149"/>
      <c r="L117" s="149"/>
      <c r="M117" s="149"/>
      <c r="N117" s="149"/>
      <c r="O117" s="149"/>
      <c r="P117" s="149"/>
      <c r="Q117" s="149"/>
      <c r="R117" s="149"/>
      <c r="S117" s="149"/>
      <c r="T117" s="149"/>
      <c r="U117" s="149"/>
      <c r="V117" s="149"/>
      <c r="W117" s="149"/>
      <c r="X117" s="149"/>
      <c r="Y117" s="149"/>
      <c r="Z117" s="149"/>
      <c r="AA117" s="149"/>
      <c r="AB117" s="149"/>
      <c r="AC117" s="149"/>
      <c r="AD117" s="149"/>
      <c r="AE117" s="149"/>
      <c r="AF117" s="149"/>
      <c r="AG117" s="149"/>
      <c r="AH117" s="150"/>
    </row>
    <row r="118" spans="2:72" x14ac:dyDescent="0.35">
      <c r="B118" s="145" t="s">
        <v>38</v>
      </c>
      <c r="C118" s="99" t="s">
        <v>37</v>
      </c>
      <c r="D118" s="100">
        <v>2010</v>
      </c>
      <c r="E118" s="101">
        <v>2011</v>
      </c>
      <c r="F118" s="101">
        <v>2012</v>
      </c>
      <c r="G118" s="101">
        <v>2013</v>
      </c>
      <c r="H118" s="101">
        <v>2014</v>
      </c>
      <c r="I118" s="101">
        <v>2015</v>
      </c>
      <c r="J118" s="101">
        <v>2016</v>
      </c>
      <c r="K118" s="101">
        <v>2017</v>
      </c>
      <c r="L118" s="101">
        <v>2018</v>
      </c>
      <c r="M118" s="101">
        <v>2019</v>
      </c>
      <c r="N118" s="101">
        <v>2020</v>
      </c>
      <c r="O118" s="101">
        <v>2021</v>
      </c>
      <c r="P118" s="101">
        <v>2022</v>
      </c>
      <c r="Q118" s="101">
        <v>2023</v>
      </c>
      <c r="R118" s="101">
        <v>2024</v>
      </c>
      <c r="S118" s="101">
        <v>2025</v>
      </c>
      <c r="T118" s="101">
        <v>2026</v>
      </c>
      <c r="U118" s="101">
        <v>2027</v>
      </c>
      <c r="V118" s="101">
        <v>2028</v>
      </c>
      <c r="W118" s="101">
        <v>2029</v>
      </c>
      <c r="X118" s="101">
        <v>2030</v>
      </c>
      <c r="Y118" s="101">
        <v>2031</v>
      </c>
      <c r="Z118" s="101">
        <v>2032</v>
      </c>
      <c r="AA118" s="101">
        <v>2033</v>
      </c>
      <c r="AB118" s="101">
        <v>2034</v>
      </c>
      <c r="AC118" s="101">
        <v>2035</v>
      </c>
      <c r="AD118" s="101">
        <v>2036</v>
      </c>
      <c r="AE118" s="101">
        <v>2037</v>
      </c>
      <c r="AF118" s="101">
        <v>2038</v>
      </c>
      <c r="AG118" s="101">
        <v>2039</v>
      </c>
      <c r="AH118" s="104">
        <v>2040</v>
      </c>
    </row>
    <row r="119" spans="2:72" x14ac:dyDescent="0.35">
      <c r="B119" s="143"/>
      <c r="C119" s="34" t="s">
        <v>30</v>
      </c>
      <c r="D119" s="51">
        <v>76</v>
      </c>
      <c r="E119" s="21">
        <f>D119+(E118-D118)*0.143</f>
        <v>76.143000000000001</v>
      </c>
      <c r="F119" s="21">
        <f t="shared" ref="F119:X119" si="111">E119+(F118-E118)*0.143</f>
        <v>76.286000000000001</v>
      </c>
      <c r="G119" s="21">
        <f t="shared" si="111"/>
        <v>76.429000000000002</v>
      </c>
      <c r="H119" s="21">
        <f t="shared" si="111"/>
        <v>76.572000000000003</v>
      </c>
      <c r="I119" s="21">
        <f t="shared" si="111"/>
        <v>76.715000000000003</v>
      </c>
      <c r="J119" s="21">
        <f t="shared" si="111"/>
        <v>76.858000000000004</v>
      </c>
      <c r="K119" s="21">
        <f t="shared" si="111"/>
        <v>77.001000000000005</v>
      </c>
      <c r="L119" s="21">
        <f t="shared" si="111"/>
        <v>77.144000000000005</v>
      </c>
      <c r="M119" s="21">
        <f t="shared" si="111"/>
        <v>77.287000000000006</v>
      </c>
      <c r="N119" s="21">
        <f t="shared" si="111"/>
        <v>77.430000000000007</v>
      </c>
      <c r="O119" s="21">
        <f t="shared" si="111"/>
        <v>77.573000000000008</v>
      </c>
      <c r="P119" s="21">
        <f t="shared" si="111"/>
        <v>77.716000000000008</v>
      </c>
      <c r="Q119" s="21">
        <f t="shared" si="111"/>
        <v>77.859000000000009</v>
      </c>
      <c r="R119" s="21">
        <f t="shared" si="111"/>
        <v>78.00200000000001</v>
      </c>
      <c r="S119" s="21">
        <f t="shared" si="111"/>
        <v>78.14500000000001</v>
      </c>
      <c r="T119" s="21">
        <f t="shared" si="111"/>
        <v>78.288000000000011</v>
      </c>
      <c r="U119" s="21">
        <f t="shared" si="111"/>
        <v>78.431000000000012</v>
      </c>
      <c r="V119" s="21">
        <f t="shared" si="111"/>
        <v>78.574000000000012</v>
      </c>
      <c r="W119" s="21">
        <f t="shared" si="111"/>
        <v>78.717000000000013</v>
      </c>
      <c r="X119" s="21">
        <f t="shared" si="111"/>
        <v>78.860000000000014</v>
      </c>
      <c r="Y119" s="21">
        <f t="shared" ref="Y119:AH119" si="112">X119+0.014</f>
        <v>78.874000000000009</v>
      </c>
      <c r="Z119" s="21">
        <f t="shared" si="112"/>
        <v>78.888000000000005</v>
      </c>
      <c r="AA119" s="21">
        <f t="shared" si="112"/>
        <v>78.902000000000001</v>
      </c>
      <c r="AB119" s="21">
        <f t="shared" si="112"/>
        <v>78.915999999999997</v>
      </c>
      <c r="AC119" s="21">
        <f t="shared" si="112"/>
        <v>78.929999999999993</v>
      </c>
      <c r="AD119" s="21">
        <f t="shared" si="112"/>
        <v>78.943999999999988</v>
      </c>
      <c r="AE119" s="21">
        <f t="shared" si="112"/>
        <v>78.957999999999984</v>
      </c>
      <c r="AF119" s="21">
        <f t="shared" si="112"/>
        <v>78.97199999999998</v>
      </c>
      <c r="AG119" s="21">
        <f t="shared" si="112"/>
        <v>78.985999999999976</v>
      </c>
      <c r="AH119" s="41">
        <f t="shared" si="112"/>
        <v>78.999999999999972</v>
      </c>
    </row>
    <row r="120" spans="2:72" x14ac:dyDescent="0.35">
      <c r="B120" s="143"/>
      <c r="C120" s="35" t="s">
        <v>31</v>
      </c>
      <c r="D120" s="52">
        <v>7.9</v>
      </c>
      <c r="E120" s="23">
        <f>D120+(E118-D118)*0.005</f>
        <v>7.9050000000000002</v>
      </c>
      <c r="F120" s="23">
        <f t="shared" ref="F120:X120" si="113">E120+(F118-E118)*0.005</f>
        <v>7.91</v>
      </c>
      <c r="G120" s="23">
        <f t="shared" si="113"/>
        <v>7.915</v>
      </c>
      <c r="H120" s="23">
        <f t="shared" si="113"/>
        <v>7.92</v>
      </c>
      <c r="I120" s="23">
        <f t="shared" si="113"/>
        <v>7.9249999999999998</v>
      </c>
      <c r="J120" s="23">
        <f t="shared" si="113"/>
        <v>7.93</v>
      </c>
      <c r="K120" s="23">
        <f t="shared" si="113"/>
        <v>7.9349999999999996</v>
      </c>
      <c r="L120" s="23">
        <f t="shared" si="113"/>
        <v>7.9399999999999995</v>
      </c>
      <c r="M120" s="23">
        <f t="shared" si="113"/>
        <v>7.9449999999999994</v>
      </c>
      <c r="N120" s="23">
        <f t="shared" si="113"/>
        <v>7.9499999999999993</v>
      </c>
      <c r="O120" s="23">
        <f t="shared" si="113"/>
        <v>7.9549999999999992</v>
      </c>
      <c r="P120" s="23">
        <f t="shared" si="113"/>
        <v>7.9599999999999991</v>
      </c>
      <c r="Q120" s="23">
        <f t="shared" si="113"/>
        <v>7.964999999999999</v>
      </c>
      <c r="R120" s="23">
        <f t="shared" si="113"/>
        <v>7.9699999999999989</v>
      </c>
      <c r="S120" s="23">
        <f t="shared" si="113"/>
        <v>7.9749999999999988</v>
      </c>
      <c r="T120" s="23">
        <f t="shared" si="113"/>
        <v>7.9799999999999986</v>
      </c>
      <c r="U120" s="23">
        <f t="shared" si="113"/>
        <v>7.9849999999999985</v>
      </c>
      <c r="V120" s="23">
        <f t="shared" si="113"/>
        <v>7.9899999999999984</v>
      </c>
      <c r="W120" s="23">
        <f t="shared" si="113"/>
        <v>7.9949999999999983</v>
      </c>
      <c r="X120" s="23">
        <f t="shared" si="113"/>
        <v>7.9999999999999982</v>
      </c>
      <c r="Y120" s="23">
        <v>8</v>
      </c>
      <c r="Z120" s="23">
        <v>8</v>
      </c>
      <c r="AA120" s="23">
        <v>8</v>
      </c>
      <c r="AB120" s="23">
        <v>8</v>
      </c>
      <c r="AC120" s="23">
        <v>8</v>
      </c>
      <c r="AD120" s="23">
        <v>8</v>
      </c>
      <c r="AE120" s="23">
        <v>8</v>
      </c>
      <c r="AF120" s="23">
        <v>8</v>
      </c>
      <c r="AG120" s="23">
        <v>8</v>
      </c>
      <c r="AH120" s="42">
        <v>8</v>
      </c>
    </row>
    <row r="121" spans="2:72" x14ac:dyDescent="0.35">
      <c r="B121" s="143"/>
      <c r="C121" s="36" t="s">
        <v>32</v>
      </c>
      <c r="D121" s="53">
        <v>2</v>
      </c>
      <c r="E121" s="25">
        <v>2</v>
      </c>
      <c r="F121" s="25">
        <v>2</v>
      </c>
      <c r="G121" s="25">
        <v>2</v>
      </c>
      <c r="H121" s="25">
        <v>2</v>
      </c>
      <c r="I121" s="25">
        <v>2</v>
      </c>
      <c r="J121" s="25">
        <v>2</v>
      </c>
      <c r="K121" s="25">
        <v>2</v>
      </c>
      <c r="L121" s="25">
        <v>2</v>
      </c>
      <c r="M121" s="25">
        <v>2</v>
      </c>
      <c r="N121" s="25">
        <v>2</v>
      </c>
      <c r="O121" s="25">
        <v>2</v>
      </c>
      <c r="P121" s="25">
        <v>2</v>
      </c>
      <c r="Q121" s="25">
        <v>2</v>
      </c>
      <c r="R121" s="25">
        <v>2</v>
      </c>
      <c r="S121" s="25">
        <v>2</v>
      </c>
      <c r="T121" s="25">
        <v>2</v>
      </c>
      <c r="U121" s="25">
        <v>2</v>
      </c>
      <c r="V121" s="25">
        <v>2</v>
      </c>
      <c r="W121" s="25">
        <v>2</v>
      </c>
      <c r="X121" s="25">
        <v>2</v>
      </c>
      <c r="Y121" s="25">
        <v>2</v>
      </c>
      <c r="Z121" s="25">
        <v>2</v>
      </c>
      <c r="AA121" s="25">
        <v>2</v>
      </c>
      <c r="AB121" s="25">
        <v>2</v>
      </c>
      <c r="AC121" s="25">
        <v>2</v>
      </c>
      <c r="AD121" s="25">
        <v>2</v>
      </c>
      <c r="AE121" s="25">
        <v>2</v>
      </c>
      <c r="AF121" s="25">
        <v>2</v>
      </c>
      <c r="AG121" s="25">
        <v>2</v>
      </c>
      <c r="AH121" s="43">
        <v>2</v>
      </c>
    </row>
    <row r="122" spans="2:72" x14ac:dyDescent="0.35">
      <c r="B122" s="143"/>
      <c r="C122" s="37" t="s">
        <v>33</v>
      </c>
      <c r="D122" s="54">
        <v>5</v>
      </c>
      <c r="E122" s="27">
        <f>D122-0.1</f>
        <v>4.9000000000000004</v>
      </c>
      <c r="F122" s="27">
        <f t="shared" ref="F122:W122" si="114">E122-0.1</f>
        <v>4.8000000000000007</v>
      </c>
      <c r="G122" s="27">
        <f t="shared" si="114"/>
        <v>4.7000000000000011</v>
      </c>
      <c r="H122" s="27">
        <f t="shared" si="114"/>
        <v>4.6000000000000014</v>
      </c>
      <c r="I122" s="27">
        <f t="shared" si="114"/>
        <v>4.5000000000000018</v>
      </c>
      <c r="J122" s="27">
        <f t="shared" si="114"/>
        <v>4.4000000000000021</v>
      </c>
      <c r="K122" s="27">
        <f t="shared" si="114"/>
        <v>4.3000000000000025</v>
      </c>
      <c r="L122" s="27">
        <f t="shared" si="114"/>
        <v>4.2000000000000028</v>
      </c>
      <c r="M122" s="27">
        <f t="shared" si="114"/>
        <v>4.1000000000000032</v>
      </c>
      <c r="N122" s="27">
        <f t="shared" si="114"/>
        <v>4.0000000000000036</v>
      </c>
      <c r="O122" s="27">
        <f t="shared" si="114"/>
        <v>3.9000000000000035</v>
      </c>
      <c r="P122" s="27">
        <f t="shared" si="114"/>
        <v>3.8000000000000034</v>
      </c>
      <c r="Q122" s="27">
        <f t="shared" si="114"/>
        <v>3.7000000000000033</v>
      </c>
      <c r="R122" s="27">
        <f t="shared" si="114"/>
        <v>3.6000000000000032</v>
      </c>
      <c r="S122" s="27">
        <f t="shared" si="114"/>
        <v>3.5000000000000031</v>
      </c>
      <c r="T122" s="27">
        <f t="shared" si="114"/>
        <v>3.400000000000003</v>
      </c>
      <c r="U122" s="27">
        <f t="shared" si="114"/>
        <v>3.3000000000000029</v>
      </c>
      <c r="V122" s="27">
        <f t="shared" si="114"/>
        <v>3.2000000000000028</v>
      </c>
      <c r="W122" s="27">
        <f t="shared" si="114"/>
        <v>3.1000000000000028</v>
      </c>
      <c r="X122" s="27">
        <v>3</v>
      </c>
      <c r="Y122" s="27">
        <v>3</v>
      </c>
      <c r="Z122" s="27">
        <v>3</v>
      </c>
      <c r="AA122" s="27">
        <v>3</v>
      </c>
      <c r="AB122" s="27">
        <v>3</v>
      </c>
      <c r="AC122" s="27">
        <v>3</v>
      </c>
      <c r="AD122" s="27">
        <v>3</v>
      </c>
      <c r="AE122" s="27">
        <v>3</v>
      </c>
      <c r="AF122" s="27">
        <v>3</v>
      </c>
      <c r="AG122" s="27">
        <v>3</v>
      </c>
      <c r="AH122" s="44">
        <v>3</v>
      </c>
    </row>
    <row r="123" spans="2:72" x14ac:dyDescent="0.35">
      <c r="B123" s="143"/>
      <c r="C123" s="38" t="s">
        <v>34</v>
      </c>
      <c r="D123" s="55">
        <v>8</v>
      </c>
      <c r="E123" s="29">
        <f>D123-0.05</f>
        <v>7.95</v>
      </c>
      <c r="F123" s="29">
        <f t="shared" ref="F123:W123" si="115">E123-0.05</f>
        <v>7.9</v>
      </c>
      <c r="G123" s="29">
        <f t="shared" si="115"/>
        <v>7.8500000000000005</v>
      </c>
      <c r="H123" s="29">
        <f t="shared" si="115"/>
        <v>7.8000000000000007</v>
      </c>
      <c r="I123" s="29">
        <f t="shared" si="115"/>
        <v>7.7500000000000009</v>
      </c>
      <c r="J123" s="29">
        <f t="shared" si="115"/>
        <v>7.7000000000000011</v>
      </c>
      <c r="K123" s="29">
        <f t="shared" si="115"/>
        <v>7.6500000000000012</v>
      </c>
      <c r="L123" s="29">
        <f t="shared" si="115"/>
        <v>7.6000000000000014</v>
      </c>
      <c r="M123" s="29">
        <f t="shared" si="115"/>
        <v>7.5500000000000016</v>
      </c>
      <c r="N123" s="29">
        <f t="shared" si="115"/>
        <v>7.5000000000000018</v>
      </c>
      <c r="O123" s="29">
        <f t="shared" si="115"/>
        <v>7.450000000000002</v>
      </c>
      <c r="P123" s="29">
        <f t="shared" si="115"/>
        <v>7.4000000000000021</v>
      </c>
      <c r="Q123" s="29">
        <f t="shared" si="115"/>
        <v>7.3500000000000023</v>
      </c>
      <c r="R123" s="29">
        <f t="shared" si="115"/>
        <v>7.3000000000000025</v>
      </c>
      <c r="S123" s="29">
        <f t="shared" si="115"/>
        <v>7.2500000000000027</v>
      </c>
      <c r="T123" s="29">
        <f t="shared" si="115"/>
        <v>7.2000000000000028</v>
      </c>
      <c r="U123" s="29">
        <f t="shared" si="115"/>
        <v>7.150000000000003</v>
      </c>
      <c r="V123" s="29">
        <f t="shared" si="115"/>
        <v>7.1000000000000032</v>
      </c>
      <c r="W123" s="29">
        <f t="shared" si="115"/>
        <v>7.0500000000000034</v>
      </c>
      <c r="X123" s="29">
        <v>7</v>
      </c>
      <c r="Y123" s="29">
        <f t="shared" ref="Y123:AH123" si="116">X123-0.0185</f>
        <v>6.9814999999999996</v>
      </c>
      <c r="Z123" s="29">
        <f t="shared" si="116"/>
        <v>6.9629999999999992</v>
      </c>
      <c r="AA123" s="29">
        <f t="shared" si="116"/>
        <v>6.9444999999999988</v>
      </c>
      <c r="AB123" s="29">
        <f t="shared" si="116"/>
        <v>6.9259999999999984</v>
      </c>
      <c r="AC123" s="29">
        <f t="shared" si="116"/>
        <v>6.907499999999998</v>
      </c>
      <c r="AD123" s="29">
        <f t="shared" si="116"/>
        <v>6.8889999999999976</v>
      </c>
      <c r="AE123" s="29">
        <f t="shared" si="116"/>
        <v>6.8704999999999972</v>
      </c>
      <c r="AF123" s="29">
        <f t="shared" si="116"/>
        <v>6.8519999999999968</v>
      </c>
      <c r="AG123" s="29">
        <f t="shared" si="116"/>
        <v>6.8334999999999964</v>
      </c>
      <c r="AH123" s="45">
        <f t="shared" si="116"/>
        <v>6.8149999999999959</v>
      </c>
    </row>
    <row r="124" spans="2:72" x14ac:dyDescent="0.35">
      <c r="B124" s="143"/>
      <c r="C124" s="39" t="s">
        <v>35</v>
      </c>
      <c r="D124" s="56">
        <v>1</v>
      </c>
      <c r="E124" s="31">
        <f>D124+0.0025</f>
        <v>1.0024999999999999</v>
      </c>
      <c r="F124" s="31">
        <f t="shared" ref="F124:W124" si="117">E124+0.0025</f>
        <v>1.0049999999999999</v>
      </c>
      <c r="G124" s="31">
        <f t="shared" si="117"/>
        <v>1.0074999999999998</v>
      </c>
      <c r="H124" s="31">
        <f t="shared" si="117"/>
        <v>1.0099999999999998</v>
      </c>
      <c r="I124" s="31">
        <f t="shared" si="117"/>
        <v>1.0124999999999997</v>
      </c>
      <c r="J124" s="31">
        <f t="shared" si="117"/>
        <v>1.0149999999999997</v>
      </c>
      <c r="K124" s="31">
        <f t="shared" si="117"/>
        <v>1.0174999999999996</v>
      </c>
      <c r="L124" s="31">
        <f t="shared" si="117"/>
        <v>1.0199999999999996</v>
      </c>
      <c r="M124" s="31">
        <f t="shared" si="117"/>
        <v>1.0224999999999995</v>
      </c>
      <c r="N124" s="31">
        <f t="shared" si="117"/>
        <v>1.0249999999999995</v>
      </c>
      <c r="O124" s="31">
        <f t="shared" si="117"/>
        <v>1.0274999999999994</v>
      </c>
      <c r="P124" s="31">
        <f t="shared" si="117"/>
        <v>1.0299999999999994</v>
      </c>
      <c r="Q124" s="31">
        <f t="shared" si="117"/>
        <v>1.0324999999999993</v>
      </c>
      <c r="R124" s="31">
        <f t="shared" si="117"/>
        <v>1.0349999999999993</v>
      </c>
      <c r="S124" s="31">
        <f t="shared" si="117"/>
        <v>1.0374999999999992</v>
      </c>
      <c r="T124" s="31">
        <f t="shared" si="117"/>
        <v>1.0399999999999991</v>
      </c>
      <c r="U124" s="31">
        <f t="shared" si="117"/>
        <v>1.0424999999999991</v>
      </c>
      <c r="V124" s="31">
        <f t="shared" si="117"/>
        <v>1.044999999999999</v>
      </c>
      <c r="W124" s="31">
        <f t="shared" si="117"/>
        <v>1.047499999999999</v>
      </c>
      <c r="X124" s="31">
        <v>1.05</v>
      </c>
      <c r="Y124" s="31">
        <f t="shared" ref="Y124:AH124" si="118">X124+0.005</f>
        <v>1.0549999999999999</v>
      </c>
      <c r="Z124" s="31">
        <f t="shared" si="118"/>
        <v>1.0599999999999998</v>
      </c>
      <c r="AA124" s="31">
        <f t="shared" si="118"/>
        <v>1.0649999999999997</v>
      </c>
      <c r="AB124" s="31">
        <f t="shared" si="118"/>
        <v>1.0699999999999996</v>
      </c>
      <c r="AC124" s="31">
        <f t="shared" si="118"/>
        <v>1.0749999999999995</v>
      </c>
      <c r="AD124" s="31">
        <f t="shared" si="118"/>
        <v>1.0799999999999994</v>
      </c>
      <c r="AE124" s="31">
        <f t="shared" si="118"/>
        <v>1.0849999999999993</v>
      </c>
      <c r="AF124" s="31">
        <f t="shared" si="118"/>
        <v>1.0899999999999992</v>
      </c>
      <c r="AG124" s="31">
        <f t="shared" si="118"/>
        <v>1.0949999999999991</v>
      </c>
      <c r="AH124" s="46">
        <f t="shared" si="118"/>
        <v>1.099999999999999</v>
      </c>
    </row>
    <row r="125" spans="2:72" ht="15" thickBot="1" x14ac:dyDescent="0.4">
      <c r="B125" s="144"/>
      <c r="C125" s="40" t="s">
        <v>36</v>
      </c>
      <c r="D125" s="57">
        <v>0.1</v>
      </c>
      <c r="E125" s="49">
        <f>D125-0.0005</f>
        <v>9.9500000000000005E-2</v>
      </c>
      <c r="F125" s="49">
        <f t="shared" ref="F125:W125" si="119">E125-0.0005</f>
        <v>9.9000000000000005E-2</v>
      </c>
      <c r="G125" s="49">
        <f t="shared" si="119"/>
        <v>9.8500000000000004E-2</v>
      </c>
      <c r="H125" s="49">
        <f t="shared" si="119"/>
        <v>9.8000000000000004E-2</v>
      </c>
      <c r="I125" s="49">
        <f t="shared" si="119"/>
        <v>9.7500000000000003E-2</v>
      </c>
      <c r="J125" s="49">
        <f t="shared" si="119"/>
        <v>9.7000000000000003E-2</v>
      </c>
      <c r="K125" s="49">
        <f t="shared" si="119"/>
        <v>9.6500000000000002E-2</v>
      </c>
      <c r="L125" s="49">
        <f t="shared" si="119"/>
        <v>9.6000000000000002E-2</v>
      </c>
      <c r="M125" s="49">
        <f t="shared" si="119"/>
        <v>9.5500000000000002E-2</v>
      </c>
      <c r="N125" s="49">
        <f t="shared" si="119"/>
        <v>9.5000000000000001E-2</v>
      </c>
      <c r="O125" s="49">
        <f t="shared" si="119"/>
        <v>9.4500000000000001E-2</v>
      </c>
      <c r="P125" s="49">
        <f t="shared" si="119"/>
        <v>9.4E-2</v>
      </c>
      <c r="Q125" s="49">
        <f t="shared" si="119"/>
        <v>9.35E-2</v>
      </c>
      <c r="R125" s="49">
        <f t="shared" si="119"/>
        <v>9.2999999999999999E-2</v>
      </c>
      <c r="S125" s="49">
        <f t="shared" si="119"/>
        <v>9.2499999999999999E-2</v>
      </c>
      <c r="T125" s="49">
        <f t="shared" si="119"/>
        <v>9.1999999999999998E-2</v>
      </c>
      <c r="U125" s="49">
        <f t="shared" si="119"/>
        <v>9.1499999999999998E-2</v>
      </c>
      <c r="V125" s="49">
        <f t="shared" si="119"/>
        <v>9.0999999999999998E-2</v>
      </c>
      <c r="W125" s="49">
        <f t="shared" si="119"/>
        <v>9.0499999999999997E-2</v>
      </c>
      <c r="X125" s="49">
        <v>0.09</v>
      </c>
      <c r="Y125" s="49">
        <f>X125-0.0005</f>
        <v>8.9499999999999996E-2</v>
      </c>
      <c r="Z125" s="49">
        <f t="shared" ref="Z125:AG125" si="120">Y125-0.0005</f>
        <v>8.8999999999999996E-2</v>
      </c>
      <c r="AA125" s="49">
        <f t="shared" si="120"/>
        <v>8.8499999999999995E-2</v>
      </c>
      <c r="AB125" s="49">
        <f t="shared" si="120"/>
        <v>8.7999999999999995E-2</v>
      </c>
      <c r="AC125" s="49">
        <f t="shared" si="120"/>
        <v>8.7499999999999994E-2</v>
      </c>
      <c r="AD125" s="49">
        <f t="shared" si="120"/>
        <v>8.6999999999999994E-2</v>
      </c>
      <c r="AE125" s="49">
        <f t="shared" si="120"/>
        <v>8.6499999999999994E-2</v>
      </c>
      <c r="AF125" s="49">
        <f t="shared" si="120"/>
        <v>8.5999999999999993E-2</v>
      </c>
      <c r="AG125" s="49">
        <f t="shared" si="120"/>
        <v>8.5499999999999993E-2</v>
      </c>
      <c r="AH125" s="50">
        <v>8.5000000000000006E-2</v>
      </c>
    </row>
    <row r="127" spans="2:72" ht="15" thickBot="1" x14ac:dyDescent="0.4"/>
    <row r="128" spans="2:72" ht="15" thickBot="1" x14ac:dyDescent="0.4">
      <c r="B128" s="148" t="s">
        <v>39</v>
      </c>
      <c r="C128" s="149"/>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149"/>
      <c r="Z128" s="149"/>
      <c r="AA128" s="149"/>
      <c r="AB128" s="149"/>
      <c r="AC128" s="149"/>
      <c r="AD128" s="149"/>
      <c r="AE128" s="149"/>
      <c r="AF128" s="149"/>
      <c r="AG128" s="149"/>
      <c r="AH128" s="150"/>
      <c r="AN128" s="118"/>
      <c r="AO128" s="118"/>
      <c r="AP128" s="118"/>
      <c r="AQ128" s="118"/>
      <c r="AR128" s="118"/>
      <c r="AS128" s="118"/>
      <c r="AT128" s="118"/>
      <c r="AU128" s="118"/>
      <c r="AV128" s="118"/>
      <c r="AW128" s="118"/>
      <c r="AX128" s="118"/>
      <c r="AY128" s="118"/>
      <c r="AZ128" s="118"/>
      <c r="BA128" s="118"/>
      <c r="BB128" s="118"/>
      <c r="BC128" s="118"/>
      <c r="BD128" s="118"/>
      <c r="BE128" s="118"/>
      <c r="BF128" s="118"/>
      <c r="BG128" s="118"/>
      <c r="BH128" s="118"/>
      <c r="BI128" s="118"/>
      <c r="BJ128" s="118"/>
      <c r="BK128" s="118"/>
      <c r="BL128" s="118"/>
      <c r="BM128" s="118"/>
      <c r="BN128" s="118"/>
      <c r="BO128" s="118"/>
      <c r="BP128" s="118"/>
      <c r="BQ128" s="118"/>
      <c r="BR128" s="118"/>
      <c r="BS128" s="118"/>
      <c r="BT128" s="118"/>
    </row>
    <row r="129" spans="2:94" ht="14.5" customHeight="1" x14ac:dyDescent="0.35">
      <c r="B129" s="152" t="s">
        <v>10</v>
      </c>
      <c r="C129" s="102" t="s">
        <v>37</v>
      </c>
      <c r="D129" s="103">
        <v>2035</v>
      </c>
      <c r="E129" s="101">
        <v>2036</v>
      </c>
      <c r="F129" s="101">
        <v>2037</v>
      </c>
      <c r="G129" s="101">
        <v>2038</v>
      </c>
      <c r="H129" s="101">
        <v>2039</v>
      </c>
      <c r="I129" s="101">
        <v>2040</v>
      </c>
      <c r="J129" s="101">
        <v>2041</v>
      </c>
      <c r="K129" s="101">
        <v>2042</v>
      </c>
      <c r="L129" s="101">
        <v>2043</v>
      </c>
      <c r="M129" s="101">
        <v>2044</v>
      </c>
      <c r="N129" s="101">
        <v>2045</v>
      </c>
      <c r="O129" s="101">
        <v>2046</v>
      </c>
      <c r="P129" s="101">
        <v>2047</v>
      </c>
      <c r="Q129" s="101">
        <v>2048</v>
      </c>
      <c r="R129" s="101">
        <v>2049</v>
      </c>
      <c r="S129" s="101">
        <v>2050</v>
      </c>
      <c r="T129" s="101">
        <v>2051</v>
      </c>
      <c r="U129" s="101">
        <v>2052</v>
      </c>
      <c r="V129" s="101">
        <v>2053</v>
      </c>
      <c r="W129" s="101">
        <v>2054</v>
      </c>
      <c r="X129" s="101">
        <v>2055</v>
      </c>
      <c r="Y129" s="101">
        <v>2056</v>
      </c>
      <c r="Z129" s="101">
        <v>2057</v>
      </c>
      <c r="AA129" s="101">
        <v>2058</v>
      </c>
      <c r="AB129" s="101">
        <v>2059</v>
      </c>
      <c r="AC129" s="101">
        <v>2060</v>
      </c>
      <c r="AD129" s="101">
        <v>2061</v>
      </c>
      <c r="AE129" s="101">
        <v>2062</v>
      </c>
      <c r="AF129" s="101">
        <v>2063</v>
      </c>
      <c r="AG129" s="101">
        <v>2064</v>
      </c>
      <c r="AH129" s="104">
        <v>2065</v>
      </c>
      <c r="AJ129" s="69" t="s">
        <v>53</v>
      </c>
      <c r="AN129" s="68"/>
      <c r="AO129" s="2"/>
      <c r="AP129" s="2"/>
      <c r="AQ129" s="2"/>
      <c r="AR129" s="2"/>
      <c r="AS129" s="2"/>
      <c r="AX129" s="2"/>
      <c r="AY129" s="2"/>
      <c r="AZ129" s="2"/>
      <c r="BA129" s="2"/>
      <c r="BB129" s="2"/>
      <c r="BC129" s="2"/>
      <c r="BE129" s="2"/>
      <c r="BF129" s="2"/>
      <c r="BG129" s="2"/>
      <c r="BH129" s="2"/>
      <c r="BI129" s="2"/>
      <c r="BJ129" s="2"/>
      <c r="BL129" s="2"/>
      <c r="BM129" s="2"/>
      <c r="BN129" s="2"/>
      <c r="BO129" s="2"/>
      <c r="BP129" s="2"/>
      <c r="BQ129" s="2"/>
      <c r="BS129" s="2"/>
      <c r="BT129" s="2"/>
    </row>
    <row r="130" spans="2:94" x14ac:dyDescent="0.35">
      <c r="B130" s="153"/>
      <c r="C130" s="13" t="s">
        <v>30</v>
      </c>
      <c r="D130" s="20">
        <f t="shared" ref="D130:AH130" si="121">D$95*D119*0.01</f>
        <v>1971.0093333333336</v>
      </c>
      <c r="E130" s="21">
        <f t="shared" si="121"/>
        <v>3881.8716640000007</v>
      </c>
      <c r="F130" s="21">
        <f t="shared" si="121"/>
        <v>5732.2063260000004</v>
      </c>
      <c r="G130" s="21">
        <f t="shared" si="121"/>
        <v>7521.632653333334</v>
      </c>
      <c r="H130" s="21">
        <f t="shared" si="121"/>
        <v>9357.864120000002</v>
      </c>
      <c r="I130" s="21">
        <f t="shared" si="121"/>
        <v>8879.3095520800034</v>
      </c>
      <c r="J130" s="21">
        <f t="shared" si="121"/>
        <v>12440.426487839997</v>
      </c>
      <c r="K130" s="21">
        <f t="shared" si="121"/>
        <v>19833.529494960003</v>
      </c>
      <c r="L130" s="21">
        <f t="shared" si="121"/>
        <v>18195.258515391994</v>
      </c>
      <c r="M130" s="21">
        <f t="shared" si="121"/>
        <v>31764.083347752021</v>
      </c>
      <c r="N130" s="21">
        <f t="shared" si="121"/>
        <v>64285.688854080021</v>
      </c>
      <c r="O130" s="21">
        <f t="shared" si="121"/>
        <v>21470.689692704003</v>
      </c>
      <c r="P130" s="21">
        <f t="shared" si="121"/>
        <v>215884.98906268805</v>
      </c>
      <c r="Q130" s="21">
        <f t="shared" si="121"/>
        <v>145455.03771552004</v>
      </c>
      <c r="R130" s="21">
        <f t="shared" si="121"/>
        <v>138730.85272614408</v>
      </c>
      <c r="S130" s="21">
        <f t="shared" si="121"/>
        <v>165362.97708767981</v>
      </c>
      <c r="T130" s="21">
        <f t="shared" si="121"/>
        <v>193889.14743744006</v>
      </c>
      <c r="U130" s="21">
        <f t="shared" si="121"/>
        <v>213860.74101939987</v>
      </c>
      <c r="V130" s="21">
        <f t="shared" si="121"/>
        <v>233742.12063464031</v>
      </c>
      <c r="W130" s="21">
        <f t="shared" si="121"/>
        <v>253532.40316091999</v>
      </c>
      <c r="X130" s="21">
        <f t="shared" si="121"/>
        <v>273230.7054759998</v>
      </c>
      <c r="Y130" s="21">
        <f t="shared" si="121"/>
        <v>114318.13805271359</v>
      </c>
      <c r="Z130" s="21">
        <f t="shared" si="121"/>
        <v>120414.89481830409</v>
      </c>
      <c r="AA130" s="21">
        <f t="shared" si="121"/>
        <v>126834.72612504548</v>
      </c>
      <c r="AB130" s="21">
        <f t="shared" si="121"/>
        <v>133594.6231156901</v>
      </c>
      <c r="AC130" s="21">
        <f t="shared" si="121"/>
        <v>140712.46246246269</v>
      </c>
      <c r="AD130" s="21">
        <f t="shared" si="121"/>
        <v>148207.05200963331</v>
      </c>
      <c r="AE130" s="21">
        <f t="shared" si="121"/>
        <v>156098.17873626656</v>
      </c>
      <c r="AF130" s="21">
        <f t="shared" si="121"/>
        <v>164406.6591550172</v>
      </c>
      <c r="AG130" s="21">
        <f t="shared" si="121"/>
        <v>173154.39226847969</v>
      </c>
      <c r="AH130" s="41">
        <f t="shared" si="121"/>
        <v>182364.41521051683</v>
      </c>
      <c r="AJ130" s="58">
        <f>SUM(D130:AH130)</f>
        <v>3499128.0863160361</v>
      </c>
      <c r="AK130" s="66"/>
      <c r="AM130" s="66"/>
      <c r="AN130" s="2"/>
      <c r="AO130" s="66"/>
      <c r="AP130" s="66"/>
      <c r="AQ130" s="66"/>
      <c r="AR130" s="66"/>
      <c r="AS130" s="66"/>
      <c r="AT130" s="66"/>
      <c r="AU130" s="66"/>
      <c r="AV130" s="66"/>
      <c r="AW130" s="66"/>
      <c r="AX130" s="66"/>
      <c r="AY130" s="66"/>
      <c r="AZ130" s="67"/>
      <c r="BA130" s="66"/>
      <c r="BB130" s="66"/>
      <c r="BC130" s="66"/>
      <c r="BD130" s="66"/>
      <c r="BE130" s="66"/>
      <c r="BF130" s="66"/>
      <c r="BG130" s="67"/>
      <c r="BH130" s="66"/>
      <c r="BI130" s="66"/>
      <c r="BJ130" s="66"/>
      <c r="BK130" s="66"/>
      <c r="BL130" s="66"/>
      <c r="BM130" s="66"/>
      <c r="BN130" s="67"/>
      <c r="BO130" s="66"/>
      <c r="BP130" s="66"/>
      <c r="BQ130" s="66"/>
      <c r="BR130" s="66"/>
      <c r="BS130" s="66"/>
      <c r="BT130" s="66"/>
      <c r="BU130" s="67"/>
      <c r="BV130" s="66"/>
      <c r="BW130" s="66"/>
      <c r="BX130" s="66"/>
      <c r="BY130" s="66"/>
      <c r="BZ130" s="66"/>
      <c r="CA130" s="66"/>
      <c r="CB130" s="67"/>
      <c r="CC130" s="66"/>
      <c r="CD130" s="66"/>
      <c r="CE130" s="66"/>
      <c r="CF130" s="66"/>
      <c r="CG130" s="66"/>
      <c r="CH130" s="66"/>
      <c r="CI130" s="67"/>
      <c r="CJ130" s="66"/>
      <c r="CK130" s="66"/>
      <c r="CL130" s="66"/>
      <c r="CM130" s="66"/>
      <c r="CN130" s="66"/>
      <c r="CO130" s="66"/>
      <c r="CP130" s="67"/>
    </row>
    <row r="131" spans="2:94" x14ac:dyDescent="0.35">
      <c r="B131" s="153"/>
      <c r="C131" s="14" t="s">
        <v>31</v>
      </c>
      <c r="D131" s="22">
        <f t="shared" ref="D131:AH131" si="122">D$95*D120*0.01</f>
        <v>204.88123333333334</v>
      </c>
      <c r="E131" s="23">
        <f t="shared" si="122"/>
        <v>403.00744000000009</v>
      </c>
      <c r="F131" s="23">
        <f t="shared" si="122"/>
        <v>594.36531000000002</v>
      </c>
      <c r="G131" s="23">
        <f t="shared" si="122"/>
        <v>778.94153333333338</v>
      </c>
      <c r="H131" s="23">
        <f t="shared" si="122"/>
        <v>967.90320000000008</v>
      </c>
      <c r="I131" s="23">
        <f t="shared" si="122"/>
        <v>917.2720876000003</v>
      </c>
      <c r="J131" s="23">
        <f t="shared" si="122"/>
        <v>1283.5694663999998</v>
      </c>
      <c r="K131" s="23">
        <f t="shared" si="122"/>
        <v>2043.8573076</v>
      </c>
      <c r="L131" s="23">
        <f t="shared" si="122"/>
        <v>1872.7360859199991</v>
      </c>
      <c r="M131" s="23">
        <f t="shared" si="122"/>
        <v>3265.3051897200012</v>
      </c>
      <c r="N131" s="23">
        <f t="shared" si="122"/>
        <v>6600.4291152000005</v>
      </c>
      <c r="O131" s="23">
        <f t="shared" si="122"/>
        <v>2201.7884638399996</v>
      </c>
      <c r="P131" s="23">
        <f t="shared" si="122"/>
        <v>22111.849721280003</v>
      </c>
      <c r="Q131" s="23">
        <f t="shared" si="122"/>
        <v>14880.0957552</v>
      </c>
      <c r="R131" s="23">
        <f t="shared" si="122"/>
        <v>14175.083923840002</v>
      </c>
      <c r="S131" s="23">
        <f t="shared" si="122"/>
        <v>16875.932462399978</v>
      </c>
      <c r="T131" s="23">
        <f t="shared" si="122"/>
        <v>19763.378762399996</v>
      </c>
      <c r="U131" s="23">
        <f t="shared" si="122"/>
        <v>21772.998138999981</v>
      </c>
      <c r="V131" s="23">
        <f t="shared" si="122"/>
        <v>23768.670856400022</v>
      </c>
      <c r="W131" s="23">
        <f t="shared" si="122"/>
        <v>25750.36603619999</v>
      </c>
      <c r="X131" s="23">
        <f t="shared" si="122"/>
        <v>27718.052799999972</v>
      </c>
      <c r="Y131" s="23">
        <f t="shared" si="122"/>
        <v>11595.013622001023</v>
      </c>
      <c r="Z131" s="23">
        <f t="shared" si="122"/>
        <v>12211.225516509896</v>
      </c>
      <c r="AA131" s="23">
        <f t="shared" si="122"/>
        <v>12859.975780086232</v>
      </c>
      <c r="AB131" s="23">
        <f t="shared" si="122"/>
        <v>13542.969548957382</v>
      </c>
      <c r="AC131" s="23">
        <f t="shared" si="122"/>
        <v>14262.000502973538</v>
      </c>
      <c r="AD131" s="23">
        <f t="shared" si="122"/>
        <v>15018.955412407106</v>
      </c>
      <c r="AE131" s="23">
        <f t="shared" si="122"/>
        <v>15815.818914994463</v>
      </c>
      <c r="AF131" s="23">
        <f t="shared" si="122"/>
        <v>16654.678534672265</v>
      </c>
      <c r="AG131" s="23">
        <f t="shared" si="122"/>
        <v>17537.729954015114</v>
      </c>
      <c r="AH131" s="42">
        <f t="shared" si="122"/>
        <v>18467.282552963738</v>
      </c>
      <c r="AJ131" s="59">
        <f t="shared" ref="AJ131:AJ185" si="123">SUM(D131:AH131)</f>
        <v>355916.13522924745</v>
      </c>
      <c r="AK131" s="66"/>
      <c r="AM131" s="66"/>
      <c r="AN131" s="2"/>
      <c r="AO131" s="66"/>
      <c r="AP131" s="66"/>
      <c r="AQ131" s="66"/>
      <c r="AR131" s="66"/>
      <c r="AS131" s="66"/>
      <c r="AT131" s="66"/>
      <c r="AU131" s="66"/>
      <c r="AV131" s="66"/>
      <c r="AW131" s="66"/>
      <c r="AX131" s="66"/>
      <c r="AY131" s="66"/>
      <c r="AZ131" s="67"/>
      <c r="BA131" s="66"/>
      <c r="BB131" s="66"/>
      <c r="BC131" s="66"/>
      <c r="BD131" s="66"/>
      <c r="BE131" s="66"/>
      <c r="BF131" s="66"/>
      <c r="BG131" s="67"/>
      <c r="BH131" s="66"/>
      <c r="BI131" s="66"/>
      <c r="BJ131" s="66"/>
      <c r="BK131" s="66"/>
      <c r="BL131" s="66"/>
      <c r="BM131" s="66"/>
      <c r="BN131" s="67"/>
      <c r="BO131" s="66"/>
      <c r="BP131" s="66"/>
      <c r="BQ131" s="66"/>
      <c r="BR131" s="66"/>
      <c r="BS131" s="66"/>
      <c r="BT131" s="66"/>
      <c r="BU131" s="67"/>
      <c r="BV131" s="66"/>
      <c r="BW131" s="66"/>
      <c r="BX131" s="66"/>
      <c r="BY131" s="66"/>
      <c r="BZ131" s="66"/>
      <c r="CA131" s="66"/>
      <c r="CB131" s="67"/>
      <c r="CC131" s="66"/>
      <c r="CD131" s="66"/>
      <c r="CE131" s="66"/>
      <c r="CF131" s="66"/>
      <c r="CG131" s="66"/>
      <c r="CH131" s="66"/>
      <c r="CI131" s="67"/>
      <c r="CJ131" s="66"/>
      <c r="CK131" s="66"/>
      <c r="CL131" s="66"/>
      <c r="CM131" s="66"/>
      <c r="CN131" s="66"/>
      <c r="CO131" s="66"/>
      <c r="CP131" s="67"/>
    </row>
    <row r="132" spans="2:94" x14ac:dyDescent="0.35">
      <c r="B132" s="153"/>
      <c r="C132" s="15" t="s">
        <v>32</v>
      </c>
      <c r="D132" s="24">
        <f t="shared" ref="D132:AH132" si="124">D$95*D121*0.01</f>
        <v>51.86866666666667</v>
      </c>
      <c r="E132" s="25">
        <f t="shared" si="124"/>
        <v>101.96266666666668</v>
      </c>
      <c r="F132" s="25">
        <f t="shared" si="124"/>
        <v>150.28200000000001</v>
      </c>
      <c r="G132" s="25">
        <f t="shared" si="124"/>
        <v>196.82666666666668</v>
      </c>
      <c r="H132" s="25">
        <f t="shared" si="124"/>
        <v>244.42000000000004</v>
      </c>
      <c r="I132" s="25">
        <f t="shared" si="124"/>
        <v>231.48822400000006</v>
      </c>
      <c r="J132" s="25">
        <f t="shared" si="124"/>
        <v>323.72495999999995</v>
      </c>
      <c r="K132" s="25">
        <f t="shared" si="124"/>
        <v>515.14992000000007</v>
      </c>
      <c r="L132" s="25">
        <f t="shared" si="124"/>
        <v>471.72193599999986</v>
      </c>
      <c r="M132" s="25">
        <f t="shared" si="124"/>
        <v>821.97739200000046</v>
      </c>
      <c r="N132" s="25">
        <f t="shared" si="124"/>
        <v>1660.4853120000002</v>
      </c>
      <c r="O132" s="25">
        <f t="shared" si="124"/>
        <v>553.56089599999996</v>
      </c>
      <c r="P132" s="25">
        <f t="shared" si="124"/>
        <v>5555.7411360000006</v>
      </c>
      <c r="Q132" s="25">
        <f t="shared" si="124"/>
        <v>3736.3705600000003</v>
      </c>
      <c r="R132" s="25">
        <f t="shared" si="124"/>
        <v>3557.1101440000011</v>
      </c>
      <c r="S132" s="25">
        <f t="shared" si="124"/>
        <v>4232.208767999995</v>
      </c>
      <c r="T132" s="25">
        <f t="shared" si="124"/>
        <v>4953.2277600000007</v>
      </c>
      <c r="U132" s="25">
        <f t="shared" si="124"/>
        <v>5453.4747999999963</v>
      </c>
      <c r="V132" s="25">
        <f t="shared" si="124"/>
        <v>5949.6047200000066</v>
      </c>
      <c r="W132" s="25">
        <f t="shared" si="124"/>
        <v>6441.6175199999989</v>
      </c>
      <c r="X132" s="25">
        <f t="shared" si="124"/>
        <v>6929.513199999994</v>
      </c>
      <c r="Y132" s="25">
        <f t="shared" si="124"/>
        <v>2898.7534055002557</v>
      </c>
      <c r="Z132" s="25">
        <f t="shared" si="124"/>
        <v>3052.806379127474</v>
      </c>
      <c r="AA132" s="25">
        <f t="shared" si="124"/>
        <v>3214.9939450215579</v>
      </c>
      <c r="AB132" s="25">
        <f t="shared" si="124"/>
        <v>3385.7423872393456</v>
      </c>
      <c r="AC132" s="25">
        <f t="shared" si="124"/>
        <v>3565.5001257433846</v>
      </c>
      <c r="AD132" s="25">
        <f t="shared" si="124"/>
        <v>3754.7388531017764</v>
      </c>
      <c r="AE132" s="25">
        <f t="shared" si="124"/>
        <v>3953.9547287486157</v>
      </c>
      <c r="AF132" s="25">
        <f t="shared" si="124"/>
        <v>4163.6696336680661</v>
      </c>
      <c r="AG132" s="25">
        <f t="shared" si="124"/>
        <v>4384.4324885037786</v>
      </c>
      <c r="AH132" s="43">
        <f t="shared" si="124"/>
        <v>4616.8206382409344</v>
      </c>
      <c r="AJ132" s="60">
        <f t="shared" si="123"/>
        <v>89123.749832895192</v>
      </c>
      <c r="AK132" s="66"/>
      <c r="AM132" s="66"/>
      <c r="AN132" s="2"/>
      <c r="AO132" s="66"/>
      <c r="AP132" s="66"/>
      <c r="AQ132" s="66"/>
      <c r="AR132" s="66"/>
      <c r="AS132" s="66"/>
      <c r="AT132" s="66"/>
      <c r="AU132" s="66"/>
      <c r="AV132" s="66"/>
      <c r="AW132" s="66"/>
      <c r="AX132" s="66"/>
      <c r="AY132" s="66"/>
      <c r="AZ132" s="67"/>
      <c r="BA132" s="66"/>
      <c r="BB132" s="66"/>
      <c r="BC132" s="66"/>
      <c r="BD132" s="66"/>
      <c r="BE132" s="66"/>
      <c r="BF132" s="66"/>
      <c r="BG132" s="67"/>
      <c r="BH132" s="66"/>
      <c r="BI132" s="66"/>
      <c r="BJ132" s="66"/>
      <c r="BK132" s="66"/>
      <c r="BL132" s="66"/>
      <c r="BM132" s="66"/>
      <c r="BN132" s="67"/>
      <c r="BO132" s="66"/>
      <c r="BP132" s="66"/>
      <c r="BQ132" s="66"/>
      <c r="BR132" s="66"/>
      <c r="BS132" s="66"/>
      <c r="BT132" s="66"/>
      <c r="BU132" s="67"/>
      <c r="BV132" s="66"/>
      <c r="BW132" s="66"/>
      <c r="BX132" s="66"/>
      <c r="BY132" s="66"/>
      <c r="BZ132" s="66"/>
      <c r="CA132" s="66"/>
      <c r="CB132" s="67"/>
      <c r="CC132" s="66"/>
      <c r="CD132" s="66"/>
      <c r="CE132" s="66"/>
      <c r="CF132" s="66"/>
      <c r="CG132" s="66"/>
      <c r="CH132" s="66"/>
      <c r="CI132" s="67"/>
      <c r="CJ132" s="66"/>
      <c r="CK132" s="66"/>
      <c r="CL132" s="66"/>
      <c r="CM132" s="66"/>
      <c r="CN132" s="66"/>
      <c r="CO132" s="66"/>
      <c r="CP132" s="67"/>
    </row>
    <row r="133" spans="2:94" x14ac:dyDescent="0.35">
      <c r="B133" s="153"/>
      <c r="C133" s="16" t="s">
        <v>33</v>
      </c>
      <c r="D133" s="26">
        <f t="shared" ref="D133:AH133" si="125">D$95*D122*0.01</f>
        <v>129.67166666666668</v>
      </c>
      <c r="E133" s="27">
        <f t="shared" si="125"/>
        <v>249.8085333333334</v>
      </c>
      <c r="F133" s="27">
        <f t="shared" si="125"/>
        <v>360.67680000000007</v>
      </c>
      <c r="G133" s="27">
        <f t="shared" si="125"/>
        <v>462.54266666666678</v>
      </c>
      <c r="H133" s="27">
        <f t="shared" si="125"/>
        <v>562.16600000000028</v>
      </c>
      <c r="I133" s="27">
        <f t="shared" si="125"/>
        <v>520.84850400000028</v>
      </c>
      <c r="J133" s="27">
        <f t="shared" si="125"/>
        <v>712.19491200000016</v>
      </c>
      <c r="K133" s="27">
        <f t="shared" si="125"/>
        <v>1107.5723280000007</v>
      </c>
      <c r="L133" s="27">
        <f t="shared" si="125"/>
        <v>990.6160656000003</v>
      </c>
      <c r="M133" s="27">
        <f t="shared" si="125"/>
        <v>1685.053653600002</v>
      </c>
      <c r="N133" s="27">
        <f t="shared" si="125"/>
        <v>3320.9706240000037</v>
      </c>
      <c r="O133" s="27">
        <f t="shared" si="125"/>
        <v>1079.4437472000009</v>
      </c>
      <c r="P133" s="27">
        <f t="shared" si="125"/>
        <v>10555.908158400011</v>
      </c>
      <c r="Q133" s="27">
        <f t="shared" si="125"/>
        <v>6912.2855360000067</v>
      </c>
      <c r="R133" s="27">
        <f t="shared" si="125"/>
        <v>6402.798259200008</v>
      </c>
      <c r="S133" s="27">
        <f t="shared" si="125"/>
        <v>7406.365343999998</v>
      </c>
      <c r="T133" s="27">
        <f t="shared" si="125"/>
        <v>8420.4871920000078</v>
      </c>
      <c r="U133" s="27">
        <f t="shared" si="125"/>
        <v>8998.2334200000023</v>
      </c>
      <c r="V133" s="27">
        <f t="shared" si="125"/>
        <v>9519.3675520000197</v>
      </c>
      <c r="W133" s="27">
        <f t="shared" si="125"/>
        <v>9984.5071560000069</v>
      </c>
      <c r="X133" s="27">
        <f t="shared" si="125"/>
        <v>10394.269799999991</v>
      </c>
      <c r="Y133" s="27">
        <f t="shared" si="125"/>
        <v>4348.1301082503833</v>
      </c>
      <c r="Z133" s="27">
        <f t="shared" si="125"/>
        <v>4579.2095686912107</v>
      </c>
      <c r="AA133" s="27">
        <f t="shared" si="125"/>
        <v>4822.4909175323373</v>
      </c>
      <c r="AB133" s="27">
        <f t="shared" si="125"/>
        <v>5078.6135808590179</v>
      </c>
      <c r="AC133" s="27">
        <f t="shared" si="125"/>
        <v>5348.2501886150776</v>
      </c>
      <c r="AD133" s="27">
        <f t="shared" si="125"/>
        <v>5632.1082796526644</v>
      </c>
      <c r="AE133" s="27">
        <f t="shared" si="125"/>
        <v>5930.9320931229231</v>
      </c>
      <c r="AF133" s="27">
        <f t="shared" si="125"/>
        <v>6245.5044505020987</v>
      </c>
      <c r="AG133" s="27">
        <f t="shared" si="125"/>
        <v>6576.6487327556688</v>
      </c>
      <c r="AH133" s="44">
        <f t="shared" si="125"/>
        <v>6925.230957361402</v>
      </c>
      <c r="AJ133" s="61">
        <f t="shared" si="123"/>
        <v>145262.90679600951</v>
      </c>
      <c r="AK133" s="66"/>
      <c r="AM133" s="66"/>
      <c r="AN133" s="2"/>
      <c r="AO133" s="66"/>
      <c r="AP133" s="66"/>
      <c r="AQ133" s="66"/>
      <c r="AR133" s="66"/>
      <c r="AS133" s="66"/>
      <c r="AT133" s="66"/>
      <c r="AU133" s="66"/>
      <c r="AV133" s="66"/>
      <c r="AW133" s="66"/>
      <c r="AX133" s="66"/>
      <c r="AY133" s="66"/>
      <c r="AZ133" s="67"/>
      <c r="BA133" s="66"/>
      <c r="BB133" s="66"/>
      <c r="BC133" s="66"/>
      <c r="BD133" s="66"/>
      <c r="BE133" s="66"/>
      <c r="BF133" s="66"/>
      <c r="BG133" s="67"/>
      <c r="BH133" s="66"/>
      <c r="BI133" s="66"/>
      <c r="BJ133" s="66"/>
      <c r="BK133" s="66"/>
      <c r="BL133" s="66"/>
      <c r="BM133" s="66"/>
      <c r="BN133" s="67"/>
      <c r="BO133" s="66"/>
      <c r="BP133" s="66"/>
      <c r="BQ133" s="66"/>
      <c r="BR133" s="66"/>
      <c r="BS133" s="66"/>
      <c r="BT133" s="66"/>
      <c r="BU133" s="67"/>
      <c r="BV133" s="66"/>
      <c r="BW133" s="66"/>
      <c r="BX133" s="66"/>
      <c r="BY133" s="66"/>
      <c r="BZ133" s="66"/>
      <c r="CA133" s="66"/>
      <c r="CB133" s="67"/>
      <c r="CC133" s="66"/>
      <c r="CD133" s="66"/>
      <c r="CE133" s="66"/>
      <c r="CF133" s="66"/>
      <c r="CG133" s="66"/>
      <c r="CH133" s="66"/>
      <c r="CI133" s="67"/>
      <c r="CJ133" s="66"/>
      <c r="CK133" s="66"/>
      <c r="CL133" s="66"/>
      <c r="CM133" s="66"/>
      <c r="CN133" s="66"/>
      <c r="CO133" s="66"/>
      <c r="CP133" s="67"/>
    </row>
    <row r="134" spans="2:94" x14ac:dyDescent="0.35">
      <c r="B134" s="153"/>
      <c r="C134" s="17" t="s">
        <v>34</v>
      </c>
      <c r="D134" s="28">
        <f t="shared" ref="D134:AH134" si="126">D$95*D123*0.01</f>
        <v>207.47466666666668</v>
      </c>
      <c r="E134" s="29">
        <f t="shared" si="126"/>
        <v>405.30160000000012</v>
      </c>
      <c r="F134" s="29">
        <f t="shared" si="126"/>
        <v>593.61390000000006</v>
      </c>
      <c r="G134" s="29">
        <f t="shared" si="126"/>
        <v>772.54466666666679</v>
      </c>
      <c r="H134" s="29">
        <f t="shared" si="126"/>
        <v>953.23800000000017</v>
      </c>
      <c r="I134" s="29">
        <f t="shared" si="126"/>
        <v>897.01686800000027</v>
      </c>
      <c r="J134" s="29">
        <f t="shared" si="126"/>
        <v>1246.3410959999999</v>
      </c>
      <c r="K134" s="29">
        <f t="shared" si="126"/>
        <v>1970.4484440000006</v>
      </c>
      <c r="L134" s="29">
        <f t="shared" si="126"/>
        <v>1792.5433567999996</v>
      </c>
      <c r="M134" s="29">
        <f t="shared" si="126"/>
        <v>3102.9646548000019</v>
      </c>
      <c r="N134" s="29">
        <f t="shared" si="126"/>
        <v>6226.8199200000017</v>
      </c>
      <c r="O134" s="29">
        <f t="shared" si="126"/>
        <v>2062.0143376000005</v>
      </c>
      <c r="P134" s="29">
        <f t="shared" si="126"/>
        <v>20556.242203200007</v>
      </c>
      <c r="Q134" s="29">
        <f t="shared" si="126"/>
        <v>13731.161808000006</v>
      </c>
      <c r="R134" s="29">
        <f t="shared" si="126"/>
        <v>12983.452025600009</v>
      </c>
      <c r="S134" s="29">
        <f t="shared" si="126"/>
        <v>15341.756783999987</v>
      </c>
      <c r="T134" s="29">
        <f t="shared" si="126"/>
        <v>17831.61993600001</v>
      </c>
      <c r="U134" s="29">
        <f t="shared" si="126"/>
        <v>19496.172409999996</v>
      </c>
      <c r="V134" s="29">
        <f t="shared" si="126"/>
        <v>21121.096756000035</v>
      </c>
      <c r="W134" s="29">
        <f t="shared" si="126"/>
        <v>22706.701758000007</v>
      </c>
      <c r="X134" s="29">
        <f t="shared" si="126"/>
        <v>24253.296199999979</v>
      </c>
      <c r="Y134" s="29">
        <f t="shared" si="126"/>
        <v>10118.823450250016</v>
      </c>
      <c r="Z134" s="29">
        <f t="shared" si="126"/>
        <v>10628.345408932299</v>
      </c>
      <c r="AA134" s="29">
        <f t="shared" si="126"/>
        <v>11163.262725601102</v>
      </c>
      <c r="AB134" s="29">
        <f t="shared" si="126"/>
        <v>11724.825887009851</v>
      </c>
      <c r="AC134" s="29">
        <f t="shared" si="126"/>
        <v>12314.34605928621</v>
      </c>
      <c r="AD134" s="29">
        <f t="shared" si="126"/>
        <v>12933.197979509065</v>
      </c>
      <c r="AE134" s="29">
        <f t="shared" si="126"/>
        <v>13582.822981933678</v>
      </c>
      <c r="AF134" s="29">
        <f t="shared" si="126"/>
        <v>14264.732164946785</v>
      </c>
      <c r="AG134" s="29">
        <f t="shared" si="126"/>
        <v>14980.509705095277</v>
      </c>
      <c r="AH134" s="45">
        <f t="shared" si="126"/>
        <v>15731.816324805974</v>
      </c>
      <c r="AJ134" s="62">
        <f t="shared" si="123"/>
        <v>315694.50407870364</v>
      </c>
      <c r="AK134" s="66"/>
      <c r="AM134" s="66"/>
      <c r="AN134" s="2"/>
      <c r="AO134" s="66"/>
      <c r="AP134" s="66"/>
      <c r="AQ134" s="66"/>
      <c r="AR134" s="66"/>
      <c r="AS134" s="66"/>
      <c r="AT134" s="66"/>
      <c r="AU134" s="66"/>
      <c r="AV134" s="66"/>
      <c r="AW134" s="66"/>
      <c r="AX134" s="66"/>
      <c r="AY134" s="66"/>
      <c r="AZ134" s="67"/>
      <c r="BA134" s="66"/>
      <c r="BB134" s="66"/>
      <c r="BC134" s="66"/>
      <c r="BD134" s="66"/>
      <c r="BE134" s="66"/>
      <c r="BF134" s="66"/>
      <c r="BG134" s="67"/>
      <c r="BH134" s="66"/>
      <c r="BI134" s="66"/>
      <c r="BJ134" s="66"/>
      <c r="BK134" s="66"/>
      <c r="BL134" s="66"/>
      <c r="BM134" s="66"/>
      <c r="BN134" s="67"/>
      <c r="BO134" s="66"/>
      <c r="BP134" s="66"/>
      <c r="BQ134" s="66"/>
      <c r="BR134" s="66"/>
      <c r="BS134" s="66"/>
      <c r="BT134" s="66"/>
      <c r="BU134" s="67"/>
      <c r="BV134" s="66"/>
      <c r="BW134" s="66"/>
      <c r="BX134" s="66"/>
      <c r="BY134" s="66"/>
      <c r="BZ134" s="66"/>
      <c r="CA134" s="66"/>
      <c r="CB134" s="67"/>
      <c r="CC134" s="66"/>
      <c r="CD134" s="66"/>
      <c r="CE134" s="66"/>
      <c r="CF134" s="66"/>
      <c r="CG134" s="66"/>
      <c r="CH134" s="66"/>
      <c r="CI134" s="67"/>
      <c r="CJ134" s="66"/>
      <c r="CK134" s="66"/>
      <c r="CL134" s="66"/>
      <c r="CM134" s="66"/>
      <c r="CN134" s="66"/>
      <c r="CO134" s="66"/>
      <c r="CP134" s="67"/>
    </row>
    <row r="135" spans="2:94" x14ac:dyDescent="0.35">
      <c r="B135" s="153"/>
      <c r="C135" s="18" t="s">
        <v>35</v>
      </c>
      <c r="D135" s="30">
        <f t="shared" ref="D135:AH135" si="127">D$95*D124*0.01</f>
        <v>25.934333333333335</v>
      </c>
      <c r="E135" s="31">
        <f t="shared" si="127"/>
        <v>51.108786666666674</v>
      </c>
      <c r="F135" s="31">
        <f t="shared" si="127"/>
        <v>75.516704999999988</v>
      </c>
      <c r="G135" s="31">
        <f t="shared" si="127"/>
        <v>99.151433333333316</v>
      </c>
      <c r="H135" s="31">
        <f t="shared" si="127"/>
        <v>123.43209999999999</v>
      </c>
      <c r="I135" s="31">
        <f t="shared" si="127"/>
        <v>117.1909134</v>
      </c>
      <c r="J135" s="31">
        <f t="shared" si="127"/>
        <v>164.29041719999989</v>
      </c>
      <c r="K135" s="31">
        <f t="shared" si="127"/>
        <v>262.08252179999994</v>
      </c>
      <c r="L135" s="31">
        <f t="shared" si="127"/>
        <v>240.57818735999984</v>
      </c>
      <c r="M135" s="31">
        <f t="shared" si="127"/>
        <v>420.23594166000004</v>
      </c>
      <c r="N135" s="31">
        <f t="shared" si="127"/>
        <v>850.99872239999968</v>
      </c>
      <c r="O135" s="31">
        <f t="shared" si="127"/>
        <v>284.39191031999985</v>
      </c>
      <c r="P135" s="31">
        <f t="shared" si="127"/>
        <v>2861.2066850399983</v>
      </c>
      <c r="Q135" s="31">
        <f t="shared" si="127"/>
        <v>1928.901301599999</v>
      </c>
      <c r="R135" s="31">
        <f t="shared" si="127"/>
        <v>1840.8044995199991</v>
      </c>
      <c r="S135" s="31">
        <f t="shared" si="127"/>
        <v>2195.4582983999958</v>
      </c>
      <c r="T135" s="31">
        <f t="shared" si="127"/>
        <v>2575.6784351999981</v>
      </c>
      <c r="U135" s="31">
        <f t="shared" si="127"/>
        <v>2842.6237394999957</v>
      </c>
      <c r="V135" s="31">
        <f t="shared" si="127"/>
        <v>3108.6684662000002</v>
      </c>
      <c r="W135" s="31">
        <f t="shared" si="127"/>
        <v>3373.7971760999958</v>
      </c>
      <c r="X135" s="31">
        <f t="shared" si="127"/>
        <v>3637.994429999997</v>
      </c>
      <c r="Y135" s="31">
        <f t="shared" si="127"/>
        <v>1529.0924214013849</v>
      </c>
      <c r="Z135" s="31">
        <f t="shared" si="127"/>
        <v>1617.9873809375608</v>
      </c>
      <c r="AA135" s="31">
        <f t="shared" si="127"/>
        <v>1711.984275723979</v>
      </c>
      <c r="AB135" s="31">
        <f t="shared" si="127"/>
        <v>1811.3721771730495</v>
      </c>
      <c r="AC135" s="31">
        <f t="shared" si="127"/>
        <v>1916.4563175870685</v>
      </c>
      <c r="AD135" s="31">
        <f t="shared" si="127"/>
        <v>2027.5589806749581</v>
      </c>
      <c r="AE135" s="31">
        <f t="shared" si="127"/>
        <v>2145.0204403461225</v>
      </c>
      <c r="AF135" s="31">
        <f t="shared" si="127"/>
        <v>2269.1999503490943</v>
      </c>
      <c r="AG135" s="31">
        <f t="shared" si="127"/>
        <v>2400.476787455817</v>
      </c>
      <c r="AH135" s="46">
        <f t="shared" si="127"/>
        <v>2539.2513510325116</v>
      </c>
      <c r="AJ135" s="63">
        <f t="shared" si="123"/>
        <v>47048.44508671487</v>
      </c>
      <c r="AK135" s="66"/>
      <c r="AM135" s="66"/>
      <c r="AN135" s="2"/>
      <c r="AO135" s="66"/>
      <c r="AP135" s="66"/>
      <c r="AQ135" s="66"/>
      <c r="AR135" s="66"/>
      <c r="AS135" s="66"/>
      <c r="AT135" s="66"/>
      <c r="AU135" s="66"/>
      <c r="AV135" s="66"/>
      <c r="AW135" s="66"/>
      <c r="AX135" s="66"/>
      <c r="AY135" s="66"/>
      <c r="AZ135" s="67"/>
      <c r="BA135" s="66"/>
      <c r="BB135" s="66"/>
      <c r="BC135" s="66"/>
      <c r="BD135" s="66"/>
      <c r="BE135" s="66"/>
      <c r="BF135" s="66"/>
      <c r="BG135" s="67"/>
      <c r="BH135" s="66"/>
      <c r="BI135" s="66"/>
      <c r="BJ135" s="66"/>
      <c r="BK135" s="66"/>
      <c r="BL135" s="66"/>
      <c r="BM135" s="66"/>
      <c r="BN135" s="67"/>
      <c r="BO135" s="66"/>
      <c r="BP135" s="66"/>
      <c r="BQ135" s="66"/>
      <c r="BR135" s="66"/>
      <c r="BS135" s="66"/>
      <c r="BT135" s="66"/>
      <c r="BU135" s="67"/>
      <c r="BV135" s="66"/>
      <c r="BW135" s="66"/>
      <c r="BX135" s="66"/>
      <c r="BY135" s="66"/>
      <c r="BZ135" s="66"/>
      <c r="CA135" s="66"/>
      <c r="CB135" s="67"/>
      <c r="CC135" s="66"/>
      <c r="CD135" s="66"/>
      <c r="CE135" s="66"/>
      <c r="CF135" s="66"/>
      <c r="CG135" s="66"/>
      <c r="CH135" s="66"/>
      <c r="CI135" s="67"/>
      <c r="CJ135" s="66"/>
      <c r="CK135" s="66"/>
      <c r="CL135" s="66"/>
      <c r="CM135" s="66"/>
      <c r="CN135" s="66"/>
      <c r="CO135" s="66"/>
      <c r="CP135" s="67"/>
    </row>
    <row r="136" spans="2:94" ht="15" thickBot="1" x14ac:dyDescent="0.4">
      <c r="B136" s="154"/>
      <c r="C136" s="19" t="s">
        <v>36</v>
      </c>
      <c r="D136" s="32">
        <f t="shared" ref="D136:AH136" si="128">D$95*D125*0.01</f>
        <v>2.5934333333333335</v>
      </c>
      <c r="E136" s="33">
        <f t="shared" si="128"/>
        <v>5.0726426666666677</v>
      </c>
      <c r="F136" s="33">
        <f t="shared" si="128"/>
        <v>7.4389590000000014</v>
      </c>
      <c r="G136" s="33">
        <f t="shared" si="128"/>
        <v>9.6937133333333332</v>
      </c>
      <c r="H136" s="33">
        <f t="shared" si="128"/>
        <v>11.976580000000002</v>
      </c>
      <c r="I136" s="33">
        <f t="shared" si="128"/>
        <v>11.285050920000003</v>
      </c>
      <c r="J136" s="33">
        <f t="shared" si="128"/>
        <v>15.700660559999998</v>
      </c>
      <c r="K136" s="33">
        <f t="shared" si="128"/>
        <v>24.855983640000005</v>
      </c>
      <c r="L136" s="33">
        <f t="shared" si="128"/>
        <v>22.642652927999993</v>
      </c>
      <c r="M136" s="33">
        <f t="shared" si="128"/>
        <v>39.249420468000025</v>
      </c>
      <c r="N136" s="33">
        <f t="shared" si="128"/>
        <v>78.873052320000014</v>
      </c>
      <c r="O136" s="33">
        <f t="shared" si="128"/>
        <v>26.155752336000003</v>
      </c>
      <c r="P136" s="33">
        <f t="shared" si="128"/>
        <v>261.11983339200003</v>
      </c>
      <c r="Q136" s="33">
        <f t="shared" si="128"/>
        <v>174.67532367999999</v>
      </c>
      <c r="R136" s="33">
        <f t="shared" si="128"/>
        <v>165.40562169600005</v>
      </c>
      <c r="S136" s="33">
        <f t="shared" si="128"/>
        <v>195.73965551999976</v>
      </c>
      <c r="T136" s="33">
        <f t="shared" si="128"/>
        <v>227.84847696</v>
      </c>
      <c r="U136" s="33">
        <f t="shared" si="128"/>
        <v>249.49647209999981</v>
      </c>
      <c r="V136" s="33">
        <f t="shared" si="128"/>
        <v>270.70701476000028</v>
      </c>
      <c r="W136" s="33">
        <f t="shared" si="128"/>
        <v>291.48319277999991</v>
      </c>
      <c r="X136" s="33">
        <f t="shared" si="128"/>
        <v>311.82809399999968</v>
      </c>
      <c r="Y136" s="33">
        <f t="shared" si="128"/>
        <v>129.71921489613644</v>
      </c>
      <c r="Z136" s="33">
        <f t="shared" si="128"/>
        <v>135.84988387117258</v>
      </c>
      <c r="AA136" s="33">
        <f t="shared" si="128"/>
        <v>142.26348206720394</v>
      </c>
      <c r="AB136" s="33">
        <f t="shared" si="128"/>
        <v>148.9726650385312</v>
      </c>
      <c r="AC136" s="33">
        <f t="shared" si="128"/>
        <v>155.99063050127307</v>
      </c>
      <c r="AD136" s="33">
        <f t="shared" si="128"/>
        <v>163.33114010992725</v>
      </c>
      <c r="AE136" s="33">
        <f t="shared" si="128"/>
        <v>171.00854201837763</v>
      </c>
      <c r="AF136" s="33">
        <f t="shared" si="128"/>
        <v>179.03779424772682</v>
      </c>
      <c r="AG136" s="33">
        <f t="shared" si="128"/>
        <v>187.43448888353652</v>
      </c>
      <c r="AH136" s="47">
        <f t="shared" si="128"/>
        <v>196.21487712523972</v>
      </c>
      <c r="AJ136" s="97">
        <f t="shared" si="123"/>
        <v>4013.6643051524579</v>
      </c>
      <c r="AK136" s="67"/>
      <c r="AM136" s="66"/>
      <c r="AN136" s="65"/>
      <c r="AO136" s="67"/>
      <c r="AP136" s="67"/>
      <c r="AQ136" s="67"/>
      <c r="AR136" s="67"/>
      <c r="AS136" s="67"/>
      <c r="AT136" s="67"/>
      <c r="AU136" s="67"/>
      <c r="AV136" s="67"/>
      <c r="AW136" s="66"/>
      <c r="AX136" s="66"/>
      <c r="AY136" s="66"/>
      <c r="AZ136" s="67"/>
      <c r="BA136" s="66"/>
      <c r="BB136" s="66"/>
      <c r="BC136" s="66"/>
      <c r="BD136" s="66"/>
      <c r="BE136" s="66"/>
      <c r="BF136" s="66"/>
      <c r="BG136" s="67"/>
      <c r="BH136" s="66"/>
      <c r="BI136" s="66"/>
      <c r="BJ136" s="66"/>
      <c r="BK136" s="66"/>
      <c r="BL136" s="66"/>
      <c r="BM136" s="66"/>
      <c r="BN136" s="67"/>
      <c r="BO136" s="66"/>
      <c r="BP136" s="66"/>
      <c r="BQ136" s="66"/>
      <c r="BR136" s="66"/>
      <c r="BS136" s="66"/>
      <c r="BT136" s="66"/>
      <c r="BU136" s="67"/>
      <c r="BV136" s="66"/>
      <c r="BW136" s="66"/>
      <c r="BX136" s="66"/>
      <c r="BY136" s="66"/>
      <c r="BZ136" s="66"/>
      <c r="CA136" s="66"/>
      <c r="CB136" s="67"/>
      <c r="CC136" s="66"/>
      <c r="CD136" s="66"/>
      <c r="CE136" s="66"/>
      <c r="CF136" s="66"/>
      <c r="CG136" s="66"/>
      <c r="CH136" s="66"/>
      <c r="CI136" s="67"/>
      <c r="CJ136" s="66"/>
      <c r="CK136" s="66"/>
      <c r="CL136" s="66"/>
      <c r="CM136" s="66"/>
      <c r="CN136" s="66"/>
      <c r="CO136" s="66"/>
      <c r="CP136" s="67"/>
    </row>
    <row r="137" spans="2:94" ht="14.5" customHeight="1" x14ac:dyDescent="0.35">
      <c r="B137" s="145" t="s">
        <v>2</v>
      </c>
      <c r="C137" s="13" t="s">
        <v>30</v>
      </c>
      <c r="D137" s="20">
        <f t="shared" ref="D137:AH137" si="129">D$96*D119*0.01</f>
        <v>2415.3823466666668</v>
      </c>
      <c r="E137" s="21">
        <f t="shared" si="129"/>
        <v>4757.057275520001</v>
      </c>
      <c r="F137" s="21">
        <f t="shared" si="129"/>
        <v>7024.5582976800006</v>
      </c>
      <c r="G137" s="21">
        <f t="shared" si="129"/>
        <v>9217.4189242666671</v>
      </c>
      <c r="H137" s="21">
        <f t="shared" si="129"/>
        <v>11467.637121600004</v>
      </c>
      <c r="I137" s="21">
        <f t="shared" si="129"/>
        <v>3091.2720442400023</v>
      </c>
      <c r="J137" s="21">
        <f t="shared" si="129"/>
        <v>4536.8385847199961</v>
      </c>
      <c r="K137" s="21">
        <f t="shared" si="129"/>
        <v>4954.6761616080048</v>
      </c>
      <c r="L137" s="21">
        <f t="shared" si="129"/>
        <v>12091.4888448</v>
      </c>
      <c r="M137" s="21">
        <f t="shared" si="129"/>
        <v>29030.458233448007</v>
      </c>
      <c r="N137" s="21">
        <f t="shared" si="129"/>
        <v>17102.016752399995</v>
      </c>
      <c r="O137" s="21">
        <f t="shared" si="129"/>
        <v>48964.648537280009</v>
      </c>
      <c r="P137" s="21">
        <f t="shared" si="129"/>
        <v>88124.577243904001</v>
      </c>
      <c r="Q137" s="21">
        <f t="shared" si="129"/>
        <v>67192.665808320002</v>
      </c>
      <c r="R137" s="21">
        <f t="shared" si="129"/>
        <v>138680.42724121601</v>
      </c>
      <c r="S137" s="21">
        <f t="shared" si="129"/>
        <v>76892.676987360144</v>
      </c>
      <c r="T137" s="21">
        <f t="shared" si="129"/>
        <v>116778.67411391994</v>
      </c>
      <c r="U137" s="21">
        <f t="shared" si="129"/>
        <v>129054.73130083992</v>
      </c>
      <c r="V137" s="21">
        <f t="shared" si="129"/>
        <v>141275.39260699207</v>
      </c>
      <c r="W137" s="21">
        <f t="shared" si="129"/>
        <v>153440.11541944818</v>
      </c>
      <c r="X137" s="21">
        <f t="shared" si="129"/>
        <v>165548.3571252801</v>
      </c>
      <c r="Y137" s="21">
        <f t="shared" si="129"/>
        <v>74492.130432069549</v>
      </c>
      <c r="Z137" s="21">
        <f t="shared" si="129"/>
        <v>78807.494646843072</v>
      </c>
      <c r="AA137" s="21">
        <f t="shared" si="129"/>
        <v>83371.48626762694</v>
      </c>
      <c r="AB137" s="21">
        <f t="shared" si="129"/>
        <v>88198.338766112909</v>
      </c>
      <c r="AC137" s="21">
        <f t="shared" si="129"/>
        <v>93303.09434022168</v>
      </c>
      <c r="AD137" s="21">
        <f t="shared" si="129"/>
        <v>98701.64945163505</v>
      </c>
      <c r="AE137" s="21">
        <f t="shared" si="129"/>
        <v>104410.80289930935</v>
      </c>
      <c r="AF137" s="21">
        <f t="shared" si="129"/>
        <v>110448.30656827272</v>
      </c>
      <c r="AG137" s="21">
        <f t="shared" si="129"/>
        <v>116832.91900051014</v>
      </c>
      <c r="AH137" s="41">
        <f t="shared" si="129"/>
        <v>123584.46194266975</v>
      </c>
      <c r="AJ137" s="58">
        <f t="shared" si="123"/>
        <v>2203791.7552867811</v>
      </c>
      <c r="AK137" s="66"/>
      <c r="AN137" s="68"/>
      <c r="AO137" s="2"/>
      <c r="AP137" s="66"/>
      <c r="AQ137" s="66"/>
      <c r="AR137" s="66"/>
      <c r="AS137" s="66"/>
      <c r="AT137" s="66"/>
      <c r="AU137" s="66"/>
      <c r="AV137" s="66"/>
      <c r="AW137" s="66"/>
      <c r="AX137" s="66"/>
      <c r="AY137" s="66"/>
      <c r="AZ137" s="66"/>
      <c r="BA137" s="66"/>
      <c r="BB137" s="66"/>
      <c r="BC137" s="66"/>
      <c r="BD137" s="66"/>
      <c r="BE137" s="66"/>
      <c r="BF137" s="66"/>
      <c r="BG137" s="66"/>
      <c r="BH137" s="66"/>
      <c r="BI137" s="66"/>
      <c r="BJ137" s="66"/>
      <c r="BK137" s="66"/>
      <c r="BL137" s="66"/>
      <c r="BM137" s="66"/>
      <c r="BN137" s="66"/>
      <c r="BO137" s="66"/>
      <c r="BP137" s="66"/>
      <c r="BQ137" s="66"/>
      <c r="BR137" s="66"/>
      <c r="BS137" s="66"/>
      <c r="BT137" s="66"/>
    </row>
    <row r="138" spans="2:94" x14ac:dyDescent="0.35">
      <c r="B138" s="143"/>
      <c r="C138" s="14" t="s">
        <v>31</v>
      </c>
      <c r="D138" s="22">
        <f t="shared" ref="D138:AH138" si="130">D$96*D120*0.01</f>
        <v>251.07263866666668</v>
      </c>
      <c r="E138" s="23">
        <f t="shared" si="130"/>
        <v>493.86729920000005</v>
      </c>
      <c r="F138" s="23">
        <f t="shared" si="130"/>
        <v>728.36767080000004</v>
      </c>
      <c r="G138" s="23">
        <f t="shared" si="130"/>
        <v>954.55744266666659</v>
      </c>
      <c r="H138" s="23">
        <f t="shared" si="130"/>
        <v>1186.1213760000003</v>
      </c>
      <c r="I138" s="23">
        <f t="shared" si="130"/>
        <v>319.3421228000002</v>
      </c>
      <c r="J138" s="23">
        <f t="shared" si="130"/>
        <v>468.0987011999996</v>
      </c>
      <c r="K138" s="23">
        <f t="shared" si="130"/>
        <v>510.58239948000045</v>
      </c>
      <c r="L138" s="23">
        <f t="shared" si="130"/>
        <v>1244.5092479999998</v>
      </c>
      <c r="M138" s="23">
        <f t="shared" si="130"/>
        <v>2984.2921922800006</v>
      </c>
      <c r="N138" s="23">
        <f t="shared" si="130"/>
        <v>1755.9219059999991</v>
      </c>
      <c r="O138" s="23">
        <f t="shared" si="130"/>
        <v>5021.2545487999996</v>
      </c>
      <c r="P138" s="23">
        <f t="shared" si="130"/>
        <v>9026.0903142400002</v>
      </c>
      <c r="Q138" s="23">
        <f t="shared" si="130"/>
        <v>6873.8306831999989</v>
      </c>
      <c r="R138" s="23">
        <f t="shared" si="130"/>
        <v>14169.931605759997</v>
      </c>
      <c r="S138" s="23">
        <f t="shared" si="130"/>
        <v>7847.1955848000134</v>
      </c>
      <c r="T138" s="23">
        <f t="shared" si="130"/>
        <v>11903.405623199991</v>
      </c>
      <c r="U138" s="23">
        <f t="shared" si="130"/>
        <v>13138.963285399988</v>
      </c>
      <c r="V138" s="23">
        <f t="shared" si="130"/>
        <v>14365.952947920003</v>
      </c>
      <c r="W138" s="23">
        <f t="shared" si="130"/>
        <v>15584.355638280011</v>
      </c>
      <c r="X138" s="23">
        <f t="shared" si="130"/>
        <v>16794.152384000005</v>
      </c>
      <c r="Y138" s="23">
        <f t="shared" si="130"/>
        <v>7555.5575152338706</v>
      </c>
      <c r="Z138" s="23">
        <f t="shared" si="130"/>
        <v>7991.8359848740574</v>
      </c>
      <c r="AA138" s="23">
        <f t="shared" si="130"/>
        <v>8453.1683625385358</v>
      </c>
      <c r="AB138" s="23">
        <f t="shared" si="130"/>
        <v>8940.9842126932854</v>
      </c>
      <c r="AC138" s="23">
        <f t="shared" si="130"/>
        <v>9456.7940545011206</v>
      </c>
      <c r="AD138" s="23">
        <f t="shared" si="130"/>
        <v>10002.193904705622</v>
      </c>
      <c r="AE138" s="23">
        <f t="shared" si="130"/>
        <v>10578.870072626902</v>
      </c>
      <c r="AF138" s="23">
        <f t="shared" si="130"/>
        <v>11188.604221067997</v>
      </c>
      <c r="AG138" s="23">
        <f t="shared" si="130"/>
        <v>11833.278707670745</v>
      </c>
      <c r="AH138" s="42">
        <f t="shared" si="130"/>
        <v>12514.88222204251</v>
      </c>
      <c r="AJ138" s="59">
        <f t="shared" si="123"/>
        <v>224138.034870648</v>
      </c>
      <c r="AK138" s="66"/>
      <c r="AN138" s="68"/>
      <c r="AO138" s="2"/>
      <c r="AP138" s="66"/>
      <c r="AQ138" s="66"/>
      <c r="AR138" s="66"/>
      <c r="AS138" s="66"/>
      <c r="AT138" s="66"/>
      <c r="AU138" s="66"/>
      <c r="AV138" s="66"/>
      <c r="AW138" s="66"/>
      <c r="AX138" s="66"/>
      <c r="AY138" s="66"/>
      <c r="AZ138" s="66"/>
      <c r="BA138" s="66"/>
      <c r="BB138" s="66"/>
      <c r="BC138" s="66"/>
      <c r="BD138" s="66"/>
      <c r="BE138" s="66"/>
      <c r="BF138" s="66"/>
      <c r="BG138" s="66"/>
      <c r="BH138" s="66"/>
      <c r="BI138" s="66"/>
      <c r="BJ138" s="66"/>
      <c r="BK138" s="66"/>
      <c r="BL138" s="66"/>
      <c r="BM138" s="66"/>
      <c r="BN138" s="66"/>
      <c r="BO138" s="66"/>
      <c r="BP138" s="66"/>
      <c r="BQ138" s="66"/>
      <c r="BR138" s="66"/>
      <c r="BS138" s="66"/>
      <c r="BT138" s="66"/>
    </row>
    <row r="139" spans="2:94" x14ac:dyDescent="0.35">
      <c r="B139" s="143"/>
      <c r="C139" s="15" t="s">
        <v>32</v>
      </c>
      <c r="D139" s="24">
        <f t="shared" ref="D139:AH139" si="131">D$96*D121*0.01</f>
        <v>63.562693333333335</v>
      </c>
      <c r="E139" s="25">
        <f t="shared" si="131"/>
        <v>124.95061333333335</v>
      </c>
      <c r="F139" s="25">
        <f t="shared" si="131"/>
        <v>184.16376</v>
      </c>
      <c r="G139" s="25">
        <f t="shared" si="131"/>
        <v>241.20213333333334</v>
      </c>
      <c r="H139" s="25">
        <f t="shared" si="131"/>
        <v>299.52560000000005</v>
      </c>
      <c r="I139" s="25">
        <f t="shared" si="131"/>
        <v>80.591072000000054</v>
      </c>
      <c r="J139" s="25">
        <f t="shared" si="131"/>
        <v>118.05767999999989</v>
      </c>
      <c r="K139" s="25">
        <f t="shared" si="131"/>
        <v>128.69121600000011</v>
      </c>
      <c r="L139" s="25">
        <f t="shared" si="131"/>
        <v>313.47839999999997</v>
      </c>
      <c r="M139" s="25">
        <f t="shared" si="131"/>
        <v>751.23780800000009</v>
      </c>
      <c r="N139" s="25">
        <f t="shared" si="131"/>
        <v>441.74135999999987</v>
      </c>
      <c r="O139" s="25">
        <f t="shared" si="131"/>
        <v>1262.4147200000002</v>
      </c>
      <c r="P139" s="25">
        <f t="shared" si="131"/>
        <v>2267.8618879999999</v>
      </c>
      <c r="Q139" s="25">
        <f t="shared" si="131"/>
        <v>1726.0089599999999</v>
      </c>
      <c r="R139" s="25">
        <f t="shared" si="131"/>
        <v>3555.8172159999999</v>
      </c>
      <c r="S139" s="25">
        <f t="shared" si="131"/>
        <v>1967.9487360000035</v>
      </c>
      <c r="T139" s="25">
        <f t="shared" si="131"/>
        <v>2983.309679999998</v>
      </c>
      <c r="U139" s="25">
        <f t="shared" si="131"/>
        <v>3290.9112799999975</v>
      </c>
      <c r="V139" s="25">
        <f t="shared" si="131"/>
        <v>3595.9832160000014</v>
      </c>
      <c r="W139" s="25">
        <f t="shared" si="131"/>
        <v>3898.5254880000034</v>
      </c>
      <c r="X139" s="25">
        <f t="shared" si="131"/>
        <v>4198.538096000002</v>
      </c>
      <c r="Y139" s="25">
        <f t="shared" si="131"/>
        <v>1888.8893788084677</v>
      </c>
      <c r="Z139" s="25">
        <f t="shared" si="131"/>
        <v>1997.9589962185144</v>
      </c>
      <c r="AA139" s="25">
        <f t="shared" si="131"/>
        <v>2113.292090634634</v>
      </c>
      <c r="AB139" s="25">
        <f t="shared" si="131"/>
        <v>2235.2460531733213</v>
      </c>
      <c r="AC139" s="25">
        <f t="shared" si="131"/>
        <v>2364.1985136252802</v>
      </c>
      <c r="AD139" s="25">
        <f t="shared" si="131"/>
        <v>2500.5484761764055</v>
      </c>
      <c r="AE139" s="25">
        <f t="shared" si="131"/>
        <v>2644.7175181567254</v>
      </c>
      <c r="AF139" s="25">
        <f t="shared" si="131"/>
        <v>2797.1510552669993</v>
      </c>
      <c r="AG139" s="25">
        <f t="shared" si="131"/>
        <v>2958.3196769176861</v>
      </c>
      <c r="AH139" s="43">
        <f t="shared" si="131"/>
        <v>3128.7205555106275</v>
      </c>
      <c r="AJ139" s="60">
        <f t="shared" si="123"/>
        <v>56123.563930488672</v>
      </c>
      <c r="AK139" s="66"/>
      <c r="AN139" s="2"/>
      <c r="AO139" s="2"/>
      <c r="AP139" s="2"/>
      <c r="AQ139" s="2"/>
      <c r="AR139" s="2"/>
      <c r="AS139" s="2"/>
      <c r="AT139" s="2"/>
      <c r="AU139" s="2"/>
      <c r="AV139" s="2"/>
      <c r="AW139" s="66"/>
      <c r="AX139" s="66"/>
      <c r="AY139" s="66"/>
      <c r="AZ139" s="66"/>
      <c r="BA139" s="66"/>
      <c r="BB139" s="66"/>
      <c r="BC139" s="66"/>
      <c r="BD139" s="66"/>
      <c r="BE139" s="66"/>
      <c r="BF139" s="66"/>
      <c r="BG139" s="66"/>
      <c r="BH139" s="66"/>
      <c r="BI139" s="66"/>
      <c r="BJ139" s="66"/>
      <c r="BK139" s="66"/>
      <c r="BL139" s="66"/>
      <c r="BM139" s="66"/>
      <c r="BN139" s="66"/>
      <c r="BO139" s="66"/>
      <c r="BP139" s="66"/>
      <c r="BQ139" s="66"/>
      <c r="BR139" s="66"/>
      <c r="BS139" s="66"/>
      <c r="BT139" s="66"/>
    </row>
    <row r="140" spans="2:94" x14ac:dyDescent="0.35">
      <c r="B140" s="143"/>
      <c r="C140" s="16" t="s">
        <v>33</v>
      </c>
      <c r="D140" s="26">
        <f t="shared" ref="D140:AH140" si="132">D$96*D122*0.01</f>
        <v>158.90673333333334</v>
      </c>
      <c r="E140" s="27">
        <f t="shared" si="132"/>
        <v>306.12900266666674</v>
      </c>
      <c r="F140" s="27">
        <f t="shared" si="132"/>
        <v>441.9930240000001</v>
      </c>
      <c r="G140" s="27">
        <f t="shared" si="132"/>
        <v>566.82501333333346</v>
      </c>
      <c r="H140" s="27">
        <f t="shared" si="132"/>
        <v>688.90888000000041</v>
      </c>
      <c r="I140" s="27">
        <f t="shared" si="132"/>
        <v>181.32991200000018</v>
      </c>
      <c r="J140" s="27">
        <f t="shared" si="132"/>
        <v>259.7268959999999</v>
      </c>
      <c r="K140" s="27">
        <f t="shared" si="132"/>
        <v>276.68611440000041</v>
      </c>
      <c r="L140" s="27">
        <f t="shared" si="132"/>
        <v>658.3046400000004</v>
      </c>
      <c r="M140" s="27">
        <f t="shared" si="132"/>
        <v>1540.0375064000013</v>
      </c>
      <c r="N140" s="27">
        <f t="shared" si="132"/>
        <v>883.48272000000043</v>
      </c>
      <c r="O140" s="27">
        <f t="shared" si="132"/>
        <v>2461.7087040000024</v>
      </c>
      <c r="P140" s="27">
        <f t="shared" si="132"/>
        <v>4308.9375872000037</v>
      </c>
      <c r="Q140" s="27">
        <f t="shared" si="132"/>
        <v>3193.1165760000026</v>
      </c>
      <c r="R140" s="27">
        <f t="shared" si="132"/>
        <v>6400.4709888000052</v>
      </c>
      <c r="S140" s="27">
        <f t="shared" si="132"/>
        <v>3443.9102880000091</v>
      </c>
      <c r="T140" s="27">
        <f t="shared" si="132"/>
        <v>5071.6264560000018</v>
      </c>
      <c r="U140" s="27">
        <f t="shared" si="132"/>
        <v>5430.0036120000004</v>
      </c>
      <c r="V140" s="27">
        <f t="shared" si="132"/>
        <v>5753.5731456000076</v>
      </c>
      <c r="W140" s="27">
        <f t="shared" si="132"/>
        <v>6042.7145064000115</v>
      </c>
      <c r="X140" s="27">
        <f t="shared" si="132"/>
        <v>6297.8071440000031</v>
      </c>
      <c r="Y140" s="27">
        <f t="shared" si="132"/>
        <v>2833.3340682127014</v>
      </c>
      <c r="Z140" s="27">
        <f t="shared" si="132"/>
        <v>2996.9384943277714</v>
      </c>
      <c r="AA140" s="27">
        <f t="shared" si="132"/>
        <v>3169.9381359519507</v>
      </c>
      <c r="AB140" s="27">
        <f t="shared" si="132"/>
        <v>3352.8690797599825</v>
      </c>
      <c r="AC140" s="27">
        <f t="shared" si="132"/>
        <v>3546.29777043792</v>
      </c>
      <c r="AD140" s="27">
        <f t="shared" si="132"/>
        <v>3750.8227142646083</v>
      </c>
      <c r="AE140" s="27">
        <f t="shared" si="132"/>
        <v>3967.0762772350886</v>
      </c>
      <c r="AF140" s="27">
        <f t="shared" si="132"/>
        <v>4195.7265829004991</v>
      </c>
      <c r="AG140" s="27">
        <f t="shared" si="132"/>
        <v>4437.479515376529</v>
      </c>
      <c r="AH140" s="44">
        <f t="shared" si="132"/>
        <v>4693.0808332659408</v>
      </c>
      <c r="AJ140" s="61">
        <f t="shared" si="123"/>
        <v>91309.762921866379</v>
      </c>
      <c r="AK140" s="66"/>
      <c r="AN140" s="2"/>
      <c r="AO140" s="2"/>
      <c r="AP140" s="2"/>
      <c r="AQ140" s="2"/>
      <c r="AR140" s="2"/>
      <c r="AS140" s="2"/>
      <c r="AT140" s="2"/>
      <c r="AU140" s="2"/>
      <c r="AV140" s="2"/>
      <c r="AW140" s="66"/>
      <c r="AX140" s="66"/>
      <c r="AY140" s="66"/>
      <c r="AZ140" s="66"/>
      <c r="BA140" s="66"/>
      <c r="BB140" s="66"/>
      <c r="BC140" s="66"/>
      <c r="BD140" s="66"/>
      <c r="BE140" s="66"/>
      <c r="BF140" s="66"/>
      <c r="BG140" s="66"/>
      <c r="BH140" s="66"/>
      <c r="BI140" s="66"/>
      <c r="BJ140" s="66"/>
      <c r="BK140" s="66"/>
      <c r="BL140" s="66"/>
      <c r="BM140" s="66"/>
      <c r="BN140" s="66"/>
      <c r="BO140" s="66"/>
      <c r="BP140" s="66"/>
      <c r="BQ140" s="66"/>
      <c r="BR140" s="66"/>
      <c r="BS140" s="66"/>
      <c r="BT140" s="66"/>
    </row>
    <row r="141" spans="2:94" x14ac:dyDescent="0.35">
      <c r="B141" s="143"/>
      <c r="C141" s="17" t="s">
        <v>34</v>
      </c>
      <c r="D141" s="28">
        <f t="shared" ref="D141:AH141" si="133">D$96*D123*0.01</f>
        <v>254.25077333333334</v>
      </c>
      <c r="E141" s="29">
        <f t="shared" si="133"/>
        <v>496.67868800000002</v>
      </c>
      <c r="F141" s="29">
        <f t="shared" si="133"/>
        <v>727.44685200000004</v>
      </c>
      <c r="G141" s="29">
        <f t="shared" si="133"/>
        <v>946.71837333333349</v>
      </c>
      <c r="H141" s="29">
        <f t="shared" si="133"/>
        <v>1168.1498400000003</v>
      </c>
      <c r="I141" s="29">
        <f t="shared" si="133"/>
        <v>312.29040400000025</v>
      </c>
      <c r="J141" s="29">
        <f t="shared" si="133"/>
        <v>454.52206799999965</v>
      </c>
      <c r="K141" s="29">
        <f t="shared" si="133"/>
        <v>492.24390120000055</v>
      </c>
      <c r="L141" s="29">
        <f t="shared" si="133"/>
        <v>1191.2179200000003</v>
      </c>
      <c r="M141" s="29">
        <f t="shared" si="133"/>
        <v>2835.9227252000014</v>
      </c>
      <c r="N141" s="29">
        <f t="shared" si="133"/>
        <v>1656.5300999999999</v>
      </c>
      <c r="O141" s="29">
        <f t="shared" si="133"/>
        <v>4702.4948320000012</v>
      </c>
      <c r="P141" s="29">
        <f t="shared" si="133"/>
        <v>8391.0889856000031</v>
      </c>
      <c r="Q141" s="29">
        <f t="shared" si="133"/>
        <v>6343.0829280000016</v>
      </c>
      <c r="R141" s="29">
        <f t="shared" si="133"/>
        <v>12978.732838400005</v>
      </c>
      <c r="S141" s="29">
        <f t="shared" si="133"/>
        <v>7133.8141680000153</v>
      </c>
      <c r="T141" s="29">
        <f t="shared" si="133"/>
        <v>10739.914847999999</v>
      </c>
      <c r="U141" s="29">
        <f t="shared" si="133"/>
        <v>11765.007825999995</v>
      </c>
      <c r="V141" s="29">
        <f t="shared" si="133"/>
        <v>12765.740416800012</v>
      </c>
      <c r="W141" s="29">
        <f t="shared" si="133"/>
        <v>13742.302345200018</v>
      </c>
      <c r="X141" s="29">
        <f t="shared" si="133"/>
        <v>14694.883336000008</v>
      </c>
      <c r="Y141" s="29">
        <f t="shared" si="133"/>
        <v>6593.6405990756584</v>
      </c>
      <c r="Z141" s="29">
        <f t="shared" si="133"/>
        <v>6955.8942453347563</v>
      </c>
      <c r="AA141" s="29">
        <f t="shared" si="133"/>
        <v>7337.8784617061065</v>
      </c>
      <c r="AB141" s="29">
        <f t="shared" si="133"/>
        <v>7740.6570821392106</v>
      </c>
      <c r="AC141" s="29">
        <f t="shared" si="133"/>
        <v>8165.3506164333085</v>
      </c>
      <c r="AD141" s="29">
        <f t="shared" si="133"/>
        <v>8613.1392261896253</v>
      </c>
      <c r="AE141" s="29">
        <f t="shared" si="133"/>
        <v>9085.2658542478875</v>
      </c>
      <c r="AF141" s="29">
        <f t="shared" si="133"/>
        <v>9583.0395153447353</v>
      </c>
      <c r="AG141" s="29">
        <f t="shared" si="133"/>
        <v>10107.838756108498</v>
      </c>
      <c r="AH141" s="45">
        <f t="shared" si="133"/>
        <v>10661.115292902456</v>
      </c>
      <c r="AJ141" s="62">
        <f t="shared" si="123"/>
        <v>198636.85381854899</v>
      </c>
      <c r="AK141" s="66"/>
      <c r="AN141" s="2"/>
      <c r="AO141" s="2"/>
      <c r="AP141" s="2"/>
      <c r="AQ141" s="2"/>
      <c r="AR141" s="2"/>
      <c r="AS141" s="2"/>
      <c r="AT141" s="2"/>
      <c r="AU141" s="2"/>
      <c r="AV141" s="2"/>
      <c r="AW141" s="66"/>
      <c r="AX141" s="66"/>
      <c r="AY141" s="66"/>
      <c r="AZ141" s="66"/>
      <c r="BA141" s="66"/>
      <c r="BB141" s="66"/>
      <c r="BC141" s="66"/>
      <c r="BD141" s="66"/>
      <c r="BE141" s="66"/>
      <c r="BF141" s="66"/>
      <c r="BG141" s="66"/>
      <c r="BH141" s="66"/>
      <c r="BI141" s="66"/>
      <c r="BJ141" s="66"/>
      <c r="BK141" s="66"/>
      <c r="BL141" s="66"/>
      <c r="BM141" s="66"/>
      <c r="BN141" s="66"/>
      <c r="BO141" s="66"/>
      <c r="BP141" s="66"/>
      <c r="BQ141" s="66"/>
      <c r="BR141" s="66"/>
      <c r="BS141" s="66"/>
      <c r="BT141" s="66"/>
    </row>
    <row r="142" spans="2:94" x14ac:dyDescent="0.35">
      <c r="B142" s="143"/>
      <c r="C142" s="18" t="s">
        <v>35</v>
      </c>
      <c r="D142" s="30">
        <f t="shared" ref="D142:AH142" si="134">D$96*D124*0.01</f>
        <v>31.781346666666668</v>
      </c>
      <c r="E142" s="31">
        <f t="shared" si="134"/>
        <v>62.631494933333336</v>
      </c>
      <c r="F142" s="31">
        <f t="shared" si="134"/>
        <v>92.542289399999987</v>
      </c>
      <c r="G142" s="31">
        <f t="shared" si="134"/>
        <v>121.50557466666666</v>
      </c>
      <c r="H142" s="31">
        <f t="shared" si="134"/>
        <v>151.26042799999999</v>
      </c>
      <c r="I142" s="31">
        <f t="shared" si="134"/>
        <v>40.799230200000018</v>
      </c>
      <c r="J142" s="31">
        <f t="shared" si="134"/>
        <v>59.914272599999926</v>
      </c>
      <c r="K142" s="31">
        <f t="shared" si="134"/>
        <v>65.471656140000036</v>
      </c>
      <c r="L142" s="31">
        <f t="shared" si="134"/>
        <v>159.87398399999992</v>
      </c>
      <c r="M142" s="31">
        <f t="shared" si="134"/>
        <v>384.07032933999989</v>
      </c>
      <c r="N142" s="31">
        <f t="shared" si="134"/>
        <v>226.39244699999981</v>
      </c>
      <c r="O142" s="31">
        <f t="shared" si="134"/>
        <v>648.56556239999975</v>
      </c>
      <c r="P142" s="31">
        <f t="shared" si="134"/>
        <v>1167.9488723199993</v>
      </c>
      <c r="Q142" s="31">
        <f t="shared" si="134"/>
        <v>891.05212559999927</v>
      </c>
      <c r="R142" s="31">
        <f t="shared" si="134"/>
        <v>1840.1354092799986</v>
      </c>
      <c r="S142" s="31">
        <f t="shared" si="134"/>
        <v>1020.873406800001</v>
      </c>
      <c r="T142" s="31">
        <f t="shared" si="134"/>
        <v>1551.3210335999977</v>
      </c>
      <c r="U142" s="31">
        <f t="shared" si="134"/>
        <v>1715.3875046999972</v>
      </c>
      <c r="V142" s="31">
        <f t="shared" si="134"/>
        <v>1878.9012303599989</v>
      </c>
      <c r="W142" s="31">
        <f t="shared" si="134"/>
        <v>2041.8527243399999</v>
      </c>
      <c r="X142" s="31">
        <f t="shared" si="134"/>
        <v>2204.2325004000013</v>
      </c>
      <c r="Y142" s="31">
        <f t="shared" si="134"/>
        <v>996.38914732146657</v>
      </c>
      <c r="Z142" s="31">
        <f t="shared" si="134"/>
        <v>1058.9182679958124</v>
      </c>
      <c r="AA142" s="31">
        <f t="shared" si="134"/>
        <v>1125.3280382629421</v>
      </c>
      <c r="AB142" s="31">
        <f t="shared" si="134"/>
        <v>1195.8566384477267</v>
      </c>
      <c r="AC142" s="31">
        <f t="shared" si="134"/>
        <v>1270.7567010735875</v>
      </c>
      <c r="AD142" s="31">
        <f t="shared" si="134"/>
        <v>1350.2961771352582</v>
      </c>
      <c r="AE142" s="31">
        <f t="shared" si="134"/>
        <v>1434.7592536000227</v>
      </c>
      <c r="AF142" s="31">
        <f t="shared" si="134"/>
        <v>1524.4473251205136</v>
      </c>
      <c r="AG142" s="31">
        <f t="shared" si="134"/>
        <v>1619.6800231124319</v>
      </c>
      <c r="AH142" s="46">
        <f t="shared" si="134"/>
        <v>1720.7963055308435</v>
      </c>
      <c r="AJ142" s="63">
        <f t="shared" si="123"/>
        <v>29653.741300347265</v>
      </c>
      <c r="AK142" s="66"/>
      <c r="AN142" s="2"/>
      <c r="AO142" s="2"/>
      <c r="AP142" s="2"/>
      <c r="AQ142" s="2"/>
      <c r="AR142" s="2"/>
      <c r="AS142" s="2"/>
      <c r="AT142" s="2"/>
      <c r="AU142" s="2"/>
      <c r="AV142" s="2"/>
      <c r="AW142" s="66"/>
      <c r="AX142" s="66"/>
      <c r="AY142" s="66"/>
      <c r="AZ142" s="66"/>
      <c r="BA142" s="66"/>
      <c r="BB142" s="66"/>
      <c r="BC142" s="66"/>
      <c r="BD142" s="66"/>
      <c r="BE142" s="66"/>
      <c r="BF142" s="66"/>
      <c r="BG142" s="66"/>
      <c r="BH142" s="66"/>
      <c r="BI142" s="66"/>
      <c r="BJ142" s="66"/>
      <c r="BK142" s="66"/>
      <c r="BL142" s="66"/>
      <c r="BM142" s="66"/>
      <c r="BN142" s="66"/>
      <c r="BO142" s="66"/>
      <c r="BP142" s="66"/>
      <c r="BQ142" s="66"/>
      <c r="BR142" s="66"/>
      <c r="BS142" s="66"/>
      <c r="BT142" s="66"/>
    </row>
    <row r="143" spans="2:94" ht="15" thickBot="1" x14ac:dyDescent="0.4">
      <c r="B143" s="144"/>
      <c r="C143" s="19" t="s">
        <v>36</v>
      </c>
      <c r="D143" s="32">
        <f t="shared" ref="D143:AH143" si="135">D$96*D125*0.01</f>
        <v>3.1781346666666672</v>
      </c>
      <c r="E143" s="33">
        <f t="shared" si="135"/>
        <v>6.2162930133333338</v>
      </c>
      <c r="F143" s="33">
        <f t="shared" si="135"/>
        <v>9.1161061200000013</v>
      </c>
      <c r="G143" s="33">
        <f t="shared" si="135"/>
        <v>11.879205066666666</v>
      </c>
      <c r="H143" s="33">
        <f t="shared" si="135"/>
        <v>14.676754400000002</v>
      </c>
      <c r="I143" s="33">
        <f t="shared" si="135"/>
        <v>3.9288147600000025</v>
      </c>
      <c r="J143" s="33">
        <f t="shared" si="135"/>
        <v>5.7257974799999953</v>
      </c>
      <c r="K143" s="33">
        <f t="shared" si="135"/>
        <v>6.2093511720000061</v>
      </c>
      <c r="L143" s="33">
        <f t="shared" si="135"/>
        <v>15.046963199999999</v>
      </c>
      <c r="M143" s="33">
        <f t="shared" si="135"/>
        <v>35.871605332000001</v>
      </c>
      <c r="N143" s="33">
        <f t="shared" si="135"/>
        <v>20.982714599999994</v>
      </c>
      <c r="O143" s="33">
        <f t="shared" si="135"/>
        <v>59.649095520000003</v>
      </c>
      <c r="P143" s="33">
        <f t="shared" si="135"/>
        <v>106.58950873600001</v>
      </c>
      <c r="Q143" s="33">
        <f t="shared" si="135"/>
        <v>80.690918879999998</v>
      </c>
      <c r="R143" s="33">
        <f t="shared" si="135"/>
        <v>165.345500544</v>
      </c>
      <c r="S143" s="33">
        <f t="shared" si="135"/>
        <v>91.017629040000159</v>
      </c>
      <c r="T143" s="33">
        <f t="shared" si="135"/>
        <v>137.23224527999992</v>
      </c>
      <c r="U143" s="33">
        <f t="shared" si="135"/>
        <v>150.55919105999988</v>
      </c>
      <c r="V143" s="33">
        <f t="shared" si="135"/>
        <v>163.61723632800005</v>
      </c>
      <c r="W143" s="33">
        <f t="shared" si="135"/>
        <v>176.40827833200015</v>
      </c>
      <c r="X143" s="33">
        <f t="shared" si="135"/>
        <v>188.93421432000011</v>
      </c>
      <c r="Y143" s="33">
        <f t="shared" si="135"/>
        <v>84.52779970167893</v>
      </c>
      <c r="Z143" s="33">
        <f t="shared" si="135"/>
        <v>88.909175331723873</v>
      </c>
      <c r="AA143" s="33">
        <f t="shared" si="135"/>
        <v>93.513175010582543</v>
      </c>
      <c r="AB143" s="33">
        <f t="shared" si="135"/>
        <v>98.350826339626124</v>
      </c>
      <c r="AC143" s="33">
        <f t="shared" si="135"/>
        <v>103.433684971106</v>
      </c>
      <c r="AD143" s="33">
        <f t="shared" si="135"/>
        <v>108.77385871367363</v>
      </c>
      <c r="AE143" s="33">
        <f t="shared" si="135"/>
        <v>114.38403266027838</v>
      </c>
      <c r="AF143" s="33">
        <f t="shared" si="135"/>
        <v>120.27749537648094</v>
      </c>
      <c r="AG143" s="33">
        <f t="shared" si="135"/>
        <v>126.46816618823107</v>
      </c>
      <c r="AH143" s="47">
        <f t="shared" si="135"/>
        <v>132.97062360920168</v>
      </c>
      <c r="AJ143" s="97">
        <f t="shared" si="123"/>
        <v>2524.4843957532503</v>
      </c>
      <c r="AK143" s="67"/>
      <c r="AN143" s="2"/>
      <c r="AO143" s="2"/>
      <c r="AP143" s="2"/>
      <c r="AQ143" s="2"/>
      <c r="AR143" s="2"/>
      <c r="AS143" s="2"/>
      <c r="AT143" s="2"/>
      <c r="AU143" s="2"/>
      <c r="AV143" s="2"/>
      <c r="AW143" s="67"/>
      <c r="AX143" s="67"/>
      <c r="AY143" s="67"/>
      <c r="AZ143" s="67"/>
      <c r="BA143" s="67"/>
      <c r="BB143" s="67"/>
      <c r="BC143" s="67"/>
      <c r="BD143" s="67"/>
      <c r="BE143" s="67"/>
      <c r="BF143" s="67"/>
      <c r="BG143" s="67"/>
      <c r="BH143" s="67"/>
      <c r="BI143" s="67"/>
      <c r="BJ143" s="67"/>
      <c r="BK143" s="67"/>
      <c r="BL143" s="67"/>
      <c r="BM143" s="67"/>
      <c r="BN143" s="67"/>
      <c r="BO143" s="67"/>
      <c r="BP143" s="67"/>
      <c r="BQ143" s="67"/>
      <c r="BR143" s="67"/>
      <c r="BS143" s="67"/>
      <c r="BT143" s="67"/>
    </row>
    <row r="144" spans="2:94" ht="14.5" customHeight="1" x14ac:dyDescent="0.35">
      <c r="B144" s="147" t="s">
        <v>4</v>
      </c>
      <c r="C144" s="13" t="s">
        <v>30</v>
      </c>
      <c r="D144" s="20">
        <f t="shared" ref="D144:AH144" si="136">D$97*D119*0.01</f>
        <v>96.067972266666658</v>
      </c>
      <c r="E144" s="21">
        <f t="shared" si="136"/>
        <v>189.20434979839999</v>
      </c>
      <c r="F144" s="21">
        <f t="shared" si="136"/>
        <v>279.39057874560007</v>
      </c>
      <c r="G144" s="21">
        <f t="shared" si="136"/>
        <v>366.60810525866668</v>
      </c>
      <c r="H144" s="21">
        <f t="shared" si="136"/>
        <v>456.10693747200003</v>
      </c>
      <c r="I144" s="21">
        <f t="shared" si="136"/>
        <v>1713.7744356400001</v>
      </c>
      <c r="J144" s="21">
        <f t="shared" si="136"/>
        <v>2678.2922462400002</v>
      </c>
      <c r="K144" s="21">
        <f t="shared" si="136"/>
        <v>96957.686126376022</v>
      </c>
      <c r="L144" s="21">
        <f t="shared" si="136"/>
        <v>38218.486077119996</v>
      </c>
      <c r="M144" s="21">
        <f t="shared" si="136"/>
        <v>72071.426539896027</v>
      </c>
      <c r="N144" s="21">
        <f t="shared" si="136"/>
        <v>26081.710748640009</v>
      </c>
      <c r="O144" s="21">
        <f t="shared" si="136"/>
        <v>16101.44905376</v>
      </c>
      <c r="P144" s="21">
        <f t="shared" si="136"/>
        <v>6728.6133545920102</v>
      </c>
      <c r="Q144" s="21">
        <f t="shared" si="136"/>
        <v>21072.183312959984</v>
      </c>
      <c r="R144" s="21">
        <f t="shared" si="136"/>
        <v>9803.2314544640212</v>
      </c>
      <c r="S144" s="21">
        <f t="shared" si="136"/>
        <v>146948.37040488006</v>
      </c>
      <c r="T144" s="21">
        <f t="shared" si="136"/>
        <v>31553.565039359975</v>
      </c>
      <c r="U144" s="21">
        <f t="shared" si="136"/>
        <v>31486.501418800028</v>
      </c>
      <c r="V144" s="21">
        <f t="shared" si="136"/>
        <v>31418.983081119968</v>
      </c>
      <c r="W144" s="21">
        <f t="shared" si="136"/>
        <v>31351.010026320033</v>
      </c>
      <c r="X144" s="21">
        <f t="shared" si="136"/>
        <v>31282.582254400029</v>
      </c>
      <c r="Y144" s="21">
        <f t="shared" si="136"/>
        <v>20885.005898299863</v>
      </c>
      <c r="Z144" s="21">
        <f t="shared" si="136"/>
        <v>21568.820788032634</v>
      </c>
      <c r="AA144" s="21">
        <f t="shared" si="136"/>
        <v>22274.660741970827</v>
      </c>
      <c r="AB144" s="21">
        <f t="shared" si="136"/>
        <v>23003.220010063345</v>
      </c>
      <c r="AC144" s="21">
        <f t="shared" si="136"/>
        <v>23755.214084605239</v>
      </c>
      <c r="AD144" s="21">
        <f t="shared" si="136"/>
        <v>24531.380322499437</v>
      </c>
      <c r="AE144" s="21">
        <f t="shared" si="136"/>
        <v>25332.478584512271</v>
      </c>
      <c r="AF144" s="21">
        <f t="shared" si="136"/>
        <v>26159.291891931156</v>
      </c>
      <c r="AG144" s="21">
        <f t="shared" si="136"/>
        <v>27012.627101037629</v>
      </c>
      <c r="AH144" s="41">
        <f t="shared" si="136"/>
        <v>27893.31559581589</v>
      </c>
      <c r="AJ144" s="58">
        <f t="shared" si="123"/>
        <v>839271.25853687781</v>
      </c>
      <c r="AK144" s="66"/>
      <c r="AN144" s="2"/>
      <c r="AO144" s="2"/>
      <c r="AP144" s="2"/>
      <c r="AQ144" s="2"/>
      <c r="AR144" s="2"/>
      <c r="AS144" s="2"/>
      <c r="AT144" s="2"/>
      <c r="AU144" s="2"/>
      <c r="AV144" s="2"/>
      <c r="AW144" s="66"/>
      <c r="AX144" s="66"/>
      <c r="AY144" s="66"/>
      <c r="AZ144" s="66"/>
      <c r="BA144" s="66"/>
      <c r="BB144" s="66"/>
      <c r="BC144" s="66"/>
      <c r="BD144" s="66"/>
      <c r="BE144" s="66"/>
      <c r="BF144" s="66"/>
      <c r="BG144" s="66"/>
      <c r="BH144" s="66"/>
      <c r="BI144" s="66"/>
      <c r="BJ144" s="66"/>
      <c r="BK144" s="66"/>
      <c r="BL144" s="66"/>
      <c r="BM144" s="66"/>
      <c r="BN144" s="66"/>
      <c r="BO144" s="66"/>
      <c r="BP144" s="66"/>
      <c r="BQ144" s="66"/>
      <c r="BR144" s="66"/>
      <c r="BS144" s="66"/>
      <c r="BT144" s="66"/>
    </row>
    <row r="145" spans="2:72" x14ac:dyDescent="0.35">
      <c r="B145" s="143"/>
      <c r="C145" s="14" t="s">
        <v>31</v>
      </c>
      <c r="D145" s="22">
        <f t="shared" ref="D145:AH145" si="137">D$97*D120*0.01</f>
        <v>9.9860129066666676</v>
      </c>
      <c r="E145" s="23">
        <f t="shared" si="137"/>
        <v>19.642782464</v>
      </c>
      <c r="F145" s="23">
        <f t="shared" si="137"/>
        <v>28.969659936000003</v>
      </c>
      <c r="G145" s="23">
        <f t="shared" si="137"/>
        <v>37.96599658666667</v>
      </c>
      <c r="H145" s="23">
        <f t="shared" si="137"/>
        <v>47.176081919999994</v>
      </c>
      <c r="I145" s="23">
        <f t="shared" si="137"/>
        <v>177.04050580000001</v>
      </c>
      <c r="J145" s="23">
        <f t="shared" si="137"/>
        <v>276.33893039999998</v>
      </c>
      <c r="K145" s="23">
        <f t="shared" si="137"/>
        <v>9991.5486735600007</v>
      </c>
      <c r="L145" s="23">
        <f t="shared" si="137"/>
        <v>3933.6147911999992</v>
      </c>
      <c r="M145" s="23">
        <f t="shared" si="137"/>
        <v>7408.8460395600005</v>
      </c>
      <c r="N145" s="23">
        <f t="shared" si="137"/>
        <v>2677.8974616000005</v>
      </c>
      <c r="O145" s="23">
        <f t="shared" si="137"/>
        <v>1651.1805295999995</v>
      </c>
      <c r="P145" s="23">
        <f t="shared" si="137"/>
        <v>689.17291552000086</v>
      </c>
      <c r="Q145" s="23">
        <f t="shared" si="137"/>
        <v>2155.6909295999976</v>
      </c>
      <c r="R145" s="23">
        <f t="shared" si="137"/>
        <v>1001.663479040002</v>
      </c>
      <c r="S145" s="23">
        <f t="shared" si="137"/>
        <v>14996.6505084</v>
      </c>
      <c r="T145" s="23">
        <f t="shared" si="137"/>
        <v>3216.2968655999962</v>
      </c>
      <c r="U145" s="23">
        <f t="shared" si="137"/>
        <v>3205.6165780000024</v>
      </c>
      <c r="V145" s="23">
        <f t="shared" si="137"/>
        <v>3194.9203911999957</v>
      </c>
      <c r="W145" s="23">
        <f t="shared" si="137"/>
        <v>3184.2083052000021</v>
      </c>
      <c r="X145" s="23">
        <f t="shared" si="137"/>
        <v>3173.4803200000019</v>
      </c>
      <c r="Y145" s="23">
        <f t="shared" si="137"/>
        <v>2118.3158859243717</v>
      </c>
      <c r="Z145" s="23">
        <f t="shared" si="137"/>
        <v>2187.2853451001552</v>
      </c>
      <c r="AA145" s="23">
        <f t="shared" si="137"/>
        <v>2258.463485536065</v>
      </c>
      <c r="AB145" s="23">
        <f t="shared" si="137"/>
        <v>2331.9195103718735</v>
      </c>
      <c r="AC145" s="23">
        <f t="shared" si="137"/>
        <v>2407.7247266798677</v>
      </c>
      <c r="AD145" s="23">
        <f t="shared" si="137"/>
        <v>2485.9526066578273</v>
      </c>
      <c r="AE145" s="23">
        <f t="shared" si="137"/>
        <v>2566.6788504787132</v>
      </c>
      <c r="AF145" s="23">
        <f t="shared" si="137"/>
        <v>2649.9814508363634</v>
      </c>
      <c r="AG145" s="23">
        <f t="shared" si="137"/>
        <v>2735.9407592269658</v>
      </c>
      <c r="AH145" s="42">
        <f t="shared" si="137"/>
        <v>2824.6395540066733</v>
      </c>
      <c r="AJ145" s="59">
        <f t="shared" si="123"/>
        <v>85644.809932912205</v>
      </c>
      <c r="AK145" s="66"/>
      <c r="AN145" s="65"/>
      <c r="AO145" s="2"/>
      <c r="AP145" s="2"/>
      <c r="AQ145" s="2"/>
      <c r="AR145" s="2"/>
      <c r="AS145" s="2"/>
      <c r="AT145" s="2"/>
      <c r="AU145" s="2"/>
      <c r="AV145" s="2"/>
      <c r="AW145" s="66"/>
      <c r="AX145" s="66"/>
      <c r="AY145" s="66"/>
      <c r="AZ145" s="66"/>
      <c r="BA145" s="66"/>
      <c r="BB145" s="66"/>
      <c r="BC145" s="66"/>
      <c r="BD145" s="66"/>
      <c r="BE145" s="66"/>
      <c r="BF145" s="66"/>
      <c r="BG145" s="66"/>
      <c r="BH145" s="66"/>
      <c r="BI145" s="66"/>
      <c r="BJ145" s="66"/>
      <c r="BK145" s="66"/>
      <c r="BL145" s="66"/>
      <c r="BM145" s="66"/>
      <c r="BN145" s="66"/>
      <c r="BO145" s="66"/>
      <c r="BP145" s="66"/>
      <c r="BQ145" s="66"/>
      <c r="BR145" s="66"/>
      <c r="BS145" s="66"/>
      <c r="BT145" s="66"/>
    </row>
    <row r="146" spans="2:72" x14ac:dyDescent="0.35">
      <c r="B146" s="143"/>
      <c r="C146" s="15" t="s">
        <v>32</v>
      </c>
      <c r="D146" s="24">
        <f t="shared" ref="D146:AH146" si="138">D$97*D121*0.01</f>
        <v>2.5281045333333334</v>
      </c>
      <c r="E146" s="25">
        <f t="shared" si="138"/>
        <v>4.9697109333333334</v>
      </c>
      <c r="F146" s="25">
        <f t="shared" si="138"/>
        <v>7.3248192000000003</v>
      </c>
      <c r="G146" s="25">
        <f t="shared" si="138"/>
        <v>9.5934293333333329</v>
      </c>
      <c r="H146" s="25">
        <f t="shared" si="138"/>
        <v>11.913152</v>
      </c>
      <c r="I146" s="25">
        <f t="shared" si="138"/>
        <v>44.678992000000001</v>
      </c>
      <c r="J146" s="25">
        <f t="shared" si="138"/>
        <v>69.69456000000001</v>
      </c>
      <c r="K146" s="25">
        <f t="shared" si="138"/>
        <v>2518.3487520000003</v>
      </c>
      <c r="L146" s="25">
        <f t="shared" si="138"/>
        <v>990.83495999999991</v>
      </c>
      <c r="M146" s="25">
        <f t="shared" si="138"/>
        <v>1865.0336160000004</v>
      </c>
      <c r="N146" s="25">
        <f t="shared" si="138"/>
        <v>673.68489600000021</v>
      </c>
      <c r="O146" s="25">
        <f t="shared" si="138"/>
        <v>415.1302399999999</v>
      </c>
      <c r="P146" s="25">
        <f t="shared" si="138"/>
        <v>173.15902400000024</v>
      </c>
      <c r="Q146" s="25">
        <f t="shared" si="138"/>
        <v>541.29087999999945</v>
      </c>
      <c r="R146" s="25">
        <f t="shared" si="138"/>
        <v>251.35846400000054</v>
      </c>
      <c r="S146" s="25">
        <f t="shared" si="138"/>
        <v>3760.9154880000006</v>
      </c>
      <c r="T146" s="25">
        <f t="shared" si="138"/>
        <v>806.08943999999917</v>
      </c>
      <c r="U146" s="25">
        <f t="shared" si="138"/>
        <v>802.90960000000064</v>
      </c>
      <c r="V146" s="25">
        <f t="shared" si="138"/>
        <v>799.72975999999915</v>
      </c>
      <c r="W146" s="25">
        <f t="shared" si="138"/>
        <v>796.54992000000072</v>
      </c>
      <c r="X146" s="25">
        <f t="shared" si="138"/>
        <v>793.3700800000006</v>
      </c>
      <c r="Y146" s="25">
        <f t="shared" si="138"/>
        <v>529.57897148109294</v>
      </c>
      <c r="Z146" s="25">
        <f t="shared" si="138"/>
        <v>546.82133627503879</v>
      </c>
      <c r="AA146" s="25">
        <f t="shared" si="138"/>
        <v>564.61587138401626</v>
      </c>
      <c r="AB146" s="25">
        <f t="shared" si="138"/>
        <v>582.97987759296836</v>
      </c>
      <c r="AC146" s="25">
        <f t="shared" si="138"/>
        <v>601.93118166996692</v>
      </c>
      <c r="AD146" s="25">
        <f t="shared" si="138"/>
        <v>621.48815166445684</v>
      </c>
      <c r="AE146" s="25">
        <f t="shared" si="138"/>
        <v>641.66971261967831</v>
      </c>
      <c r="AF146" s="25">
        <f t="shared" si="138"/>
        <v>662.49536270909084</v>
      </c>
      <c r="AG146" s="25">
        <f t="shared" si="138"/>
        <v>683.98518980674146</v>
      </c>
      <c r="AH146" s="43">
        <f t="shared" si="138"/>
        <v>706.15988850166832</v>
      </c>
      <c r="AJ146" s="60">
        <f t="shared" si="123"/>
        <v>21480.833431704719</v>
      </c>
      <c r="AK146" s="66"/>
      <c r="AN146" s="68"/>
      <c r="AO146" s="2"/>
      <c r="AP146" s="66"/>
      <c r="AQ146" s="66"/>
      <c r="AR146" s="66"/>
      <c r="AS146" s="66"/>
      <c r="AT146" s="66"/>
      <c r="AU146" s="66"/>
      <c r="AV146" s="66"/>
      <c r="AW146" s="66"/>
      <c r="AX146" s="66"/>
      <c r="AY146" s="66"/>
      <c r="AZ146" s="66"/>
      <c r="BA146" s="66"/>
      <c r="BB146" s="66"/>
      <c r="BC146" s="66"/>
      <c r="BD146" s="66"/>
      <c r="BE146" s="66"/>
      <c r="BF146" s="66"/>
      <c r="BG146" s="66"/>
      <c r="BH146" s="66"/>
      <c r="BI146" s="66"/>
      <c r="BJ146" s="66"/>
      <c r="BK146" s="66"/>
      <c r="BL146" s="66"/>
      <c r="BM146" s="66"/>
      <c r="BN146" s="66"/>
      <c r="BO146" s="66"/>
      <c r="BP146" s="66"/>
      <c r="BQ146" s="66"/>
      <c r="BR146" s="66"/>
      <c r="BS146" s="66"/>
      <c r="BT146" s="66"/>
    </row>
    <row r="147" spans="2:72" x14ac:dyDescent="0.35">
      <c r="B147" s="143"/>
      <c r="C147" s="16" t="s">
        <v>33</v>
      </c>
      <c r="D147" s="26">
        <f t="shared" ref="D147:AH147" si="139">D$97*D122*0.01</f>
        <v>6.3202613333333328</v>
      </c>
      <c r="E147" s="27">
        <f t="shared" si="139"/>
        <v>12.175791786666668</v>
      </c>
      <c r="F147" s="27">
        <f t="shared" si="139"/>
        <v>17.579566080000003</v>
      </c>
      <c r="G147" s="27">
        <f t="shared" si="139"/>
        <v>22.544558933333338</v>
      </c>
      <c r="H147" s="27">
        <f t="shared" si="139"/>
        <v>27.400249600000006</v>
      </c>
      <c r="I147" s="27">
        <f t="shared" si="139"/>
        <v>100.52773200000003</v>
      </c>
      <c r="J147" s="27">
        <f t="shared" si="139"/>
        <v>153.32803200000009</v>
      </c>
      <c r="K147" s="27">
        <f t="shared" si="139"/>
        <v>5414.4498168000046</v>
      </c>
      <c r="L147" s="27">
        <f t="shared" si="139"/>
        <v>2080.7534160000009</v>
      </c>
      <c r="M147" s="27">
        <f t="shared" si="139"/>
        <v>3823.318912800004</v>
      </c>
      <c r="N147" s="27">
        <f t="shared" si="139"/>
        <v>1347.3697920000016</v>
      </c>
      <c r="O147" s="27">
        <f t="shared" si="139"/>
        <v>809.50396800000044</v>
      </c>
      <c r="P147" s="27">
        <f t="shared" si="139"/>
        <v>329.00214560000074</v>
      </c>
      <c r="Q147" s="27">
        <f t="shared" si="139"/>
        <v>1001.3881279999998</v>
      </c>
      <c r="R147" s="27">
        <f t="shared" si="139"/>
        <v>452.44523520000132</v>
      </c>
      <c r="S147" s="27">
        <f t="shared" si="139"/>
        <v>6581.6021040000069</v>
      </c>
      <c r="T147" s="27">
        <f t="shared" si="139"/>
        <v>1370.3520479999997</v>
      </c>
      <c r="U147" s="27">
        <f t="shared" si="139"/>
        <v>1324.8008400000024</v>
      </c>
      <c r="V147" s="27">
        <f t="shared" si="139"/>
        <v>1279.5676159999998</v>
      </c>
      <c r="W147" s="27">
        <f t="shared" si="139"/>
        <v>1234.6523760000023</v>
      </c>
      <c r="X147" s="27">
        <f t="shared" si="139"/>
        <v>1190.0551200000009</v>
      </c>
      <c r="Y147" s="27">
        <f t="shared" si="139"/>
        <v>794.36845722163946</v>
      </c>
      <c r="Z147" s="27">
        <f t="shared" si="139"/>
        <v>820.23200441255813</v>
      </c>
      <c r="AA147" s="27">
        <f t="shared" si="139"/>
        <v>846.92380707602445</v>
      </c>
      <c r="AB147" s="27">
        <f t="shared" si="139"/>
        <v>874.4698163894526</v>
      </c>
      <c r="AC147" s="27">
        <f t="shared" si="139"/>
        <v>902.89677250495038</v>
      </c>
      <c r="AD147" s="27">
        <f t="shared" si="139"/>
        <v>932.23222749668525</v>
      </c>
      <c r="AE147" s="27">
        <f t="shared" si="139"/>
        <v>962.5045689295174</v>
      </c>
      <c r="AF147" s="27">
        <f t="shared" si="139"/>
        <v>993.74304406363638</v>
      </c>
      <c r="AG147" s="27">
        <f t="shared" si="139"/>
        <v>1025.977784710112</v>
      </c>
      <c r="AH147" s="44">
        <f t="shared" si="139"/>
        <v>1059.2398327525025</v>
      </c>
      <c r="AJ147" s="61">
        <f t="shared" si="123"/>
        <v>37791.726025690448</v>
      </c>
      <c r="AK147" s="66"/>
      <c r="AN147" s="68"/>
      <c r="AO147" s="2"/>
      <c r="AP147" s="66"/>
      <c r="AQ147" s="66"/>
      <c r="AR147" s="66"/>
      <c r="AS147" s="66"/>
      <c r="AT147" s="66"/>
      <c r="AU147" s="66"/>
      <c r="AV147" s="66"/>
      <c r="AW147" s="66"/>
      <c r="AX147" s="66"/>
      <c r="AY147" s="66"/>
      <c r="AZ147" s="66"/>
      <c r="BA147" s="66"/>
      <c r="BB147" s="66"/>
      <c r="BC147" s="66"/>
      <c r="BD147" s="66"/>
      <c r="BE147" s="66"/>
      <c r="BF147" s="66"/>
      <c r="BG147" s="66"/>
      <c r="BH147" s="66"/>
      <c r="BI147" s="66"/>
      <c r="BJ147" s="66"/>
      <c r="BK147" s="66"/>
      <c r="BL147" s="66"/>
      <c r="BM147" s="66"/>
      <c r="BN147" s="66"/>
      <c r="BO147" s="66"/>
      <c r="BP147" s="66"/>
      <c r="BQ147" s="66"/>
      <c r="BR147" s="66"/>
      <c r="BS147" s="66"/>
      <c r="BT147" s="66"/>
    </row>
    <row r="148" spans="2:72" x14ac:dyDescent="0.35">
      <c r="B148" s="143"/>
      <c r="C148" s="17" t="s">
        <v>34</v>
      </c>
      <c r="D148" s="28">
        <f t="shared" ref="D148:AH148" si="140">D$97*D123*0.01</f>
        <v>10.112418133333334</v>
      </c>
      <c r="E148" s="29">
        <f t="shared" si="140"/>
        <v>19.754600960000001</v>
      </c>
      <c r="F148" s="29">
        <f t="shared" si="140"/>
        <v>28.933035840000002</v>
      </c>
      <c r="G148" s="29">
        <f t="shared" si="140"/>
        <v>37.654210133333336</v>
      </c>
      <c r="H148" s="29">
        <f t="shared" si="140"/>
        <v>46.461292800000003</v>
      </c>
      <c r="I148" s="29">
        <f t="shared" si="140"/>
        <v>173.13109400000002</v>
      </c>
      <c r="J148" s="29">
        <f t="shared" si="140"/>
        <v>268.32405600000004</v>
      </c>
      <c r="K148" s="29">
        <f t="shared" si="140"/>
        <v>9632.6839764000033</v>
      </c>
      <c r="L148" s="29">
        <f t="shared" si="140"/>
        <v>3765.1728480000002</v>
      </c>
      <c r="M148" s="29">
        <f t="shared" si="140"/>
        <v>7040.5019004000023</v>
      </c>
      <c r="N148" s="29">
        <f t="shared" si="140"/>
        <v>2526.3183600000011</v>
      </c>
      <c r="O148" s="29">
        <f t="shared" si="140"/>
        <v>1546.3601440000002</v>
      </c>
      <c r="P148" s="29">
        <f t="shared" si="140"/>
        <v>640.68838880000112</v>
      </c>
      <c r="Q148" s="29">
        <f t="shared" si="140"/>
        <v>1989.2439839999986</v>
      </c>
      <c r="R148" s="29">
        <f t="shared" si="140"/>
        <v>917.4583936000023</v>
      </c>
      <c r="S148" s="29">
        <f t="shared" si="140"/>
        <v>13633.318644000008</v>
      </c>
      <c r="T148" s="29">
        <f t="shared" si="140"/>
        <v>2901.9219839999982</v>
      </c>
      <c r="U148" s="29">
        <f t="shared" si="140"/>
        <v>2870.4018200000037</v>
      </c>
      <c r="V148" s="29">
        <f t="shared" si="140"/>
        <v>2839.0406479999983</v>
      </c>
      <c r="W148" s="29">
        <f t="shared" si="140"/>
        <v>2807.838468000004</v>
      </c>
      <c r="X148" s="29">
        <f t="shared" si="140"/>
        <v>2776.7952800000021</v>
      </c>
      <c r="Y148" s="29">
        <f t="shared" si="140"/>
        <v>1848.6277946976249</v>
      </c>
      <c r="Z148" s="29">
        <f t="shared" si="140"/>
        <v>1903.7584822415474</v>
      </c>
      <c r="AA148" s="29">
        <f t="shared" si="140"/>
        <v>1960.4874594131502</v>
      </c>
      <c r="AB148" s="29">
        <f t="shared" si="140"/>
        <v>2018.8593161044491</v>
      </c>
      <c r="AC148" s="29">
        <f t="shared" si="140"/>
        <v>2078.9198186926478</v>
      </c>
      <c r="AD148" s="29">
        <f t="shared" si="140"/>
        <v>2140.7159384082211</v>
      </c>
      <c r="AE148" s="29">
        <f t="shared" si="140"/>
        <v>2204.2958802767489</v>
      </c>
      <c r="AF148" s="29">
        <f t="shared" si="140"/>
        <v>2269.7091126413443</v>
      </c>
      <c r="AG148" s="29">
        <f t="shared" si="140"/>
        <v>2337.0063972721828</v>
      </c>
      <c r="AH148" s="45">
        <f t="shared" si="140"/>
        <v>2406.2398200694333</v>
      </c>
      <c r="AJ148" s="62">
        <f t="shared" si="123"/>
        <v>77640.735566884046</v>
      </c>
      <c r="AK148" s="66"/>
      <c r="AN148" s="68"/>
      <c r="AO148" s="2"/>
      <c r="AP148" s="66"/>
      <c r="AQ148" s="66"/>
      <c r="AR148" s="66"/>
      <c r="AS148" s="66"/>
      <c r="AT148" s="66"/>
      <c r="AU148" s="66"/>
      <c r="AV148" s="66"/>
      <c r="AW148" s="66"/>
      <c r="AX148" s="66"/>
      <c r="AY148" s="66"/>
      <c r="AZ148" s="66"/>
      <c r="BA148" s="66"/>
      <c r="BB148" s="66"/>
      <c r="BC148" s="66"/>
      <c r="BD148" s="66"/>
      <c r="BE148" s="66"/>
      <c r="BF148" s="66"/>
      <c r="BG148" s="66"/>
      <c r="BH148" s="66"/>
      <c r="BI148" s="66"/>
      <c r="BJ148" s="66"/>
      <c r="BK148" s="66"/>
      <c r="BL148" s="66"/>
      <c r="BM148" s="66"/>
      <c r="BN148" s="66"/>
      <c r="BO148" s="66"/>
      <c r="BP148" s="66"/>
      <c r="BQ148" s="66"/>
      <c r="BR148" s="66"/>
      <c r="BS148" s="66"/>
      <c r="BT148" s="66"/>
    </row>
    <row r="149" spans="2:72" x14ac:dyDescent="0.35">
      <c r="B149" s="143"/>
      <c r="C149" s="18" t="s">
        <v>35</v>
      </c>
      <c r="D149" s="30">
        <f t="shared" ref="D149:AH149" si="141">D$97*D124*0.01</f>
        <v>1.2640522666666667</v>
      </c>
      <c r="E149" s="31">
        <f t="shared" si="141"/>
        <v>2.4910676053333334</v>
      </c>
      <c r="F149" s="31">
        <f t="shared" si="141"/>
        <v>3.680721648</v>
      </c>
      <c r="G149" s="31">
        <f t="shared" si="141"/>
        <v>4.8326900266666666</v>
      </c>
      <c r="H149" s="31">
        <f t="shared" si="141"/>
        <v>6.0161417599999991</v>
      </c>
      <c r="I149" s="31">
        <f t="shared" si="141"/>
        <v>22.618739699999992</v>
      </c>
      <c r="J149" s="31">
        <f t="shared" si="141"/>
        <v>35.369989199999992</v>
      </c>
      <c r="K149" s="31">
        <f t="shared" si="141"/>
        <v>1281.2099275799999</v>
      </c>
      <c r="L149" s="31">
        <f t="shared" si="141"/>
        <v>505.32582959999974</v>
      </c>
      <c r="M149" s="31">
        <f t="shared" si="141"/>
        <v>953.49843617999977</v>
      </c>
      <c r="N149" s="31">
        <f t="shared" si="141"/>
        <v>345.26350919999993</v>
      </c>
      <c r="O149" s="31">
        <f t="shared" si="141"/>
        <v>213.27316079999983</v>
      </c>
      <c r="P149" s="31">
        <f t="shared" si="141"/>
        <v>89.176897360000083</v>
      </c>
      <c r="Q149" s="31">
        <f t="shared" si="141"/>
        <v>279.44141679999956</v>
      </c>
      <c r="R149" s="31">
        <f t="shared" si="141"/>
        <v>130.07800512000017</v>
      </c>
      <c r="S149" s="31">
        <f t="shared" si="141"/>
        <v>1950.9749093999988</v>
      </c>
      <c r="T149" s="31">
        <f t="shared" si="141"/>
        <v>419.16650879999924</v>
      </c>
      <c r="U149" s="31">
        <f t="shared" si="141"/>
        <v>418.51662899999997</v>
      </c>
      <c r="V149" s="31">
        <f t="shared" si="141"/>
        <v>417.85879959999914</v>
      </c>
      <c r="W149" s="31">
        <f t="shared" si="141"/>
        <v>417.19302059999995</v>
      </c>
      <c r="X149" s="31">
        <f t="shared" si="141"/>
        <v>416.51929200000035</v>
      </c>
      <c r="Y149" s="31">
        <f t="shared" si="141"/>
        <v>279.35290745627651</v>
      </c>
      <c r="Z149" s="31">
        <f t="shared" si="141"/>
        <v>289.81530822577048</v>
      </c>
      <c r="AA149" s="31">
        <f t="shared" si="141"/>
        <v>300.65795151198859</v>
      </c>
      <c r="AB149" s="31">
        <f t="shared" si="141"/>
        <v>311.89423451223803</v>
      </c>
      <c r="AC149" s="31">
        <f t="shared" si="141"/>
        <v>323.53801014760705</v>
      </c>
      <c r="AD149" s="31">
        <f t="shared" si="141"/>
        <v>335.60360189880652</v>
      </c>
      <c r="AE149" s="31">
        <f t="shared" si="141"/>
        <v>348.10581909617525</v>
      </c>
      <c r="AF149" s="31">
        <f t="shared" si="141"/>
        <v>361.05997267645427</v>
      </c>
      <c r="AG149" s="31">
        <f t="shared" si="141"/>
        <v>374.48189141919056</v>
      </c>
      <c r="AH149" s="46">
        <f t="shared" si="141"/>
        <v>388.38793867591727</v>
      </c>
      <c r="AJ149" s="63">
        <f t="shared" si="123"/>
        <v>11226.667379867087</v>
      </c>
      <c r="AK149" s="66"/>
      <c r="AN149" s="68"/>
      <c r="AO149" s="2"/>
      <c r="AP149" s="66"/>
      <c r="AQ149" s="66"/>
      <c r="AR149" s="66"/>
      <c r="AS149" s="66"/>
      <c r="AT149" s="66"/>
      <c r="AU149" s="66"/>
      <c r="AV149" s="66"/>
      <c r="AW149" s="66"/>
      <c r="AX149" s="66"/>
      <c r="AY149" s="66"/>
      <c r="AZ149" s="66"/>
      <c r="BA149" s="66"/>
      <c r="BB149" s="66"/>
      <c r="BC149" s="66"/>
      <c r="BD149" s="66"/>
      <c r="BE149" s="66"/>
      <c r="BF149" s="66"/>
      <c r="BG149" s="66"/>
      <c r="BH149" s="66"/>
      <c r="BI149" s="66"/>
      <c r="BJ149" s="66"/>
      <c r="BK149" s="66"/>
      <c r="BL149" s="66"/>
      <c r="BM149" s="66"/>
      <c r="BN149" s="66"/>
      <c r="BO149" s="66"/>
      <c r="BP149" s="66"/>
      <c r="BQ149" s="66"/>
      <c r="BR149" s="66"/>
      <c r="BS149" s="66"/>
      <c r="BT149" s="66"/>
    </row>
    <row r="150" spans="2:72" ht="15" thickBot="1" x14ac:dyDescent="0.4">
      <c r="B150" s="144"/>
      <c r="C150" s="19" t="s">
        <v>36</v>
      </c>
      <c r="D150" s="32">
        <f t="shared" ref="D150:AH150" si="142">D$97*D125*0.01</f>
        <v>0.12640522666666668</v>
      </c>
      <c r="E150" s="33">
        <f t="shared" si="142"/>
        <v>0.24724311893333334</v>
      </c>
      <c r="F150" s="33">
        <f t="shared" si="142"/>
        <v>0.36257855040000003</v>
      </c>
      <c r="G150" s="33">
        <f t="shared" si="142"/>
        <v>0.47247639466666669</v>
      </c>
      <c r="H150" s="33">
        <f t="shared" si="142"/>
        <v>0.58374444800000003</v>
      </c>
      <c r="I150" s="33">
        <f t="shared" si="142"/>
        <v>2.1781008600000002</v>
      </c>
      <c r="J150" s="33">
        <f t="shared" si="142"/>
        <v>3.3801861600000001</v>
      </c>
      <c r="K150" s="33">
        <f t="shared" si="142"/>
        <v>121.51032728400001</v>
      </c>
      <c r="L150" s="33">
        <f t="shared" si="142"/>
        <v>47.560078079999997</v>
      </c>
      <c r="M150" s="33">
        <f t="shared" si="142"/>
        <v>89.055355164000019</v>
      </c>
      <c r="N150" s="33">
        <f t="shared" si="142"/>
        <v>32.000032560000008</v>
      </c>
      <c r="O150" s="33">
        <f t="shared" si="142"/>
        <v>19.614903839999997</v>
      </c>
      <c r="P150" s="33">
        <f t="shared" si="142"/>
        <v>8.138474128000011</v>
      </c>
      <c r="Q150" s="33">
        <f t="shared" si="142"/>
        <v>25.305348639999977</v>
      </c>
      <c r="R150" s="33">
        <f t="shared" si="142"/>
        <v>11.688168576000026</v>
      </c>
      <c r="S150" s="33">
        <f t="shared" si="142"/>
        <v>173.94234132000003</v>
      </c>
      <c r="T150" s="33">
        <f t="shared" si="142"/>
        <v>37.080114239999965</v>
      </c>
      <c r="U150" s="33">
        <f t="shared" si="142"/>
        <v>36.733114200000031</v>
      </c>
      <c r="V150" s="33">
        <f t="shared" si="142"/>
        <v>36.387704079999956</v>
      </c>
      <c r="W150" s="33">
        <f t="shared" si="142"/>
        <v>36.043883880000031</v>
      </c>
      <c r="X150" s="33">
        <f t="shared" si="142"/>
        <v>35.701653600000029</v>
      </c>
      <c r="Y150" s="33">
        <f t="shared" si="142"/>
        <v>23.698658973778908</v>
      </c>
      <c r="Z150" s="33">
        <f t="shared" si="142"/>
        <v>24.333549464239223</v>
      </c>
      <c r="AA150" s="33">
        <f t="shared" si="142"/>
        <v>24.984252308742722</v>
      </c>
      <c r="AB150" s="33">
        <f t="shared" si="142"/>
        <v>25.651114614090606</v>
      </c>
      <c r="AC150" s="33">
        <f t="shared" si="142"/>
        <v>26.33448919806105</v>
      </c>
      <c r="AD150" s="33">
        <f t="shared" si="142"/>
        <v>27.034734597403872</v>
      </c>
      <c r="AE150" s="33">
        <f t="shared" si="142"/>
        <v>27.752215070801082</v>
      </c>
      <c r="AF150" s="33">
        <f t="shared" si="142"/>
        <v>28.487300596490904</v>
      </c>
      <c r="AG150" s="33">
        <f t="shared" si="142"/>
        <v>29.240366864238194</v>
      </c>
      <c r="AH150" s="47">
        <f t="shared" si="142"/>
        <v>30.011795261320906</v>
      </c>
      <c r="AJ150" s="97">
        <f t="shared" si="123"/>
        <v>985.64071129983415</v>
      </c>
      <c r="AK150" s="67"/>
      <c r="AN150" s="68"/>
      <c r="AO150" s="65"/>
      <c r="AP150" s="67"/>
      <c r="AQ150" s="67"/>
      <c r="AR150" s="67"/>
      <c r="AS150" s="67"/>
      <c r="AT150" s="67"/>
      <c r="AU150" s="67"/>
      <c r="AV150" s="67"/>
      <c r="AW150" s="67"/>
      <c r="AX150" s="67"/>
      <c r="AY150" s="67"/>
      <c r="AZ150" s="67"/>
      <c r="BA150" s="67"/>
      <c r="BB150" s="67"/>
      <c r="BC150" s="67"/>
      <c r="BD150" s="67"/>
      <c r="BE150" s="67"/>
      <c r="BF150" s="67"/>
      <c r="BG150" s="67"/>
      <c r="BH150" s="67"/>
      <c r="BI150" s="67"/>
      <c r="BJ150" s="67"/>
      <c r="BK150" s="67"/>
      <c r="BL150" s="67"/>
      <c r="BM150" s="67"/>
      <c r="BN150" s="67"/>
      <c r="BO150" s="67"/>
      <c r="BP150" s="67"/>
      <c r="BQ150" s="67"/>
      <c r="BR150" s="67"/>
      <c r="BS150" s="67"/>
      <c r="BT150" s="67"/>
    </row>
    <row r="151" spans="2:72" ht="14.5" customHeight="1" x14ac:dyDescent="0.35">
      <c r="B151" s="145" t="s">
        <v>11</v>
      </c>
      <c r="C151" s="13" t="s">
        <v>30</v>
      </c>
      <c r="D151" s="20">
        <f t="shared" ref="D151:AH151" si="143">D$98*D119*0.01</f>
        <v>282.78282666666667</v>
      </c>
      <c r="E151" s="21">
        <f t="shared" si="143"/>
        <v>556.93629824000016</v>
      </c>
      <c r="F151" s="21">
        <f t="shared" si="143"/>
        <v>822.40580016000013</v>
      </c>
      <c r="G151" s="21">
        <f t="shared" si="143"/>
        <v>1079.1367178666667</v>
      </c>
      <c r="H151" s="21">
        <f t="shared" si="143"/>
        <v>1342.5828192000001</v>
      </c>
      <c r="I151" s="21">
        <f t="shared" si="143"/>
        <v>1758.9024946800005</v>
      </c>
      <c r="J151" s="21">
        <f t="shared" si="143"/>
        <v>33586.202014560004</v>
      </c>
      <c r="K151" s="21">
        <f t="shared" si="143"/>
        <v>22517.885996280005</v>
      </c>
      <c r="L151" s="21">
        <f t="shared" si="143"/>
        <v>7725.3495107839981</v>
      </c>
      <c r="M151" s="21">
        <f t="shared" si="143"/>
        <v>22752.386996360008</v>
      </c>
      <c r="N151" s="21">
        <f t="shared" si="143"/>
        <v>45167.554717200001</v>
      </c>
      <c r="O151" s="21">
        <f t="shared" si="143"/>
        <v>18683.557584608014</v>
      </c>
      <c r="P151" s="21">
        <f t="shared" si="143"/>
        <v>17549.412427424006</v>
      </c>
      <c r="Q151" s="21">
        <f t="shared" si="143"/>
        <v>54065.912472000011</v>
      </c>
      <c r="R151" s="21">
        <f t="shared" si="143"/>
        <v>47664.043147615994</v>
      </c>
      <c r="S151" s="21">
        <f t="shared" si="143"/>
        <v>305688.35138949117</v>
      </c>
      <c r="T151" s="21">
        <f t="shared" si="143"/>
        <v>82777.553301381253</v>
      </c>
      <c r="U151" s="21">
        <f t="shared" si="143"/>
        <v>91884.537726764756</v>
      </c>
      <c r="V151" s="21">
        <f t="shared" si="143"/>
        <v>101819.68849623298</v>
      </c>
      <c r="W151" s="21">
        <f t="shared" si="143"/>
        <v>112576.96223191297</v>
      </c>
      <c r="X151" s="21">
        <f t="shared" si="143"/>
        <v>124150.24008048633</v>
      </c>
      <c r="Y151" s="21">
        <f t="shared" si="143"/>
        <v>45969.978681151952</v>
      </c>
      <c r="Z151" s="21">
        <f t="shared" si="143"/>
        <v>47764.150099060636</v>
      </c>
      <c r="AA151" s="21">
        <f t="shared" si="143"/>
        <v>49627.534850142416</v>
      </c>
      <c r="AB151" s="21">
        <f t="shared" si="143"/>
        <v>51562.764110600168</v>
      </c>
      <c r="AC151" s="21">
        <f t="shared" si="143"/>
        <v>53572.567200763435</v>
      </c>
      <c r="AD151" s="21">
        <f t="shared" si="143"/>
        <v>55659.775153472176</v>
      </c>
      <c r="AE151" s="21">
        <f t="shared" si="143"/>
        <v>57827.324407572465</v>
      </c>
      <c r="AF151" s="21">
        <f t="shared" si="143"/>
        <v>60078.260630673336</v>
      </c>
      <c r="AG151" s="21">
        <f t="shared" si="143"/>
        <v>62415.742675438996</v>
      </c>
      <c r="AH151" s="41">
        <f t="shared" si="143"/>
        <v>64843.046673815472</v>
      </c>
      <c r="AJ151" s="58">
        <f t="shared" si="123"/>
        <v>1643773.5295326058</v>
      </c>
      <c r="AK151" s="66"/>
      <c r="AN151" s="68"/>
      <c r="AO151" s="2"/>
      <c r="AP151" s="66"/>
      <c r="AQ151" s="66"/>
      <c r="AR151" s="66"/>
      <c r="AS151" s="66"/>
      <c r="AT151" s="66"/>
      <c r="AU151" s="66"/>
      <c r="AV151" s="66"/>
      <c r="AW151" s="66"/>
      <c r="AX151" s="66"/>
      <c r="AY151" s="66"/>
      <c r="AZ151" s="66"/>
      <c r="BA151" s="66"/>
      <c r="BB151" s="66"/>
      <c r="BC151" s="66"/>
      <c r="BD151" s="66"/>
      <c r="BE151" s="66"/>
      <c r="BF151" s="66"/>
      <c r="BG151" s="66"/>
      <c r="BH151" s="66"/>
      <c r="BI151" s="66"/>
      <c r="BJ151" s="66"/>
      <c r="BK151" s="66"/>
      <c r="BL151" s="66"/>
      <c r="BM151" s="66"/>
      <c r="BN151" s="66"/>
      <c r="BO151" s="66"/>
      <c r="BP151" s="66"/>
      <c r="BQ151" s="66"/>
      <c r="BR151" s="66"/>
      <c r="BS151" s="66"/>
      <c r="BT151" s="66"/>
    </row>
    <row r="152" spans="2:72" x14ac:dyDescent="0.35">
      <c r="B152" s="143"/>
      <c r="C152" s="14" t="s">
        <v>31</v>
      </c>
      <c r="D152" s="22">
        <f t="shared" ref="D152:AH152" si="144">D$98*D120*0.01</f>
        <v>29.394530666666668</v>
      </c>
      <c r="E152" s="23">
        <f t="shared" si="144"/>
        <v>57.819910400000012</v>
      </c>
      <c r="F152" s="23">
        <f t="shared" si="144"/>
        <v>85.274229599999998</v>
      </c>
      <c r="G152" s="23">
        <f t="shared" si="144"/>
        <v>111.75557866666668</v>
      </c>
      <c r="H152" s="23">
        <f t="shared" si="144"/>
        <v>138.86611199999999</v>
      </c>
      <c r="I152" s="23">
        <f t="shared" si="144"/>
        <v>181.70243460000006</v>
      </c>
      <c r="J152" s="23">
        <f t="shared" si="144"/>
        <v>3465.3332375999998</v>
      </c>
      <c r="K152" s="23">
        <f t="shared" si="144"/>
        <v>2320.4818818000003</v>
      </c>
      <c r="L152" s="23">
        <f t="shared" si="144"/>
        <v>795.12697183999978</v>
      </c>
      <c r="M152" s="23">
        <f t="shared" si="144"/>
        <v>2338.9148846000007</v>
      </c>
      <c r="N152" s="23">
        <f t="shared" si="144"/>
        <v>4637.5056179999992</v>
      </c>
      <c r="O152" s="23">
        <f t="shared" si="144"/>
        <v>1915.9720596800012</v>
      </c>
      <c r="P152" s="23">
        <f t="shared" si="144"/>
        <v>1797.4847254399999</v>
      </c>
      <c r="Q152" s="23">
        <f t="shared" si="144"/>
        <v>5530.9597199999998</v>
      </c>
      <c r="R152" s="23">
        <f t="shared" si="144"/>
        <v>4870.1626097599983</v>
      </c>
      <c r="S152" s="23">
        <f t="shared" si="144"/>
        <v>31196.680559615987</v>
      </c>
      <c r="T152" s="23">
        <f t="shared" si="144"/>
        <v>8437.6261412352105</v>
      </c>
      <c r="U152" s="23">
        <f t="shared" si="144"/>
        <v>9354.694365087993</v>
      </c>
      <c r="V152" s="23">
        <f t="shared" si="144"/>
        <v>10353.797834969599</v>
      </c>
      <c r="W152" s="23">
        <f t="shared" si="144"/>
        <v>11434.033474905598</v>
      </c>
      <c r="X152" s="23">
        <f t="shared" si="144"/>
        <v>12594.495569919989</v>
      </c>
      <c r="Y152" s="23">
        <f t="shared" si="144"/>
        <v>4662.6243052110403</v>
      </c>
      <c r="Z152" s="23">
        <f t="shared" si="144"/>
        <v>4843.7430381361555</v>
      </c>
      <c r="AA152" s="23">
        <f t="shared" si="144"/>
        <v>5031.8151479194357</v>
      </c>
      <c r="AB152" s="23">
        <f t="shared" si="144"/>
        <v>5227.1036657306677</v>
      </c>
      <c r="AC152" s="23">
        <f t="shared" si="144"/>
        <v>5429.8813835817491</v>
      </c>
      <c r="AD152" s="23">
        <f t="shared" si="144"/>
        <v>5640.4312072833582</v>
      </c>
      <c r="AE152" s="23">
        <f t="shared" si="144"/>
        <v>5859.0465217024221</v>
      </c>
      <c r="AF152" s="23">
        <f t="shared" si="144"/>
        <v>6086.031568725457</v>
      </c>
      <c r="AG152" s="23">
        <f t="shared" si="144"/>
        <v>6321.701838344924</v>
      </c>
      <c r="AH152" s="42">
        <f t="shared" si="144"/>
        <v>6566.3844732977723</v>
      </c>
      <c r="AJ152" s="59">
        <f t="shared" si="123"/>
        <v>167316.8456003207</v>
      </c>
      <c r="AK152" s="66"/>
      <c r="AN152" s="68"/>
      <c r="AO152" s="2"/>
      <c r="AP152" s="66"/>
      <c r="AQ152" s="66"/>
      <c r="AR152" s="66"/>
      <c r="AS152" s="66"/>
      <c r="AT152" s="66"/>
      <c r="AU152" s="66"/>
      <c r="AV152" s="66"/>
      <c r="AW152" s="66"/>
      <c r="AX152" s="66"/>
      <c r="AY152" s="66"/>
      <c r="AZ152" s="66"/>
      <c r="BA152" s="66"/>
      <c r="BB152" s="66"/>
      <c r="BC152" s="66"/>
      <c r="BD152" s="66"/>
      <c r="BE152" s="66"/>
      <c r="BF152" s="66"/>
      <c r="BG152" s="66"/>
      <c r="BH152" s="66"/>
      <c r="BI152" s="66"/>
      <c r="BJ152" s="66"/>
      <c r="BK152" s="66"/>
      <c r="BL152" s="66"/>
      <c r="BM152" s="66"/>
      <c r="BN152" s="66"/>
      <c r="BO152" s="66"/>
      <c r="BP152" s="66"/>
      <c r="BQ152" s="66"/>
      <c r="BR152" s="66"/>
      <c r="BS152" s="66"/>
      <c r="BT152" s="66"/>
    </row>
    <row r="153" spans="2:72" x14ac:dyDescent="0.35">
      <c r="B153" s="143"/>
      <c r="C153" s="15" t="s">
        <v>32</v>
      </c>
      <c r="D153" s="24">
        <f t="shared" ref="D153:AH153" si="145">D$98*D121*0.01</f>
        <v>7.4416533333333339</v>
      </c>
      <c r="E153" s="25">
        <f t="shared" si="145"/>
        <v>14.628693333333336</v>
      </c>
      <c r="F153" s="25">
        <f t="shared" si="145"/>
        <v>21.561120000000003</v>
      </c>
      <c r="G153" s="25">
        <f t="shared" si="145"/>
        <v>28.238933333333335</v>
      </c>
      <c r="H153" s="25">
        <f t="shared" si="145"/>
        <v>35.0672</v>
      </c>
      <c r="I153" s="25">
        <f t="shared" si="145"/>
        <v>45.85550400000001</v>
      </c>
      <c r="J153" s="25">
        <f t="shared" si="145"/>
        <v>873.98063999999999</v>
      </c>
      <c r="K153" s="25">
        <f t="shared" si="145"/>
        <v>584.87256000000014</v>
      </c>
      <c r="L153" s="25">
        <f t="shared" si="145"/>
        <v>200.28387199999995</v>
      </c>
      <c r="M153" s="25">
        <f t="shared" si="145"/>
        <v>588.77656000000013</v>
      </c>
      <c r="N153" s="25">
        <f t="shared" si="145"/>
        <v>1166.6680799999999</v>
      </c>
      <c r="O153" s="25">
        <f t="shared" si="145"/>
        <v>481.70259200000032</v>
      </c>
      <c r="P153" s="25">
        <f t="shared" si="145"/>
        <v>451.62932800000004</v>
      </c>
      <c r="Q153" s="25">
        <f t="shared" si="145"/>
        <v>1388.816</v>
      </c>
      <c r="R153" s="25">
        <f t="shared" si="145"/>
        <v>1222.1236159999999</v>
      </c>
      <c r="S153" s="25">
        <f t="shared" si="145"/>
        <v>7823.6189491199984</v>
      </c>
      <c r="T153" s="25">
        <f t="shared" si="145"/>
        <v>2114.6932684800031</v>
      </c>
      <c r="U153" s="25">
        <f t="shared" si="145"/>
        <v>2343.0668415999985</v>
      </c>
      <c r="V153" s="25">
        <f t="shared" si="145"/>
        <v>2591.68907008</v>
      </c>
      <c r="W153" s="25">
        <f t="shared" si="145"/>
        <v>2860.2960537600002</v>
      </c>
      <c r="X153" s="25">
        <f t="shared" si="145"/>
        <v>3148.6238924799977</v>
      </c>
      <c r="Y153" s="25">
        <f t="shared" si="145"/>
        <v>1165.6560763027601</v>
      </c>
      <c r="Z153" s="25">
        <f t="shared" si="145"/>
        <v>1210.9357595340389</v>
      </c>
      <c r="AA153" s="25">
        <f t="shared" si="145"/>
        <v>1257.9537869798589</v>
      </c>
      <c r="AB153" s="25">
        <f t="shared" si="145"/>
        <v>1306.7759164326669</v>
      </c>
      <c r="AC153" s="25">
        <f t="shared" si="145"/>
        <v>1357.4703458954373</v>
      </c>
      <c r="AD153" s="25">
        <f t="shared" si="145"/>
        <v>1410.1078018208395</v>
      </c>
      <c r="AE153" s="25">
        <f t="shared" si="145"/>
        <v>1464.7616304256055</v>
      </c>
      <c r="AF153" s="25">
        <f t="shared" si="145"/>
        <v>1521.5078921813642</v>
      </c>
      <c r="AG153" s="25">
        <f t="shared" si="145"/>
        <v>1580.425459586231</v>
      </c>
      <c r="AH153" s="43">
        <f t="shared" si="145"/>
        <v>1641.5961183244431</v>
      </c>
      <c r="AJ153" s="60">
        <f t="shared" si="123"/>
        <v>41910.825215003242</v>
      </c>
      <c r="AK153" s="66"/>
      <c r="AN153" s="68"/>
      <c r="AO153" s="2"/>
      <c r="AP153" s="66"/>
      <c r="AQ153" s="66"/>
      <c r="AR153" s="66"/>
      <c r="AS153" s="66"/>
      <c r="AT153" s="66"/>
      <c r="AU153" s="66"/>
      <c r="AV153" s="66"/>
      <c r="AW153" s="66"/>
      <c r="AX153" s="66"/>
      <c r="AY153" s="66"/>
      <c r="AZ153" s="66"/>
      <c r="BA153" s="66"/>
      <c r="BB153" s="66"/>
      <c r="BC153" s="66"/>
      <c r="BD153" s="66"/>
      <c r="BE153" s="66"/>
      <c r="BF153" s="66"/>
      <c r="BG153" s="66"/>
      <c r="BH153" s="66"/>
      <c r="BI153" s="66"/>
      <c r="BJ153" s="66"/>
      <c r="BK153" s="66"/>
      <c r="BL153" s="66"/>
      <c r="BM153" s="66"/>
      <c r="BN153" s="66"/>
      <c r="BO153" s="66"/>
      <c r="BP153" s="66"/>
      <c r="BQ153" s="66"/>
      <c r="BR153" s="66"/>
      <c r="BS153" s="66"/>
      <c r="BT153" s="66"/>
    </row>
    <row r="154" spans="2:72" x14ac:dyDescent="0.35">
      <c r="B154" s="143"/>
      <c r="C154" s="16" t="s">
        <v>33</v>
      </c>
      <c r="D154" s="26">
        <f t="shared" ref="D154:AH154" si="146">D$98*D122*0.01</f>
        <v>18.604133333333333</v>
      </c>
      <c r="E154" s="27">
        <f t="shared" si="146"/>
        <v>35.840298666666676</v>
      </c>
      <c r="F154" s="27">
        <f t="shared" si="146"/>
        <v>51.746688000000013</v>
      </c>
      <c r="G154" s="27">
        <f t="shared" si="146"/>
        <v>66.361493333333343</v>
      </c>
      <c r="H154" s="27">
        <f t="shared" si="146"/>
        <v>80.654560000000018</v>
      </c>
      <c r="I154" s="27">
        <f t="shared" si="146"/>
        <v>103.17488400000006</v>
      </c>
      <c r="J154" s="27">
        <f t="shared" si="146"/>
        <v>1922.7574080000009</v>
      </c>
      <c r="K154" s="27">
        <f t="shared" si="146"/>
        <v>1257.476004000001</v>
      </c>
      <c r="L154" s="27">
        <f t="shared" si="146"/>
        <v>420.59613120000017</v>
      </c>
      <c r="M154" s="27">
        <f t="shared" si="146"/>
        <v>1206.9919480000012</v>
      </c>
      <c r="N154" s="27">
        <f t="shared" si="146"/>
        <v>2333.3361600000021</v>
      </c>
      <c r="O154" s="27">
        <f t="shared" si="146"/>
        <v>939.32005440000137</v>
      </c>
      <c r="P154" s="27">
        <f t="shared" si="146"/>
        <v>858.09572320000086</v>
      </c>
      <c r="Q154" s="27">
        <f t="shared" si="146"/>
        <v>2569.3096000000023</v>
      </c>
      <c r="R154" s="27">
        <f t="shared" si="146"/>
        <v>2199.8225088000017</v>
      </c>
      <c r="S154" s="27">
        <f t="shared" si="146"/>
        <v>13691.333160960008</v>
      </c>
      <c r="T154" s="27">
        <f t="shared" si="146"/>
        <v>3594.9785564160079</v>
      </c>
      <c r="U154" s="27">
        <f t="shared" si="146"/>
        <v>3866.0602886400006</v>
      </c>
      <c r="V154" s="27">
        <f t="shared" si="146"/>
        <v>4146.7025121280039</v>
      </c>
      <c r="W154" s="27">
        <f t="shared" si="146"/>
        <v>4433.458883328004</v>
      </c>
      <c r="X154" s="27">
        <f t="shared" si="146"/>
        <v>4722.9358387199964</v>
      </c>
      <c r="Y154" s="27">
        <f t="shared" si="146"/>
        <v>1748.4841144541401</v>
      </c>
      <c r="Z154" s="27">
        <f t="shared" si="146"/>
        <v>1816.4036393010585</v>
      </c>
      <c r="AA154" s="27">
        <f t="shared" si="146"/>
        <v>1886.9306804697883</v>
      </c>
      <c r="AB154" s="27">
        <f t="shared" si="146"/>
        <v>1960.1638746490005</v>
      </c>
      <c r="AC154" s="27">
        <f t="shared" si="146"/>
        <v>2036.2055188431561</v>
      </c>
      <c r="AD154" s="27">
        <f t="shared" si="146"/>
        <v>2115.1617027312595</v>
      </c>
      <c r="AE154" s="27">
        <f t="shared" si="146"/>
        <v>2197.1424456384079</v>
      </c>
      <c r="AF154" s="27">
        <f t="shared" si="146"/>
        <v>2282.2618382720461</v>
      </c>
      <c r="AG154" s="27">
        <f t="shared" si="146"/>
        <v>2370.6381893793464</v>
      </c>
      <c r="AH154" s="44">
        <f t="shared" si="146"/>
        <v>2462.3941774866644</v>
      </c>
      <c r="AJ154" s="61">
        <f t="shared" si="123"/>
        <v>69395.343016350249</v>
      </c>
      <c r="AK154" s="66"/>
      <c r="AN154" s="68"/>
      <c r="AO154" s="2"/>
      <c r="AP154" s="66"/>
      <c r="AQ154" s="66"/>
      <c r="AR154" s="66"/>
      <c r="AS154" s="66"/>
      <c r="AT154" s="66"/>
      <c r="AU154" s="66"/>
      <c r="AV154" s="66"/>
      <c r="AW154" s="66"/>
      <c r="AX154" s="66"/>
      <c r="AY154" s="66"/>
      <c r="AZ154" s="66"/>
      <c r="BA154" s="66"/>
      <c r="BB154" s="66"/>
      <c r="BC154" s="66"/>
      <c r="BD154" s="66"/>
      <c r="BE154" s="66"/>
      <c r="BF154" s="66"/>
      <c r="BG154" s="66"/>
      <c r="BH154" s="66"/>
      <c r="BI154" s="66"/>
      <c r="BJ154" s="66"/>
      <c r="BK154" s="66"/>
      <c r="BL154" s="66"/>
      <c r="BM154" s="66"/>
      <c r="BN154" s="66"/>
      <c r="BO154" s="66"/>
      <c r="BP154" s="66"/>
      <c r="BQ154" s="66"/>
      <c r="BR154" s="66"/>
      <c r="BS154" s="66"/>
      <c r="BT154" s="66"/>
    </row>
    <row r="155" spans="2:72" x14ac:dyDescent="0.35">
      <c r="B155" s="143"/>
      <c r="C155" s="17" t="s">
        <v>34</v>
      </c>
      <c r="D155" s="28">
        <f t="shared" ref="D155:AH155" si="147">D$98*D123*0.01</f>
        <v>29.766613333333336</v>
      </c>
      <c r="E155" s="29">
        <f t="shared" si="147"/>
        <v>58.149056000000009</v>
      </c>
      <c r="F155" s="29">
        <f t="shared" si="147"/>
        <v>85.166424000000006</v>
      </c>
      <c r="G155" s="29">
        <f t="shared" si="147"/>
        <v>110.83781333333334</v>
      </c>
      <c r="H155" s="29">
        <f t="shared" si="147"/>
        <v>136.76208</v>
      </c>
      <c r="I155" s="29">
        <f t="shared" si="147"/>
        <v>177.69007800000006</v>
      </c>
      <c r="J155" s="29">
        <f t="shared" si="147"/>
        <v>3364.8254640000005</v>
      </c>
      <c r="K155" s="29">
        <f t="shared" si="147"/>
        <v>2237.1375420000008</v>
      </c>
      <c r="L155" s="29">
        <f t="shared" si="147"/>
        <v>761.0787135999999</v>
      </c>
      <c r="M155" s="29">
        <f t="shared" si="147"/>
        <v>2222.6315140000011</v>
      </c>
      <c r="N155" s="29">
        <f t="shared" si="147"/>
        <v>4375.0053000000007</v>
      </c>
      <c r="O155" s="29">
        <f t="shared" si="147"/>
        <v>1794.3421552000016</v>
      </c>
      <c r="P155" s="29">
        <f t="shared" si="147"/>
        <v>1671.0285136000007</v>
      </c>
      <c r="Q155" s="29">
        <f t="shared" si="147"/>
        <v>5103.8988000000018</v>
      </c>
      <c r="R155" s="29">
        <f t="shared" si="147"/>
        <v>4460.7511984000002</v>
      </c>
      <c r="S155" s="29">
        <f t="shared" si="147"/>
        <v>28360.618690560004</v>
      </c>
      <c r="T155" s="29">
        <f t="shared" si="147"/>
        <v>7612.8957665280141</v>
      </c>
      <c r="U155" s="29">
        <f t="shared" si="147"/>
        <v>8376.4639587199981</v>
      </c>
      <c r="V155" s="29">
        <f t="shared" si="147"/>
        <v>9200.4961987840052</v>
      </c>
      <c r="W155" s="29">
        <f t="shared" si="147"/>
        <v>10082.543589504005</v>
      </c>
      <c r="X155" s="29">
        <f t="shared" si="147"/>
        <v>11020.183623679994</v>
      </c>
      <c r="Y155" s="29">
        <f t="shared" si="147"/>
        <v>4069.0139483538596</v>
      </c>
      <c r="Z155" s="29">
        <f t="shared" si="147"/>
        <v>4215.872846817756</v>
      </c>
      <c r="AA155" s="29">
        <f t="shared" si="147"/>
        <v>4367.930036840814</v>
      </c>
      <c r="AB155" s="29">
        <f t="shared" si="147"/>
        <v>4525.3649986063238</v>
      </c>
      <c r="AC155" s="29">
        <f t="shared" si="147"/>
        <v>4688.3632071363654</v>
      </c>
      <c r="AD155" s="29">
        <f t="shared" si="147"/>
        <v>4857.1163233718798</v>
      </c>
      <c r="AE155" s="29">
        <f t="shared" si="147"/>
        <v>5031.8223909195585</v>
      </c>
      <c r="AF155" s="29">
        <f t="shared" si="147"/>
        <v>5212.6860386133512</v>
      </c>
      <c r="AG155" s="29">
        <f t="shared" si="147"/>
        <v>5399.918689041252</v>
      </c>
      <c r="AH155" s="45">
        <f t="shared" si="147"/>
        <v>5593.7387731905364</v>
      </c>
      <c r="AJ155" s="62">
        <f t="shared" si="123"/>
        <v>149204.10034613439</v>
      </c>
      <c r="AK155" s="66"/>
      <c r="AN155" s="68"/>
      <c r="AO155" s="2"/>
      <c r="AP155" s="66"/>
      <c r="AQ155" s="66"/>
      <c r="AR155" s="66"/>
      <c r="AS155" s="66"/>
      <c r="AT155" s="66"/>
      <c r="AU155" s="66"/>
      <c r="AV155" s="66"/>
      <c r="AW155" s="66"/>
      <c r="AX155" s="66"/>
      <c r="AY155" s="66"/>
      <c r="AZ155" s="66"/>
      <c r="BA155" s="66"/>
      <c r="BB155" s="66"/>
      <c r="BC155" s="66"/>
      <c r="BD155" s="66"/>
      <c r="BE155" s="66"/>
      <c r="BF155" s="66"/>
      <c r="BG155" s="66"/>
      <c r="BH155" s="66"/>
      <c r="BI155" s="66"/>
      <c r="BJ155" s="66"/>
      <c r="BK155" s="66"/>
      <c r="BL155" s="66"/>
      <c r="BM155" s="66"/>
      <c r="BN155" s="66"/>
      <c r="BO155" s="66"/>
      <c r="BP155" s="66"/>
      <c r="BQ155" s="66"/>
      <c r="BR155" s="66"/>
      <c r="BS155" s="66"/>
      <c r="BT155" s="66"/>
    </row>
    <row r="156" spans="2:72" x14ac:dyDescent="0.35">
      <c r="B156" s="143"/>
      <c r="C156" s="18" t="s">
        <v>35</v>
      </c>
      <c r="D156" s="30">
        <f t="shared" ref="D156:AH156" si="148">D$98*D124*0.01</f>
        <v>3.7208266666666669</v>
      </c>
      <c r="E156" s="31">
        <f t="shared" si="148"/>
        <v>7.3326325333333342</v>
      </c>
      <c r="F156" s="31">
        <f t="shared" si="148"/>
        <v>10.834462799999999</v>
      </c>
      <c r="G156" s="31">
        <f t="shared" si="148"/>
        <v>14.225362666666665</v>
      </c>
      <c r="H156" s="31">
        <f t="shared" si="148"/>
        <v>17.708935999999994</v>
      </c>
      <c r="I156" s="31">
        <f t="shared" si="148"/>
        <v>23.214348900000001</v>
      </c>
      <c r="J156" s="31">
        <f t="shared" si="148"/>
        <v>443.54517479999987</v>
      </c>
      <c r="K156" s="31">
        <f t="shared" si="148"/>
        <v>297.55391489999994</v>
      </c>
      <c r="L156" s="31">
        <f t="shared" si="148"/>
        <v>102.14477471999993</v>
      </c>
      <c r="M156" s="31">
        <f t="shared" si="148"/>
        <v>301.01201629999997</v>
      </c>
      <c r="N156" s="31">
        <f t="shared" si="148"/>
        <v>597.91739099999961</v>
      </c>
      <c r="O156" s="31">
        <f t="shared" si="148"/>
        <v>247.47470664000002</v>
      </c>
      <c r="P156" s="31">
        <f t="shared" si="148"/>
        <v>232.58910391999987</v>
      </c>
      <c r="Q156" s="31">
        <f t="shared" si="148"/>
        <v>716.97625999999957</v>
      </c>
      <c r="R156" s="31">
        <f t="shared" si="148"/>
        <v>632.44897127999945</v>
      </c>
      <c r="S156" s="31">
        <f t="shared" si="148"/>
        <v>4058.5023298559963</v>
      </c>
      <c r="T156" s="31">
        <f t="shared" si="148"/>
        <v>1099.6404996096007</v>
      </c>
      <c r="U156" s="31">
        <f t="shared" si="148"/>
        <v>1221.3235911839981</v>
      </c>
      <c r="V156" s="31">
        <f t="shared" si="148"/>
        <v>1354.1575391167987</v>
      </c>
      <c r="W156" s="31">
        <f t="shared" si="148"/>
        <v>1498.0800581567985</v>
      </c>
      <c r="X156" s="31">
        <f t="shared" si="148"/>
        <v>1653.0275435519986</v>
      </c>
      <c r="Y156" s="31">
        <f t="shared" si="148"/>
        <v>614.88358024970591</v>
      </c>
      <c r="Z156" s="31">
        <f t="shared" si="148"/>
        <v>641.79595255304059</v>
      </c>
      <c r="AA156" s="31">
        <f t="shared" si="148"/>
        <v>669.86039156677464</v>
      </c>
      <c r="AB156" s="31">
        <f t="shared" si="148"/>
        <v>699.1251152914765</v>
      </c>
      <c r="AC156" s="31">
        <f t="shared" si="148"/>
        <v>729.64031091879724</v>
      </c>
      <c r="AD156" s="31">
        <f t="shared" si="148"/>
        <v>761.45821298325291</v>
      </c>
      <c r="AE156" s="31">
        <f t="shared" si="148"/>
        <v>794.63318450589043</v>
      </c>
      <c r="AF156" s="31">
        <f t="shared" si="148"/>
        <v>829.22180123884289</v>
      </c>
      <c r="AG156" s="31">
        <f t="shared" si="148"/>
        <v>865.28293912346066</v>
      </c>
      <c r="AH156" s="46">
        <f t="shared" si="148"/>
        <v>902.87786507844282</v>
      </c>
      <c r="AJ156" s="63">
        <f t="shared" si="123"/>
        <v>22042.20979811154</v>
      </c>
      <c r="AK156" s="66"/>
      <c r="AN156" s="68"/>
      <c r="AO156" s="2"/>
      <c r="AP156" s="66"/>
      <c r="AQ156" s="66"/>
      <c r="AR156" s="66"/>
      <c r="AS156" s="66"/>
      <c r="AT156" s="66"/>
      <c r="AU156" s="66"/>
      <c r="AV156" s="66"/>
      <c r="AW156" s="66"/>
      <c r="AX156" s="66"/>
      <c r="AY156" s="66"/>
      <c r="AZ156" s="66"/>
      <c r="BA156" s="66"/>
      <c r="BB156" s="66"/>
      <c r="BC156" s="66"/>
      <c r="BD156" s="66"/>
      <c r="BE156" s="66"/>
      <c r="BF156" s="66"/>
      <c r="BG156" s="66"/>
      <c r="BH156" s="66"/>
      <c r="BI156" s="66"/>
      <c r="BJ156" s="66"/>
      <c r="BK156" s="66"/>
      <c r="BL156" s="66"/>
      <c r="BM156" s="66"/>
      <c r="BN156" s="66"/>
      <c r="BO156" s="66"/>
      <c r="BP156" s="66"/>
      <c r="BQ156" s="66"/>
      <c r="BR156" s="66"/>
      <c r="BS156" s="66"/>
      <c r="BT156" s="66"/>
    </row>
    <row r="157" spans="2:72" ht="15" thickBot="1" x14ac:dyDescent="0.4">
      <c r="B157" s="144"/>
      <c r="C157" s="19" t="s">
        <v>36</v>
      </c>
      <c r="D157" s="32">
        <f t="shared" ref="D157:AH157" si="149">D$98*D125*0.01</f>
        <v>0.37208266666666667</v>
      </c>
      <c r="E157" s="33">
        <f t="shared" si="149"/>
        <v>0.72777749333333352</v>
      </c>
      <c r="F157" s="33">
        <f t="shared" si="149"/>
        <v>1.0672754400000002</v>
      </c>
      <c r="G157" s="33">
        <f t="shared" si="149"/>
        <v>1.3907674666666667</v>
      </c>
      <c r="H157" s="33">
        <f t="shared" si="149"/>
        <v>1.7182928</v>
      </c>
      <c r="I157" s="33">
        <f t="shared" si="149"/>
        <v>2.2354558200000008</v>
      </c>
      <c r="J157" s="33">
        <f t="shared" si="149"/>
        <v>42.388061040000004</v>
      </c>
      <c r="K157" s="33">
        <f t="shared" si="149"/>
        <v>28.220101020000008</v>
      </c>
      <c r="L157" s="33">
        <f t="shared" si="149"/>
        <v>9.613625855999997</v>
      </c>
      <c r="M157" s="33">
        <f t="shared" si="149"/>
        <v>28.114080740000009</v>
      </c>
      <c r="N157" s="33">
        <f t="shared" si="149"/>
        <v>55.416733799999996</v>
      </c>
      <c r="O157" s="33">
        <f t="shared" si="149"/>
        <v>22.760447472000013</v>
      </c>
      <c r="P157" s="33">
        <f t="shared" si="149"/>
        <v>21.226578416000002</v>
      </c>
      <c r="Q157" s="33">
        <f t="shared" si="149"/>
        <v>64.927148000000003</v>
      </c>
      <c r="R157" s="33">
        <f t="shared" si="149"/>
        <v>56.828748143999995</v>
      </c>
      <c r="S157" s="33">
        <f t="shared" si="149"/>
        <v>361.84237639679986</v>
      </c>
      <c r="T157" s="33">
        <f t="shared" si="149"/>
        <v>97.275890350080132</v>
      </c>
      <c r="U157" s="33">
        <f t="shared" si="149"/>
        <v>107.19530800319991</v>
      </c>
      <c r="V157" s="33">
        <f t="shared" si="149"/>
        <v>117.92185268864</v>
      </c>
      <c r="W157" s="33">
        <f t="shared" si="149"/>
        <v>129.42839643264</v>
      </c>
      <c r="X157" s="33">
        <f t="shared" si="149"/>
        <v>141.6880751615999</v>
      </c>
      <c r="Y157" s="33">
        <f t="shared" si="149"/>
        <v>52.163109414548508</v>
      </c>
      <c r="Z157" s="33">
        <f t="shared" si="149"/>
        <v>53.886641299264731</v>
      </c>
      <c r="AA157" s="33">
        <f t="shared" si="149"/>
        <v>55.664455073858754</v>
      </c>
      <c r="AB157" s="33">
        <f t="shared" si="149"/>
        <v>57.49814032303734</v>
      </c>
      <c r="AC157" s="33">
        <f t="shared" si="149"/>
        <v>59.389327632925379</v>
      </c>
      <c r="AD157" s="33">
        <f t="shared" si="149"/>
        <v>61.339689379206511</v>
      </c>
      <c r="AE157" s="33">
        <f t="shared" si="149"/>
        <v>63.350940515907432</v>
      </c>
      <c r="AF157" s="33">
        <f t="shared" si="149"/>
        <v>65.424839363798654</v>
      </c>
      <c r="AG157" s="33">
        <f t="shared" si="149"/>
        <v>67.563188397311364</v>
      </c>
      <c r="AH157" s="47">
        <f t="shared" si="149"/>
        <v>69.767835028788838</v>
      </c>
      <c r="AJ157" s="97">
        <f t="shared" si="123"/>
        <v>1898.4072416362742</v>
      </c>
      <c r="AK157" s="67"/>
      <c r="AN157" s="68"/>
      <c r="AO157" s="65"/>
      <c r="AP157" s="67"/>
      <c r="AQ157" s="67"/>
      <c r="AR157" s="67"/>
      <c r="AS157" s="67"/>
      <c r="AT157" s="67"/>
      <c r="AU157" s="67"/>
      <c r="AV157" s="67"/>
      <c r="AW157" s="67"/>
      <c r="AX157" s="67"/>
      <c r="AY157" s="67"/>
      <c r="AZ157" s="67"/>
      <c r="BA157" s="67"/>
      <c r="BB157" s="67"/>
      <c r="BC157" s="67"/>
      <c r="BD157" s="67"/>
      <c r="BE157" s="67"/>
      <c r="BF157" s="67"/>
      <c r="BG157" s="67"/>
      <c r="BH157" s="67"/>
      <c r="BI157" s="67"/>
      <c r="BJ157" s="67"/>
      <c r="BK157" s="67"/>
      <c r="BL157" s="67"/>
      <c r="BM157" s="67"/>
      <c r="BN157" s="67"/>
      <c r="BO157" s="67"/>
      <c r="BP157" s="67"/>
      <c r="BQ157" s="67"/>
      <c r="BR157" s="67"/>
      <c r="BS157" s="67"/>
      <c r="BT157" s="67"/>
    </row>
    <row r="158" spans="2:72" ht="14.5" customHeight="1" x14ac:dyDescent="0.35">
      <c r="B158" s="143" t="s">
        <v>7</v>
      </c>
      <c r="C158" s="13" t="s">
        <v>30</v>
      </c>
      <c r="D158" s="20">
        <f t="shared" ref="D158:AH158" si="150">D$99*D119*0.01</f>
        <v>655.01364053333327</v>
      </c>
      <c r="E158" s="21">
        <f t="shared" si="150"/>
        <v>1290.0389905408001</v>
      </c>
      <c r="F158" s="21">
        <f t="shared" si="150"/>
        <v>1904.9495455872002</v>
      </c>
      <c r="G158" s="21">
        <f t="shared" si="150"/>
        <v>2499.6188012373332</v>
      </c>
      <c r="H158" s="21">
        <f t="shared" si="150"/>
        <v>3109.842526464</v>
      </c>
      <c r="I158" s="21">
        <f t="shared" si="150"/>
        <v>4092.4598702000003</v>
      </c>
      <c r="J158" s="21">
        <f t="shared" si="150"/>
        <v>975.13433784000063</v>
      </c>
      <c r="K158" s="21">
        <f t="shared" si="150"/>
        <v>2464.1016089040004</v>
      </c>
      <c r="L158" s="21">
        <f t="shared" si="150"/>
        <v>27473.738920896001</v>
      </c>
      <c r="M158" s="21">
        <f t="shared" si="150"/>
        <v>13527.083597776</v>
      </c>
      <c r="N158" s="21">
        <f t="shared" si="150"/>
        <v>6295.2373987199953</v>
      </c>
      <c r="O158" s="21">
        <f t="shared" si="150"/>
        <v>16116.966136096005</v>
      </c>
      <c r="P158" s="21">
        <f t="shared" si="150"/>
        <v>9990.005706912003</v>
      </c>
      <c r="Q158" s="21">
        <f t="shared" si="150"/>
        <v>67744.904123520027</v>
      </c>
      <c r="R158" s="21">
        <f t="shared" si="150"/>
        <v>49361.054659615998</v>
      </c>
      <c r="S158" s="21">
        <f t="shared" si="150"/>
        <v>60327.167927399983</v>
      </c>
      <c r="T158" s="21">
        <f t="shared" si="150"/>
        <v>82514.938222080178</v>
      </c>
      <c r="U158" s="21">
        <f t="shared" si="150"/>
        <v>100685.82762239987</v>
      </c>
      <c r="V158" s="21">
        <f t="shared" si="150"/>
        <v>120730.84934783999</v>
      </c>
      <c r="W158" s="21">
        <f t="shared" si="150"/>
        <v>142636.52644560003</v>
      </c>
      <c r="X158" s="21">
        <f t="shared" si="150"/>
        <v>166389.21228480007</v>
      </c>
      <c r="Y158" s="21">
        <f t="shared" si="150"/>
        <v>50156.147055471105</v>
      </c>
      <c r="Z158" s="21">
        <f t="shared" si="150"/>
        <v>52864.041404994066</v>
      </c>
      <c r="AA158" s="21">
        <f t="shared" si="150"/>
        <v>55717.22167944083</v>
      </c>
      <c r="AB158" s="21">
        <f t="shared" si="150"/>
        <v>58723.425609498292</v>
      </c>
      <c r="AC158" s="21">
        <f t="shared" si="150"/>
        <v>61890.79940715355</v>
      </c>
      <c r="AD158" s="21">
        <f t="shared" si="150"/>
        <v>65227.91909923395</v>
      </c>
      <c r="AE158" s="21">
        <f t="shared" si="150"/>
        <v>68743.812960309355</v>
      </c>
      <c r="AF158" s="21">
        <f t="shared" si="150"/>
        <v>72447.985100649064</v>
      </c>
      <c r="AG158" s="21">
        <f t="shared" si="150"/>
        <v>76350.440267681202</v>
      </c>
      <c r="AH158" s="41">
        <f t="shared" si="150"/>
        <v>80461.709922292634</v>
      </c>
      <c r="AJ158" s="58">
        <f t="shared" si="123"/>
        <v>1523368.1742216873</v>
      </c>
      <c r="AK158" s="66"/>
      <c r="AN158" s="68"/>
      <c r="AO158" s="2"/>
      <c r="AP158" s="66"/>
      <c r="AQ158" s="66"/>
      <c r="AR158" s="66"/>
      <c r="AS158" s="66"/>
      <c r="AT158" s="66"/>
      <c r="AU158" s="66"/>
      <c r="AV158" s="66"/>
      <c r="AW158" s="66"/>
      <c r="AX158" s="66"/>
      <c r="AY158" s="66"/>
      <c r="AZ158" s="66"/>
      <c r="BA158" s="66"/>
      <c r="BB158" s="66"/>
      <c r="BC158" s="66"/>
      <c r="BD158" s="66"/>
      <c r="BE158" s="66"/>
      <c r="BF158" s="66"/>
      <c r="BG158" s="66"/>
      <c r="BH158" s="66"/>
      <c r="BI158" s="66"/>
      <c r="BJ158" s="66"/>
      <c r="BK158" s="66"/>
      <c r="BL158" s="66"/>
      <c r="BM158" s="66"/>
      <c r="BN158" s="66"/>
      <c r="BO158" s="66"/>
      <c r="BP158" s="66"/>
      <c r="BQ158" s="66"/>
      <c r="BR158" s="66"/>
      <c r="BS158" s="66"/>
      <c r="BT158" s="66"/>
    </row>
    <row r="159" spans="2:72" x14ac:dyDescent="0.35">
      <c r="B159" s="143"/>
      <c r="C159" s="14" t="s">
        <v>31</v>
      </c>
      <c r="D159" s="22">
        <f t="shared" ref="D159:AH159" si="151">D$99*D120*0.01</f>
        <v>68.086944213333339</v>
      </c>
      <c r="E159" s="23">
        <f t="shared" si="151"/>
        <v>133.92903116799999</v>
      </c>
      <c r="F159" s="23">
        <f t="shared" si="151"/>
        <v>197.52183763200003</v>
      </c>
      <c r="G159" s="23">
        <f t="shared" si="151"/>
        <v>258.86094037333334</v>
      </c>
      <c r="H159" s="23">
        <f t="shared" si="151"/>
        <v>321.65743104000001</v>
      </c>
      <c r="I159" s="23">
        <f t="shared" si="151"/>
        <v>422.76926900000001</v>
      </c>
      <c r="J159" s="23">
        <f t="shared" si="151"/>
        <v>100.61171640000006</v>
      </c>
      <c r="K159" s="23">
        <f t="shared" si="151"/>
        <v>253.92717323999997</v>
      </c>
      <c r="L159" s="23">
        <f t="shared" si="151"/>
        <v>2827.7181249599998</v>
      </c>
      <c r="M159" s="23">
        <f t="shared" si="151"/>
        <v>1390.5660613599998</v>
      </c>
      <c r="N159" s="23">
        <f t="shared" si="151"/>
        <v>646.35331679999933</v>
      </c>
      <c r="O159" s="23">
        <f t="shared" si="151"/>
        <v>1652.7717841600004</v>
      </c>
      <c r="P159" s="23">
        <f t="shared" si="151"/>
        <v>1023.2184547200001</v>
      </c>
      <c r="Q159" s="23">
        <f t="shared" si="151"/>
        <v>6930.3248352000001</v>
      </c>
      <c r="R159" s="23">
        <f t="shared" si="151"/>
        <v>5043.5579297599979</v>
      </c>
      <c r="S159" s="23">
        <f t="shared" si="151"/>
        <v>6156.6212069999974</v>
      </c>
      <c r="T159" s="23">
        <f t="shared" si="151"/>
        <v>8410.8574368000154</v>
      </c>
      <c r="U159" s="23">
        <f t="shared" si="151"/>
        <v>10250.746943999982</v>
      </c>
      <c r="V159" s="23">
        <f t="shared" si="151"/>
        <v>12276.828038399995</v>
      </c>
      <c r="W159" s="23">
        <f t="shared" si="151"/>
        <v>14487.074315999998</v>
      </c>
      <c r="X159" s="23">
        <f t="shared" si="151"/>
        <v>16879.453440000001</v>
      </c>
      <c r="Y159" s="23">
        <f t="shared" si="151"/>
        <v>5087.2172888882114</v>
      </c>
      <c r="Z159" s="23">
        <f t="shared" si="151"/>
        <v>5360.920941587472</v>
      </c>
      <c r="AA159" s="23">
        <f t="shared" si="151"/>
        <v>5649.2582372503439</v>
      </c>
      <c r="AB159" s="23">
        <f t="shared" si="151"/>
        <v>5953.0057893961475</v>
      </c>
      <c r="AC159" s="23">
        <f t="shared" si="151"/>
        <v>6272.9810624252932</v>
      </c>
      <c r="AD159" s="23">
        <f t="shared" si="151"/>
        <v>6610.0444972875921</v>
      </c>
      <c r="AE159" s="23">
        <f t="shared" si="151"/>
        <v>6965.1017462761838</v>
      </c>
      <c r="AF159" s="23">
        <f t="shared" si="151"/>
        <v>7339.1060224534349</v>
      </c>
      <c r="AG159" s="23">
        <f t="shared" si="151"/>
        <v>7733.0605694863625</v>
      </c>
      <c r="AH159" s="42">
        <f t="shared" si="151"/>
        <v>8148.0212579536874</v>
      </c>
      <c r="AJ159" s="59">
        <f t="shared" si="123"/>
        <v>154852.17364523138</v>
      </c>
      <c r="AK159" s="66"/>
      <c r="AN159" s="68"/>
      <c r="AO159" s="2"/>
      <c r="AP159" s="66"/>
      <c r="AQ159" s="66"/>
      <c r="AR159" s="66"/>
      <c r="AS159" s="66"/>
      <c r="AT159" s="66"/>
      <c r="AU159" s="66"/>
      <c r="AV159" s="66"/>
      <c r="AW159" s="66"/>
      <c r="AX159" s="66"/>
      <c r="AY159" s="66"/>
      <c r="AZ159" s="66"/>
      <c r="BA159" s="66"/>
      <c r="BB159" s="66"/>
      <c r="BC159" s="66"/>
      <c r="BD159" s="66"/>
      <c r="BE159" s="66"/>
      <c r="BF159" s="66"/>
      <c r="BG159" s="66"/>
      <c r="BH159" s="66"/>
      <c r="BI159" s="66"/>
      <c r="BJ159" s="66"/>
      <c r="BK159" s="66"/>
      <c r="BL159" s="66"/>
      <c r="BM159" s="66"/>
      <c r="BN159" s="66"/>
      <c r="BO159" s="66"/>
      <c r="BP159" s="66"/>
      <c r="BQ159" s="66"/>
      <c r="BR159" s="66"/>
      <c r="BS159" s="66"/>
      <c r="BT159" s="66"/>
    </row>
    <row r="160" spans="2:72" x14ac:dyDescent="0.35">
      <c r="B160" s="143"/>
      <c r="C160" s="15" t="s">
        <v>32</v>
      </c>
      <c r="D160" s="24">
        <f t="shared" ref="D160:AH160" si="152">D$99*D121*0.01</f>
        <v>17.237201066666668</v>
      </c>
      <c r="E160" s="25">
        <f t="shared" si="152"/>
        <v>33.884637866666665</v>
      </c>
      <c r="F160" s="25">
        <f t="shared" si="152"/>
        <v>49.942310400000004</v>
      </c>
      <c r="G160" s="25">
        <f t="shared" si="152"/>
        <v>65.410218666666665</v>
      </c>
      <c r="H160" s="25">
        <f t="shared" si="152"/>
        <v>81.226624000000001</v>
      </c>
      <c r="I160" s="25">
        <f t="shared" si="152"/>
        <v>106.69256</v>
      </c>
      <c r="J160" s="25">
        <f t="shared" si="152"/>
        <v>25.374960000000016</v>
      </c>
      <c r="K160" s="25">
        <f t="shared" si="152"/>
        <v>64.001807999999997</v>
      </c>
      <c r="L160" s="25">
        <f t="shared" si="152"/>
        <v>712.271568</v>
      </c>
      <c r="M160" s="25">
        <f t="shared" si="152"/>
        <v>350.04809599999999</v>
      </c>
      <c r="N160" s="25">
        <f t="shared" si="152"/>
        <v>162.60460799999987</v>
      </c>
      <c r="O160" s="25">
        <f t="shared" si="152"/>
        <v>415.53030400000011</v>
      </c>
      <c r="P160" s="25">
        <f t="shared" si="152"/>
        <v>257.09006400000004</v>
      </c>
      <c r="Q160" s="25">
        <f t="shared" si="152"/>
        <v>1740.1945600000004</v>
      </c>
      <c r="R160" s="25">
        <f t="shared" si="152"/>
        <v>1265.6356159999998</v>
      </c>
      <c r="S160" s="25">
        <f t="shared" si="152"/>
        <v>1543.9802399999994</v>
      </c>
      <c r="T160" s="25">
        <f t="shared" si="152"/>
        <v>2107.9843200000041</v>
      </c>
      <c r="U160" s="25">
        <f t="shared" si="152"/>
        <v>2567.5007999999962</v>
      </c>
      <c r="V160" s="25">
        <f t="shared" si="152"/>
        <v>3073.0483199999994</v>
      </c>
      <c r="W160" s="25">
        <f t="shared" si="152"/>
        <v>3624.0336000000007</v>
      </c>
      <c r="X160" s="25">
        <f t="shared" si="152"/>
        <v>4219.8633600000012</v>
      </c>
      <c r="Y160" s="25">
        <f t="shared" si="152"/>
        <v>1271.8043222220529</v>
      </c>
      <c r="Z160" s="25">
        <f t="shared" si="152"/>
        <v>1340.230235396868</v>
      </c>
      <c r="AA160" s="25">
        <f t="shared" si="152"/>
        <v>1412.314559312586</v>
      </c>
      <c r="AB160" s="25">
        <f t="shared" si="152"/>
        <v>1488.2514473490369</v>
      </c>
      <c r="AC160" s="25">
        <f t="shared" si="152"/>
        <v>1568.2452656063233</v>
      </c>
      <c r="AD160" s="25">
        <f t="shared" si="152"/>
        <v>1652.511124321898</v>
      </c>
      <c r="AE160" s="25">
        <f t="shared" si="152"/>
        <v>1741.275436569046</v>
      </c>
      <c r="AF160" s="25">
        <f t="shared" si="152"/>
        <v>1834.7765056133587</v>
      </c>
      <c r="AG160" s="25">
        <f t="shared" si="152"/>
        <v>1933.2651423715906</v>
      </c>
      <c r="AH160" s="43">
        <f t="shared" si="152"/>
        <v>2037.0053144884218</v>
      </c>
      <c r="AJ160" s="60">
        <f t="shared" si="123"/>
        <v>38763.235129251181</v>
      </c>
      <c r="AK160" s="66"/>
      <c r="AN160" s="68"/>
      <c r="AO160" s="2"/>
      <c r="AP160" s="66"/>
      <c r="AQ160" s="66"/>
      <c r="AR160" s="66"/>
      <c r="AS160" s="66"/>
      <c r="AT160" s="66"/>
      <c r="AU160" s="66"/>
      <c r="AV160" s="66"/>
      <c r="AW160" s="66"/>
      <c r="AX160" s="66"/>
      <c r="AY160" s="66"/>
      <c r="AZ160" s="66"/>
      <c r="BA160" s="66"/>
      <c r="BB160" s="66"/>
      <c r="BC160" s="66"/>
      <c r="BD160" s="66"/>
      <c r="BE160" s="66"/>
      <c r="BF160" s="66"/>
      <c r="BG160" s="66"/>
      <c r="BH160" s="66"/>
      <c r="BI160" s="66"/>
      <c r="BJ160" s="66"/>
      <c r="BK160" s="66"/>
      <c r="BL160" s="66"/>
      <c r="BM160" s="66"/>
      <c r="BN160" s="66"/>
      <c r="BO160" s="66"/>
      <c r="BP160" s="66"/>
      <c r="BQ160" s="66"/>
      <c r="BR160" s="66"/>
      <c r="BS160" s="66"/>
      <c r="BT160" s="66"/>
    </row>
    <row r="161" spans="2:72" x14ac:dyDescent="0.35">
      <c r="B161" s="143"/>
      <c r="C161" s="16" t="s">
        <v>33</v>
      </c>
      <c r="D161" s="26">
        <f t="shared" ref="D161:AH161" si="153">D$99*D122*0.01</f>
        <v>43.093002666666671</v>
      </c>
      <c r="E161" s="27">
        <f t="shared" si="153"/>
        <v>83.017362773333332</v>
      </c>
      <c r="F161" s="27">
        <f t="shared" si="153"/>
        <v>119.86154496000003</v>
      </c>
      <c r="G161" s="27">
        <f t="shared" si="153"/>
        <v>153.71401386666668</v>
      </c>
      <c r="H161" s="27">
        <f t="shared" si="153"/>
        <v>186.82123520000005</v>
      </c>
      <c r="I161" s="27">
        <f t="shared" si="153"/>
        <v>240.05826000000008</v>
      </c>
      <c r="J161" s="27">
        <f t="shared" si="153"/>
        <v>55.824912000000062</v>
      </c>
      <c r="K161" s="27">
        <f t="shared" si="153"/>
        <v>137.60388720000009</v>
      </c>
      <c r="L161" s="27">
        <f t="shared" si="153"/>
        <v>1495.770292800001</v>
      </c>
      <c r="M161" s="27">
        <f t="shared" si="153"/>
        <v>717.59859680000056</v>
      </c>
      <c r="N161" s="27">
        <f t="shared" si="153"/>
        <v>325.20921600000003</v>
      </c>
      <c r="O161" s="27">
        <f t="shared" si="153"/>
        <v>810.28409280000096</v>
      </c>
      <c r="P161" s="27">
        <f t="shared" si="153"/>
        <v>488.47112160000052</v>
      </c>
      <c r="Q161" s="27">
        <f t="shared" si="153"/>
        <v>3219.3599360000035</v>
      </c>
      <c r="R161" s="27">
        <f t="shared" si="153"/>
        <v>2278.1441088000015</v>
      </c>
      <c r="S161" s="27">
        <f t="shared" si="153"/>
        <v>2701.9654200000014</v>
      </c>
      <c r="T161" s="27">
        <f t="shared" si="153"/>
        <v>3583.5733440000104</v>
      </c>
      <c r="U161" s="27">
        <f t="shared" si="153"/>
        <v>4236.3763199999976</v>
      </c>
      <c r="V161" s="27">
        <f t="shared" si="153"/>
        <v>4916.8773120000033</v>
      </c>
      <c r="W161" s="27">
        <f t="shared" si="153"/>
        <v>5617.2520800000057</v>
      </c>
      <c r="X161" s="27">
        <f t="shared" si="153"/>
        <v>6329.7950400000018</v>
      </c>
      <c r="Y161" s="27">
        <f t="shared" si="153"/>
        <v>1907.7064833330792</v>
      </c>
      <c r="Z161" s="27">
        <f t="shared" si="153"/>
        <v>2010.3453530953022</v>
      </c>
      <c r="AA161" s="27">
        <f t="shared" si="153"/>
        <v>2118.4718389688787</v>
      </c>
      <c r="AB161" s="27">
        <f t="shared" si="153"/>
        <v>2232.3771710235551</v>
      </c>
      <c r="AC161" s="27">
        <f t="shared" si="153"/>
        <v>2352.367898409485</v>
      </c>
      <c r="AD161" s="27">
        <f t="shared" si="153"/>
        <v>2478.766686482847</v>
      </c>
      <c r="AE161" s="27">
        <f t="shared" si="153"/>
        <v>2611.9131548535693</v>
      </c>
      <c r="AF161" s="27">
        <f t="shared" si="153"/>
        <v>2752.1647584200382</v>
      </c>
      <c r="AG161" s="27">
        <f t="shared" si="153"/>
        <v>2899.8977135573859</v>
      </c>
      <c r="AH161" s="44">
        <f t="shared" si="153"/>
        <v>3055.507971732633</v>
      </c>
      <c r="AJ161" s="61">
        <f t="shared" si="123"/>
        <v>62160.190129343478</v>
      </c>
      <c r="AK161" s="66"/>
      <c r="AN161" s="68"/>
      <c r="AO161" s="2"/>
      <c r="AP161" s="66"/>
      <c r="AQ161" s="66"/>
      <c r="AR161" s="66"/>
      <c r="AS161" s="66"/>
      <c r="AT161" s="66"/>
      <c r="AU161" s="66"/>
      <c r="AV161" s="66"/>
      <c r="AW161" s="66"/>
      <c r="AX161" s="66"/>
      <c r="AY161" s="66"/>
      <c r="AZ161" s="66"/>
      <c r="BA161" s="66"/>
      <c r="BB161" s="66"/>
      <c r="BC161" s="66"/>
      <c r="BD161" s="66"/>
      <c r="BE161" s="66"/>
      <c r="BF161" s="66"/>
      <c r="BG161" s="66"/>
      <c r="BH161" s="66"/>
      <c r="BI161" s="66"/>
      <c r="BJ161" s="66"/>
      <c r="BK161" s="66"/>
      <c r="BL161" s="66"/>
      <c r="BM161" s="66"/>
      <c r="BN161" s="66"/>
      <c r="BO161" s="66"/>
      <c r="BP161" s="66"/>
      <c r="BQ161" s="66"/>
      <c r="BR161" s="66"/>
      <c r="BS161" s="66"/>
      <c r="BT161" s="66"/>
    </row>
    <row r="162" spans="2:72" x14ac:dyDescent="0.35">
      <c r="B162" s="143"/>
      <c r="C162" s="17" t="s">
        <v>34</v>
      </c>
      <c r="D162" s="28">
        <f t="shared" ref="D162:AH162" si="154">D$99*D123*0.01</f>
        <v>68.94880426666667</v>
      </c>
      <c r="E162" s="29">
        <f t="shared" si="154"/>
        <v>134.69143552</v>
      </c>
      <c r="F162" s="29">
        <f t="shared" si="154"/>
        <v>197.27212608000002</v>
      </c>
      <c r="G162" s="29">
        <f t="shared" si="154"/>
        <v>256.73510826666666</v>
      </c>
      <c r="H162" s="29">
        <f t="shared" si="154"/>
        <v>316.78383360000004</v>
      </c>
      <c r="I162" s="29">
        <f t="shared" si="154"/>
        <v>413.43367000000006</v>
      </c>
      <c r="J162" s="29">
        <f t="shared" si="154"/>
        <v>97.69359600000007</v>
      </c>
      <c r="K162" s="29">
        <f t="shared" si="154"/>
        <v>244.80691560000002</v>
      </c>
      <c r="L162" s="29">
        <f t="shared" si="154"/>
        <v>2706.6319584000007</v>
      </c>
      <c r="M162" s="29">
        <f t="shared" si="154"/>
        <v>1321.4315624000005</v>
      </c>
      <c r="N162" s="29">
        <f t="shared" si="154"/>
        <v>609.76727999999957</v>
      </c>
      <c r="O162" s="29">
        <f t="shared" si="154"/>
        <v>1547.8503824000009</v>
      </c>
      <c r="P162" s="29">
        <f t="shared" si="154"/>
        <v>951.23323680000033</v>
      </c>
      <c r="Q162" s="29">
        <f t="shared" si="154"/>
        <v>6395.2150080000029</v>
      </c>
      <c r="R162" s="29">
        <f t="shared" si="154"/>
        <v>4619.5699984000012</v>
      </c>
      <c r="S162" s="29">
        <f t="shared" si="154"/>
        <v>5596.9283700000005</v>
      </c>
      <c r="T162" s="29">
        <f t="shared" si="154"/>
        <v>7588.7435520000172</v>
      </c>
      <c r="U162" s="29">
        <f t="shared" si="154"/>
        <v>9178.8153599999914</v>
      </c>
      <c r="V162" s="29">
        <f t="shared" si="154"/>
        <v>10909.321536000003</v>
      </c>
      <c r="W162" s="29">
        <f t="shared" si="154"/>
        <v>12774.718440000008</v>
      </c>
      <c r="X162" s="29">
        <f t="shared" si="154"/>
        <v>14769.521760000005</v>
      </c>
      <c r="Y162" s="29">
        <f t="shared" si="154"/>
        <v>4439.55093779663</v>
      </c>
      <c r="Z162" s="29">
        <f t="shared" si="154"/>
        <v>4666.0115645341957</v>
      </c>
      <c r="AA162" s="29">
        <f t="shared" si="154"/>
        <v>4903.9092285731258</v>
      </c>
      <c r="AB162" s="29">
        <f t="shared" si="154"/>
        <v>5153.8147621697126</v>
      </c>
      <c r="AC162" s="29">
        <f t="shared" si="154"/>
        <v>5416.3270860878383</v>
      </c>
      <c r="AD162" s="29">
        <f t="shared" si="154"/>
        <v>5692.074567726776</v>
      </c>
      <c r="AE162" s="29">
        <f t="shared" si="154"/>
        <v>5981.7164434738133</v>
      </c>
      <c r="AF162" s="29">
        <f t="shared" si="154"/>
        <v>6285.9443082313637</v>
      </c>
      <c r="AG162" s="29">
        <f t="shared" si="154"/>
        <v>6605.4836751981275</v>
      </c>
      <c r="AH162" s="45">
        <f t="shared" si="154"/>
        <v>6941.0956091192929</v>
      </c>
      <c r="AJ162" s="62">
        <f t="shared" si="123"/>
        <v>136786.04211664427</v>
      </c>
      <c r="AK162" s="66"/>
      <c r="AN162" s="68"/>
      <c r="AO162" s="2"/>
      <c r="AP162" s="66"/>
      <c r="AQ162" s="66"/>
      <c r="AR162" s="66"/>
      <c r="AS162" s="66"/>
      <c r="AT162" s="66"/>
      <c r="AU162" s="66"/>
      <c r="AV162" s="66"/>
      <c r="AW162" s="66"/>
      <c r="AX162" s="66"/>
      <c r="AY162" s="66"/>
      <c r="AZ162" s="66"/>
      <c r="BA162" s="66"/>
      <c r="BB162" s="66"/>
      <c r="BC162" s="66"/>
      <c r="BD162" s="66"/>
      <c r="BE162" s="66"/>
      <c r="BF162" s="66"/>
      <c r="BG162" s="66"/>
      <c r="BH162" s="66"/>
      <c r="BI162" s="66"/>
      <c r="BJ162" s="66"/>
      <c r="BK162" s="66"/>
      <c r="BL162" s="66"/>
      <c r="BM162" s="66"/>
      <c r="BN162" s="66"/>
      <c r="BO162" s="66"/>
      <c r="BP162" s="66"/>
      <c r="BQ162" s="66"/>
      <c r="BR162" s="66"/>
      <c r="BS162" s="66"/>
      <c r="BT162" s="66"/>
    </row>
    <row r="163" spans="2:72" x14ac:dyDescent="0.35">
      <c r="B163" s="143"/>
      <c r="C163" s="18" t="s">
        <v>35</v>
      </c>
      <c r="D163" s="30">
        <f t="shared" ref="D163:AH163" si="155">D$99*D124*0.01</f>
        <v>8.6186005333333338</v>
      </c>
      <c r="E163" s="31">
        <f t="shared" si="155"/>
        <v>16.984674730666665</v>
      </c>
      <c r="F163" s="31">
        <f t="shared" si="155"/>
        <v>25.096010976000002</v>
      </c>
      <c r="G163" s="31">
        <f t="shared" si="155"/>
        <v>32.950397653333326</v>
      </c>
      <c r="H163" s="31">
        <f t="shared" si="155"/>
        <v>41.019445119999993</v>
      </c>
      <c r="I163" s="31">
        <f t="shared" si="155"/>
        <v>54.01310849999998</v>
      </c>
      <c r="J163" s="31">
        <f t="shared" si="155"/>
        <v>12.877792200000004</v>
      </c>
      <c r="K163" s="31">
        <f t="shared" si="155"/>
        <v>32.560919819999988</v>
      </c>
      <c r="L163" s="31">
        <f t="shared" si="155"/>
        <v>363.25849967999983</v>
      </c>
      <c r="M163" s="31">
        <f t="shared" si="155"/>
        <v>178.96208907999994</v>
      </c>
      <c r="N163" s="31">
        <f t="shared" si="155"/>
        <v>83.334861599999897</v>
      </c>
      <c r="O163" s="31">
        <f t="shared" si="155"/>
        <v>213.47869367999994</v>
      </c>
      <c r="P163" s="31">
        <f t="shared" si="155"/>
        <v>132.40138295999995</v>
      </c>
      <c r="Q163" s="31">
        <f t="shared" si="155"/>
        <v>898.37544159999959</v>
      </c>
      <c r="R163" s="31">
        <f t="shared" si="155"/>
        <v>654.96643127999937</v>
      </c>
      <c r="S163" s="31">
        <f t="shared" si="155"/>
        <v>800.93974949999915</v>
      </c>
      <c r="T163" s="31">
        <f t="shared" si="155"/>
        <v>1096.1518464000012</v>
      </c>
      <c r="U163" s="31">
        <f t="shared" si="155"/>
        <v>1338.3097919999968</v>
      </c>
      <c r="V163" s="31">
        <f t="shared" si="155"/>
        <v>1605.6677471999981</v>
      </c>
      <c r="W163" s="31">
        <f t="shared" si="155"/>
        <v>1898.0875979999983</v>
      </c>
      <c r="X163" s="31">
        <f t="shared" si="155"/>
        <v>2215.428264000001</v>
      </c>
      <c r="Y163" s="31">
        <f t="shared" si="155"/>
        <v>670.87677997213279</v>
      </c>
      <c r="Z163" s="31">
        <f t="shared" si="155"/>
        <v>710.32202476034001</v>
      </c>
      <c r="AA163" s="31">
        <f t="shared" si="155"/>
        <v>752.05750283395184</v>
      </c>
      <c r="AB163" s="31">
        <f t="shared" si="155"/>
        <v>796.21452433173442</v>
      </c>
      <c r="AC163" s="31">
        <f t="shared" si="155"/>
        <v>842.93183026339841</v>
      </c>
      <c r="AD163" s="31">
        <f t="shared" si="155"/>
        <v>892.35600713382451</v>
      </c>
      <c r="AE163" s="31">
        <f t="shared" si="155"/>
        <v>944.64192433870687</v>
      </c>
      <c r="AF163" s="31">
        <f t="shared" si="155"/>
        <v>999.95319555927983</v>
      </c>
      <c r="AG163" s="31">
        <f t="shared" si="155"/>
        <v>1058.462665448445</v>
      </c>
      <c r="AH163" s="46">
        <f t="shared" si="155"/>
        <v>1120.352922968631</v>
      </c>
      <c r="AJ163" s="63">
        <f t="shared" si="123"/>
        <v>20491.652724123775</v>
      </c>
      <c r="AK163" s="66"/>
      <c r="AN163" s="68"/>
      <c r="AO163" s="2"/>
      <c r="AP163" s="66"/>
      <c r="AQ163" s="66"/>
      <c r="AR163" s="66"/>
      <c r="AS163" s="66"/>
      <c r="AT163" s="66"/>
      <c r="AU163" s="66"/>
      <c r="AV163" s="66"/>
      <c r="AW163" s="66"/>
      <c r="AX163" s="66"/>
      <c r="AY163" s="66"/>
      <c r="AZ163" s="66"/>
      <c r="BA163" s="66"/>
      <c r="BB163" s="66"/>
      <c r="BC163" s="66"/>
      <c r="BD163" s="66"/>
      <c r="BE163" s="66"/>
      <c r="BF163" s="66"/>
      <c r="BG163" s="66"/>
      <c r="BH163" s="66"/>
      <c r="BI163" s="66"/>
      <c r="BJ163" s="66"/>
      <c r="BK163" s="66"/>
      <c r="BL163" s="66"/>
      <c r="BM163" s="66"/>
      <c r="BN163" s="66"/>
      <c r="BO163" s="66"/>
      <c r="BP163" s="66"/>
      <c r="BQ163" s="66"/>
      <c r="BR163" s="66"/>
      <c r="BS163" s="66"/>
      <c r="BT163" s="66"/>
    </row>
    <row r="164" spans="2:72" ht="15" thickBot="1" x14ac:dyDescent="0.4">
      <c r="B164" s="144"/>
      <c r="C164" s="19" t="s">
        <v>36</v>
      </c>
      <c r="D164" s="32">
        <f t="shared" ref="D164:AH164" si="156">D$99*D125*0.01</f>
        <v>0.86186005333333338</v>
      </c>
      <c r="E164" s="33">
        <f t="shared" si="156"/>
        <v>1.6857607338666669</v>
      </c>
      <c r="F164" s="33">
        <f t="shared" si="156"/>
        <v>2.4721443648000005</v>
      </c>
      <c r="G164" s="33">
        <f t="shared" si="156"/>
        <v>3.2214532693333333</v>
      </c>
      <c r="H164" s="33">
        <f t="shared" si="156"/>
        <v>3.980104576</v>
      </c>
      <c r="I164" s="33">
        <f t="shared" si="156"/>
        <v>5.2012622999999998</v>
      </c>
      <c r="J164" s="33">
        <f t="shared" si="156"/>
        <v>1.2306855600000008</v>
      </c>
      <c r="K164" s="33">
        <f t="shared" si="156"/>
        <v>3.0880872360000002</v>
      </c>
      <c r="L164" s="33">
        <f t="shared" si="156"/>
        <v>34.189035263999997</v>
      </c>
      <c r="M164" s="33">
        <f t="shared" si="156"/>
        <v>16.714796584000002</v>
      </c>
      <c r="N164" s="33">
        <f t="shared" si="156"/>
        <v>7.7237188799999936</v>
      </c>
      <c r="O164" s="33">
        <f t="shared" si="156"/>
        <v>19.633806864000004</v>
      </c>
      <c r="P164" s="33">
        <f t="shared" si="156"/>
        <v>12.083233008000002</v>
      </c>
      <c r="Q164" s="33">
        <f t="shared" si="156"/>
        <v>81.354095680000015</v>
      </c>
      <c r="R164" s="33">
        <f t="shared" si="156"/>
        <v>58.852056143999988</v>
      </c>
      <c r="S164" s="33">
        <f t="shared" si="156"/>
        <v>71.409086099999982</v>
      </c>
      <c r="T164" s="33">
        <f t="shared" si="156"/>
        <v>96.967278720000195</v>
      </c>
      <c r="U164" s="33">
        <f t="shared" si="156"/>
        <v>117.46316159999982</v>
      </c>
      <c r="V164" s="33">
        <f t="shared" si="156"/>
        <v>139.82369855999997</v>
      </c>
      <c r="W164" s="33">
        <f t="shared" si="156"/>
        <v>163.98752040000002</v>
      </c>
      <c r="X164" s="33">
        <f t="shared" si="156"/>
        <v>189.89385120000006</v>
      </c>
      <c r="Y164" s="33">
        <f t="shared" si="156"/>
        <v>56.91324341943686</v>
      </c>
      <c r="Z164" s="33">
        <f t="shared" si="156"/>
        <v>59.640245475160626</v>
      </c>
      <c r="AA164" s="33">
        <f t="shared" si="156"/>
        <v>62.494919249581926</v>
      </c>
      <c r="AB164" s="33">
        <f t="shared" si="156"/>
        <v>65.483063683357614</v>
      </c>
      <c r="AC164" s="33">
        <f t="shared" si="156"/>
        <v>68.610730370276642</v>
      </c>
      <c r="AD164" s="33">
        <f t="shared" si="156"/>
        <v>71.884233908002557</v>
      </c>
      <c r="AE164" s="33">
        <f t="shared" si="156"/>
        <v>75.310162631611234</v>
      </c>
      <c r="AF164" s="33">
        <f t="shared" si="156"/>
        <v>78.895389741374416</v>
      </c>
      <c r="AG164" s="33">
        <f t="shared" si="156"/>
        <v>82.647084836385488</v>
      </c>
      <c r="AH164" s="47">
        <f t="shared" si="156"/>
        <v>86.572725865757931</v>
      </c>
      <c r="AJ164" s="97">
        <f t="shared" si="123"/>
        <v>1740.2884962782787</v>
      </c>
      <c r="AK164" s="67"/>
      <c r="AN164" s="68"/>
      <c r="AO164" s="65"/>
      <c r="AP164" s="67"/>
      <c r="AQ164" s="67"/>
      <c r="AR164" s="67"/>
      <c r="AS164" s="67"/>
      <c r="AT164" s="67"/>
      <c r="AU164" s="67"/>
      <c r="AV164" s="67"/>
      <c r="AW164" s="67"/>
      <c r="AX164" s="67"/>
      <c r="AY164" s="67"/>
      <c r="AZ164" s="67"/>
      <c r="BA164" s="67"/>
      <c r="BB164" s="67"/>
      <c r="BC164" s="67"/>
      <c r="BD164" s="67"/>
      <c r="BE164" s="67"/>
      <c r="BF164" s="67"/>
      <c r="BG164" s="67"/>
      <c r="BH164" s="67"/>
      <c r="BI164" s="67"/>
      <c r="BJ164" s="67"/>
      <c r="BK164" s="67"/>
      <c r="BL164" s="67"/>
      <c r="BM164" s="67"/>
      <c r="BN164" s="67"/>
      <c r="BO164" s="67"/>
      <c r="BP164" s="67"/>
      <c r="BQ164" s="67"/>
      <c r="BR164" s="67"/>
      <c r="BS164" s="67"/>
      <c r="BT164" s="67"/>
    </row>
    <row r="165" spans="2:72" ht="14.5" customHeight="1" x14ac:dyDescent="0.35">
      <c r="B165" s="143" t="s">
        <v>12</v>
      </c>
      <c r="C165" s="13" t="s">
        <v>30</v>
      </c>
      <c r="D165" s="20">
        <f t="shared" ref="D165:AH165" si="157">D$100*D119*0.01</f>
        <v>8.8874602666666664</v>
      </c>
      <c r="E165" s="21">
        <f t="shared" si="157"/>
        <v>17.503712230400001</v>
      </c>
      <c r="F165" s="21">
        <f t="shared" si="157"/>
        <v>25.847039433600006</v>
      </c>
      <c r="G165" s="21">
        <f t="shared" si="157"/>
        <v>33.915725418666668</v>
      </c>
      <c r="H165" s="21">
        <f t="shared" si="157"/>
        <v>42.195460032000014</v>
      </c>
      <c r="I165" s="21">
        <f t="shared" si="157"/>
        <v>2171.6058733200007</v>
      </c>
      <c r="J165" s="21">
        <f t="shared" si="157"/>
        <v>16866.119181600003</v>
      </c>
      <c r="K165" s="21">
        <f t="shared" si="157"/>
        <v>26866.508231160002</v>
      </c>
      <c r="L165" s="21">
        <f t="shared" si="157"/>
        <v>69702.221341632001</v>
      </c>
      <c r="M165" s="21">
        <f t="shared" si="157"/>
        <v>10260.633249328012</v>
      </c>
      <c r="N165" s="21">
        <f t="shared" si="157"/>
        <v>966.01420223999321</v>
      </c>
      <c r="O165" s="21">
        <f t="shared" si="157"/>
        <v>10975.529471872005</v>
      </c>
      <c r="P165" s="21">
        <f t="shared" si="157"/>
        <v>18174.702307135991</v>
      </c>
      <c r="Q165" s="21">
        <f t="shared" si="157"/>
        <v>4714.2690192000073</v>
      </c>
      <c r="R165" s="21">
        <f t="shared" si="157"/>
        <v>2972.8409287360082</v>
      </c>
      <c r="S165" s="21">
        <f t="shared" si="157"/>
        <v>40033.552216400021</v>
      </c>
      <c r="T165" s="21">
        <f t="shared" si="157"/>
        <v>17264.439279359998</v>
      </c>
      <c r="U165" s="21">
        <f t="shared" si="157"/>
        <v>17227.745618800025</v>
      </c>
      <c r="V165" s="21">
        <f t="shared" si="157"/>
        <v>17190.803161119999</v>
      </c>
      <c r="W165" s="21">
        <f t="shared" si="157"/>
        <v>17153.611906319999</v>
      </c>
      <c r="X165" s="21">
        <f t="shared" si="157"/>
        <v>17116.171854400054</v>
      </c>
      <c r="Y165" s="21">
        <f t="shared" si="157"/>
        <v>8028.1437185625336</v>
      </c>
      <c r="Z165" s="21">
        <f t="shared" si="157"/>
        <v>8231.6432199105566</v>
      </c>
      <c r="AA165" s="21">
        <f t="shared" si="157"/>
        <v>8440.1630276219221</v>
      </c>
      <c r="AB165" s="21">
        <f t="shared" si="157"/>
        <v>8653.8222574290776</v>
      </c>
      <c r="AC165" s="21">
        <f t="shared" si="157"/>
        <v>8872.7426844569418</v>
      </c>
      <c r="AD165" s="21">
        <f t="shared" si="157"/>
        <v>9097.0487964834992</v>
      </c>
      <c r="AE165" s="21">
        <f t="shared" si="157"/>
        <v>9326.8678480295566</v>
      </c>
      <c r="AF165" s="21">
        <f t="shared" si="157"/>
        <v>9562.3299152793006</v>
      </c>
      <c r="AG165" s="21">
        <f t="shared" si="157"/>
        <v>9803.5679518344805</v>
      </c>
      <c r="AH165" s="41">
        <f t="shared" si="157"/>
        <v>10050.717845302523</v>
      </c>
      <c r="AJ165" s="58">
        <f t="shared" si="123"/>
        <v>379852.16450491577</v>
      </c>
      <c r="AK165" s="66"/>
      <c r="AN165" s="68"/>
      <c r="AO165" s="2"/>
      <c r="AP165" s="66"/>
      <c r="AQ165" s="66"/>
      <c r="AR165" s="66"/>
      <c r="AS165" s="66"/>
      <c r="AT165" s="66"/>
      <c r="AU165" s="66"/>
      <c r="AV165" s="66"/>
      <c r="AW165" s="66"/>
      <c r="AX165" s="66"/>
      <c r="AY165" s="66"/>
      <c r="AZ165" s="66"/>
      <c r="BA165" s="66"/>
      <c r="BB165" s="66"/>
      <c r="BC165" s="66"/>
      <c r="BD165" s="66"/>
      <c r="BE165" s="66"/>
      <c r="BF165" s="66"/>
      <c r="BG165" s="66"/>
      <c r="BH165" s="66"/>
      <c r="BI165" s="66"/>
      <c r="BJ165" s="66"/>
      <c r="BK165" s="66"/>
      <c r="BL165" s="66"/>
      <c r="BM165" s="66"/>
      <c r="BN165" s="66"/>
      <c r="BO165" s="66"/>
      <c r="BP165" s="66"/>
      <c r="BQ165" s="66"/>
      <c r="BR165" s="66"/>
      <c r="BS165" s="66"/>
      <c r="BT165" s="66"/>
    </row>
    <row r="166" spans="2:72" x14ac:dyDescent="0.35">
      <c r="B166" s="143"/>
      <c r="C166" s="14" t="s">
        <v>31</v>
      </c>
      <c r="D166" s="22">
        <f t="shared" ref="D166:AH166" si="158">D$100*D120*0.01</f>
        <v>0.9238281066666667</v>
      </c>
      <c r="E166" s="23">
        <f t="shared" si="158"/>
        <v>1.8171971840000003</v>
      </c>
      <c r="F166" s="23">
        <f t="shared" si="158"/>
        <v>2.6800472160000006</v>
      </c>
      <c r="G166" s="23">
        <f t="shared" si="158"/>
        <v>3.5123181866666671</v>
      </c>
      <c r="H166" s="23">
        <f t="shared" si="158"/>
        <v>4.3643635200000004</v>
      </c>
      <c r="I166" s="23">
        <f t="shared" si="158"/>
        <v>224.33652540000003</v>
      </c>
      <c r="J166" s="23">
        <f t="shared" si="158"/>
        <v>1740.2004360000003</v>
      </c>
      <c r="K166" s="23">
        <f t="shared" si="158"/>
        <v>2768.6100546000002</v>
      </c>
      <c r="L166" s="23">
        <f t="shared" si="158"/>
        <v>7174.059388319999</v>
      </c>
      <c r="M166" s="23">
        <f t="shared" si="158"/>
        <v>1054.779344080001</v>
      </c>
      <c r="N166" s="23">
        <f t="shared" si="158"/>
        <v>99.183945599999305</v>
      </c>
      <c r="O166" s="23">
        <f t="shared" si="158"/>
        <v>1125.5248211200003</v>
      </c>
      <c r="P166" s="23">
        <f t="shared" si="158"/>
        <v>1861.5295481599985</v>
      </c>
      <c r="Q166" s="23">
        <f t="shared" si="158"/>
        <v>482.27119200000061</v>
      </c>
      <c r="R166" s="23">
        <f t="shared" si="158"/>
        <v>303.75557296000079</v>
      </c>
      <c r="S166" s="23">
        <f t="shared" si="158"/>
        <v>4085.5791020000006</v>
      </c>
      <c r="T166" s="23">
        <f t="shared" si="158"/>
        <v>1759.7872655999993</v>
      </c>
      <c r="U166" s="23">
        <f t="shared" si="158"/>
        <v>1753.9435780000022</v>
      </c>
      <c r="V166" s="23">
        <f t="shared" si="158"/>
        <v>1748.0911911999992</v>
      </c>
      <c r="W166" s="23">
        <f t="shared" si="158"/>
        <v>1742.2301051999993</v>
      </c>
      <c r="X166" s="23">
        <f t="shared" si="158"/>
        <v>1736.360320000005</v>
      </c>
      <c r="Y166" s="23">
        <f t="shared" si="158"/>
        <v>814.27529665669636</v>
      </c>
      <c r="Z166" s="23">
        <f t="shared" si="158"/>
        <v>834.76759151308761</v>
      </c>
      <c r="AA166" s="23">
        <f t="shared" si="158"/>
        <v>855.76163114972212</v>
      </c>
      <c r="AB166" s="23">
        <f t="shared" si="158"/>
        <v>877.26922372437298</v>
      </c>
      <c r="AC166" s="23">
        <f t="shared" si="158"/>
        <v>899.30243856145364</v>
      </c>
      <c r="AD166" s="23">
        <f t="shared" si="158"/>
        <v>921.87361131774435</v>
      </c>
      <c r="AE166" s="23">
        <f t="shared" si="158"/>
        <v>944.99534922663281</v>
      </c>
      <c r="AF166" s="23">
        <f t="shared" si="158"/>
        <v>968.68053642093935</v>
      </c>
      <c r="AG166" s="23">
        <f t="shared" si="158"/>
        <v>992.94233933451324</v>
      </c>
      <c r="AH166" s="42">
        <f t="shared" si="158"/>
        <v>1017.7942121825342</v>
      </c>
      <c r="AJ166" s="59">
        <f t="shared" si="123"/>
        <v>38801.202374541026</v>
      </c>
      <c r="AK166" s="66"/>
      <c r="AN166" s="68"/>
      <c r="AO166" s="2"/>
      <c r="AP166" s="66"/>
      <c r="AQ166" s="66"/>
      <c r="AR166" s="66"/>
      <c r="AS166" s="66"/>
      <c r="AT166" s="66"/>
      <c r="AU166" s="66"/>
      <c r="AV166" s="66"/>
      <c r="AW166" s="66"/>
      <c r="AX166" s="66"/>
      <c r="AY166" s="66"/>
      <c r="AZ166" s="66"/>
      <c r="BA166" s="66"/>
      <c r="BB166" s="66"/>
      <c r="BC166" s="66"/>
      <c r="BD166" s="66"/>
      <c r="BE166" s="66"/>
      <c r="BF166" s="66"/>
      <c r="BG166" s="66"/>
      <c r="BH166" s="66"/>
      <c r="BI166" s="66"/>
      <c r="BJ166" s="66"/>
      <c r="BK166" s="66"/>
      <c r="BL166" s="66"/>
      <c r="BM166" s="66"/>
      <c r="BN166" s="66"/>
      <c r="BO166" s="66"/>
      <c r="BP166" s="66"/>
      <c r="BQ166" s="66"/>
      <c r="BR166" s="66"/>
      <c r="BS166" s="66"/>
      <c r="BT166" s="66"/>
    </row>
    <row r="167" spans="2:72" x14ac:dyDescent="0.35">
      <c r="B167" s="143"/>
      <c r="C167" s="15" t="s">
        <v>32</v>
      </c>
      <c r="D167" s="24">
        <f t="shared" ref="D167:AH167" si="159">D$100*D121*0.01</f>
        <v>0.23388053333333333</v>
      </c>
      <c r="E167" s="25">
        <f t="shared" si="159"/>
        <v>0.4597589333333334</v>
      </c>
      <c r="F167" s="25">
        <f t="shared" si="159"/>
        <v>0.6776352000000001</v>
      </c>
      <c r="G167" s="25">
        <f t="shared" si="159"/>
        <v>0.88750933333333337</v>
      </c>
      <c r="H167" s="25">
        <f t="shared" si="159"/>
        <v>1.1021120000000002</v>
      </c>
      <c r="I167" s="25">
        <f t="shared" si="159"/>
        <v>56.614896000000009</v>
      </c>
      <c r="J167" s="25">
        <f t="shared" si="159"/>
        <v>438.89040000000011</v>
      </c>
      <c r="K167" s="25">
        <f t="shared" si="159"/>
        <v>697.8223200000001</v>
      </c>
      <c r="L167" s="25">
        <f t="shared" si="159"/>
        <v>1807.0678559999997</v>
      </c>
      <c r="M167" s="25">
        <f t="shared" si="159"/>
        <v>265.52028800000028</v>
      </c>
      <c r="N167" s="25">
        <f t="shared" si="159"/>
        <v>24.951935999999822</v>
      </c>
      <c r="O167" s="25">
        <f t="shared" si="159"/>
        <v>282.97292800000008</v>
      </c>
      <c r="P167" s="25">
        <f t="shared" si="159"/>
        <v>467.72099199999968</v>
      </c>
      <c r="Q167" s="25">
        <f t="shared" si="159"/>
        <v>121.09760000000017</v>
      </c>
      <c r="R167" s="25">
        <f t="shared" si="159"/>
        <v>76.22473600000022</v>
      </c>
      <c r="S167" s="25">
        <f t="shared" si="159"/>
        <v>1024.5966400000004</v>
      </c>
      <c r="T167" s="25">
        <f t="shared" si="159"/>
        <v>441.04943999999989</v>
      </c>
      <c r="U167" s="25">
        <f t="shared" si="159"/>
        <v>439.30960000000056</v>
      </c>
      <c r="V167" s="25">
        <f t="shared" si="159"/>
        <v>437.56975999999986</v>
      </c>
      <c r="W167" s="25">
        <f t="shared" si="159"/>
        <v>435.8299199999999</v>
      </c>
      <c r="X167" s="25">
        <f t="shared" si="159"/>
        <v>434.09008000000131</v>
      </c>
      <c r="Y167" s="25">
        <f t="shared" si="159"/>
        <v>203.56882416417409</v>
      </c>
      <c r="Z167" s="25">
        <f t="shared" si="159"/>
        <v>208.6918978782719</v>
      </c>
      <c r="AA167" s="25">
        <f t="shared" si="159"/>
        <v>213.94040778743053</v>
      </c>
      <c r="AB167" s="25">
        <f t="shared" si="159"/>
        <v>219.31730593109324</v>
      </c>
      <c r="AC167" s="25">
        <f t="shared" si="159"/>
        <v>224.82560964036341</v>
      </c>
      <c r="AD167" s="25">
        <f t="shared" si="159"/>
        <v>230.46840282943609</v>
      </c>
      <c r="AE167" s="25">
        <f t="shared" si="159"/>
        <v>236.2488373066582</v>
      </c>
      <c r="AF167" s="25">
        <f t="shared" si="159"/>
        <v>242.17013410523484</v>
      </c>
      <c r="AG167" s="25">
        <f t="shared" si="159"/>
        <v>248.23558483362831</v>
      </c>
      <c r="AH167" s="43">
        <f t="shared" si="159"/>
        <v>254.44855304563356</v>
      </c>
      <c r="AJ167" s="60">
        <f t="shared" si="123"/>
        <v>9736.6058455219263</v>
      </c>
      <c r="AK167" s="66"/>
      <c r="AN167" s="68"/>
      <c r="AO167" s="2"/>
      <c r="AP167" s="66"/>
      <c r="AQ167" s="66"/>
      <c r="AR167" s="66"/>
      <c r="AS167" s="66"/>
      <c r="AT167" s="66"/>
      <c r="AU167" s="66"/>
      <c r="AV167" s="66"/>
      <c r="AW167" s="66"/>
      <c r="AX167" s="66"/>
      <c r="AY167" s="66"/>
      <c r="AZ167" s="66"/>
      <c r="BA167" s="66"/>
      <c r="BB167" s="66"/>
      <c r="BC167" s="66"/>
      <c r="BD167" s="66"/>
      <c r="BE167" s="66"/>
      <c r="BF167" s="66"/>
      <c r="BG167" s="66"/>
      <c r="BH167" s="66"/>
      <c r="BI167" s="66"/>
      <c r="BJ167" s="66"/>
      <c r="BK167" s="66"/>
      <c r="BL167" s="66"/>
      <c r="BM167" s="66"/>
      <c r="BN167" s="66"/>
      <c r="BO167" s="66"/>
      <c r="BP167" s="66"/>
      <c r="BQ167" s="66"/>
      <c r="BR167" s="66"/>
      <c r="BS167" s="66"/>
      <c r="BT167" s="66"/>
    </row>
    <row r="168" spans="2:72" x14ac:dyDescent="0.35">
      <c r="B168" s="143"/>
      <c r="C168" s="16" t="s">
        <v>33</v>
      </c>
      <c r="D168" s="26">
        <f t="shared" ref="D168:AH168" si="160">D$100*D122*0.01</f>
        <v>0.5847013333333333</v>
      </c>
      <c r="E168" s="27">
        <f t="shared" si="160"/>
        <v>1.1264093866666669</v>
      </c>
      <c r="F168" s="27">
        <f t="shared" si="160"/>
        <v>1.6263244800000007</v>
      </c>
      <c r="G168" s="27">
        <f t="shared" si="160"/>
        <v>2.0856469333333338</v>
      </c>
      <c r="H168" s="27">
        <f t="shared" si="160"/>
        <v>2.5348576000000014</v>
      </c>
      <c r="I168" s="27">
        <f t="shared" si="160"/>
        <v>127.38351600000007</v>
      </c>
      <c r="J168" s="27">
        <f t="shared" si="160"/>
        <v>965.55888000000061</v>
      </c>
      <c r="K168" s="27">
        <f t="shared" si="160"/>
        <v>1500.3179880000012</v>
      </c>
      <c r="L168" s="27">
        <f t="shared" si="160"/>
        <v>3794.8424976000024</v>
      </c>
      <c r="M168" s="27">
        <f t="shared" si="160"/>
        <v>544.31659040000102</v>
      </c>
      <c r="N168" s="27">
        <f t="shared" si="160"/>
        <v>49.903871999999694</v>
      </c>
      <c r="O168" s="27">
        <f t="shared" si="160"/>
        <v>551.79720960000077</v>
      </c>
      <c r="P168" s="27">
        <f t="shared" si="160"/>
        <v>888.6698848000002</v>
      </c>
      <c r="Q168" s="27">
        <f t="shared" si="160"/>
        <v>224.03056000000052</v>
      </c>
      <c r="R168" s="27">
        <f t="shared" si="160"/>
        <v>137.20452480000051</v>
      </c>
      <c r="S168" s="27">
        <f t="shared" si="160"/>
        <v>1793.0441200000023</v>
      </c>
      <c r="T168" s="27">
        <f t="shared" si="160"/>
        <v>749.78404800000044</v>
      </c>
      <c r="U168" s="27">
        <f t="shared" si="160"/>
        <v>724.86084000000164</v>
      </c>
      <c r="V168" s="27">
        <f t="shared" si="160"/>
        <v>700.11161600000037</v>
      </c>
      <c r="W168" s="27">
        <f t="shared" si="160"/>
        <v>675.53637600000047</v>
      </c>
      <c r="X168" s="27">
        <f t="shared" si="160"/>
        <v>651.13512000000196</v>
      </c>
      <c r="Y168" s="27">
        <f t="shared" si="160"/>
        <v>305.35323624626113</v>
      </c>
      <c r="Z168" s="27">
        <f t="shared" si="160"/>
        <v>313.03784681740785</v>
      </c>
      <c r="AA168" s="27">
        <f t="shared" si="160"/>
        <v>320.91061168114578</v>
      </c>
      <c r="AB168" s="27">
        <f t="shared" si="160"/>
        <v>328.97595889663984</v>
      </c>
      <c r="AC168" s="27">
        <f t="shared" si="160"/>
        <v>337.23841446054513</v>
      </c>
      <c r="AD168" s="27">
        <f t="shared" si="160"/>
        <v>345.70260424415414</v>
      </c>
      <c r="AE168" s="27">
        <f t="shared" si="160"/>
        <v>354.37325595998732</v>
      </c>
      <c r="AF168" s="27">
        <f t="shared" si="160"/>
        <v>363.2552011578523</v>
      </c>
      <c r="AG168" s="27">
        <f t="shared" si="160"/>
        <v>372.35337725044241</v>
      </c>
      <c r="AH168" s="44">
        <f t="shared" si="160"/>
        <v>381.67282956845031</v>
      </c>
      <c r="AJ168" s="61">
        <f t="shared" si="123"/>
        <v>17509.328919216234</v>
      </c>
      <c r="AK168" s="66"/>
      <c r="AN168" s="68"/>
      <c r="AO168" s="2"/>
      <c r="AP168" s="66"/>
      <c r="AQ168" s="66"/>
      <c r="AR168" s="66"/>
      <c r="AS168" s="66"/>
      <c r="AT168" s="66"/>
      <c r="AU168" s="66"/>
      <c r="AV168" s="66"/>
      <c r="AW168" s="66"/>
      <c r="AX168" s="66"/>
      <c r="AY168" s="66"/>
      <c r="AZ168" s="66"/>
      <c r="BA168" s="66"/>
      <c r="BB168" s="66"/>
      <c r="BC168" s="66"/>
      <c r="BD168" s="66"/>
      <c r="BE168" s="66"/>
      <c r="BF168" s="66"/>
      <c r="BG168" s="66"/>
      <c r="BH168" s="66"/>
      <c r="BI168" s="66"/>
      <c r="BJ168" s="66"/>
      <c r="BK168" s="66"/>
      <c r="BL168" s="66"/>
      <c r="BM168" s="66"/>
      <c r="BN168" s="66"/>
      <c r="BO168" s="66"/>
      <c r="BP168" s="66"/>
      <c r="BQ168" s="66"/>
      <c r="BR168" s="66"/>
      <c r="BS168" s="66"/>
      <c r="BT168" s="66"/>
    </row>
    <row r="169" spans="2:72" x14ac:dyDescent="0.35">
      <c r="B169" s="143"/>
      <c r="C169" s="17" t="s">
        <v>34</v>
      </c>
      <c r="D169" s="28">
        <f t="shared" ref="D169:AH169" si="161">D$100*D123*0.01</f>
        <v>0.93552213333333334</v>
      </c>
      <c r="E169" s="29">
        <f t="shared" si="161"/>
        <v>1.8275417600000003</v>
      </c>
      <c r="F169" s="29">
        <f t="shared" si="161"/>
        <v>2.6766590400000005</v>
      </c>
      <c r="G169" s="29">
        <f t="shared" si="161"/>
        <v>3.4834741333333334</v>
      </c>
      <c r="H169" s="29">
        <f t="shared" si="161"/>
        <v>4.2982368000000015</v>
      </c>
      <c r="I169" s="29">
        <f t="shared" si="161"/>
        <v>219.38272200000006</v>
      </c>
      <c r="J169" s="29">
        <f t="shared" si="161"/>
        <v>1689.7280400000006</v>
      </c>
      <c r="K169" s="29">
        <f t="shared" si="161"/>
        <v>2669.1703740000003</v>
      </c>
      <c r="L169" s="29">
        <f t="shared" si="161"/>
        <v>6866.8578528000007</v>
      </c>
      <c r="M169" s="29">
        <f t="shared" si="161"/>
        <v>1002.3390872000014</v>
      </c>
      <c r="N169" s="29">
        <f t="shared" si="161"/>
        <v>93.569759999999349</v>
      </c>
      <c r="O169" s="29">
        <f t="shared" si="161"/>
        <v>1054.0741568000008</v>
      </c>
      <c r="P169" s="29">
        <f t="shared" si="161"/>
        <v>1730.5676703999993</v>
      </c>
      <c r="Q169" s="29">
        <f t="shared" si="161"/>
        <v>445.03368000000074</v>
      </c>
      <c r="R169" s="29">
        <f t="shared" si="161"/>
        <v>278.22028640000087</v>
      </c>
      <c r="S169" s="29">
        <f t="shared" si="161"/>
        <v>3714.1628200000023</v>
      </c>
      <c r="T169" s="29">
        <f t="shared" si="161"/>
        <v>1587.7779840000003</v>
      </c>
      <c r="U169" s="29">
        <f t="shared" si="161"/>
        <v>1570.5318200000027</v>
      </c>
      <c r="V169" s="29">
        <f t="shared" si="161"/>
        <v>1553.3726480000005</v>
      </c>
      <c r="W169" s="29">
        <f t="shared" si="161"/>
        <v>1536.3004680000004</v>
      </c>
      <c r="X169" s="29">
        <f t="shared" si="161"/>
        <v>1519.3152800000046</v>
      </c>
      <c r="Y169" s="29">
        <f t="shared" si="161"/>
        <v>710.6078729510906</v>
      </c>
      <c r="Z169" s="29">
        <f t="shared" si="161"/>
        <v>726.56084246320347</v>
      </c>
      <c r="AA169" s="29">
        <f t="shared" si="161"/>
        <v>742.85458093990553</v>
      </c>
      <c r="AB169" s="29">
        <f t="shared" si="161"/>
        <v>759.49583043937571</v>
      </c>
      <c r="AC169" s="29">
        <f t="shared" si="161"/>
        <v>776.49144929540489</v>
      </c>
      <c r="AD169" s="29">
        <f t="shared" si="161"/>
        <v>793.84841354599234</v>
      </c>
      <c r="AE169" s="29">
        <f t="shared" si="161"/>
        <v>811.57381835769729</v>
      </c>
      <c r="AF169" s="29">
        <f t="shared" si="161"/>
        <v>829.67487944453421</v>
      </c>
      <c r="AG169" s="29">
        <f t="shared" si="161"/>
        <v>848.15893448029908</v>
      </c>
      <c r="AH169" s="45">
        <f t="shared" si="161"/>
        <v>867.03344450299585</v>
      </c>
      <c r="AJ169" s="62">
        <f t="shared" si="123"/>
        <v>35409.926149887186</v>
      </c>
      <c r="AK169" s="66"/>
      <c r="AN169" s="68"/>
      <c r="AO169" s="2"/>
      <c r="AP169" s="66"/>
      <c r="AQ169" s="66"/>
      <c r="AR169" s="66"/>
      <c r="AS169" s="66"/>
      <c r="AT169" s="66"/>
      <c r="AU169" s="66"/>
      <c r="AV169" s="66"/>
      <c r="AW169" s="66"/>
      <c r="AX169" s="66"/>
      <c r="AY169" s="66"/>
      <c r="AZ169" s="66"/>
      <c r="BA169" s="66"/>
      <c r="BB169" s="66"/>
      <c r="BC169" s="66"/>
      <c r="BD169" s="66"/>
      <c r="BE169" s="66"/>
      <c r="BF169" s="66"/>
      <c r="BG169" s="66"/>
      <c r="BH169" s="66"/>
      <c r="BI169" s="66"/>
      <c r="BJ169" s="66"/>
      <c r="BK169" s="66"/>
      <c r="BL169" s="66"/>
      <c r="BM169" s="66"/>
      <c r="BN169" s="66"/>
      <c r="BO169" s="66"/>
      <c r="BP169" s="66"/>
      <c r="BQ169" s="66"/>
      <c r="BR169" s="66"/>
      <c r="BS169" s="66"/>
      <c r="BT169" s="66"/>
    </row>
    <row r="170" spans="2:72" x14ac:dyDescent="0.35">
      <c r="B170" s="143"/>
      <c r="C170" s="18" t="s">
        <v>35</v>
      </c>
      <c r="D170" s="30">
        <f t="shared" ref="D170:AH170" si="162">D$100*D124*0.01</f>
        <v>0.11694026666666667</v>
      </c>
      <c r="E170" s="31">
        <f t="shared" si="162"/>
        <v>0.23045416533333335</v>
      </c>
      <c r="F170" s="31">
        <f t="shared" si="162"/>
        <v>0.34051168800000009</v>
      </c>
      <c r="G170" s="31">
        <f t="shared" si="162"/>
        <v>0.44708282666666666</v>
      </c>
      <c r="H170" s="31">
        <f t="shared" si="162"/>
        <v>0.55656656000000004</v>
      </c>
      <c r="I170" s="31">
        <f t="shared" si="162"/>
        <v>28.6612911</v>
      </c>
      <c r="J170" s="31">
        <f t="shared" si="162"/>
        <v>222.73687799999996</v>
      </c>
      <c r="K170" s="31">
        <f t="shared" si="162"/>
        <v>355.01710529999991</v>
      </c>
      <c r="L170" s="31">
        <f t="shared" si="162"/>
        <v>921.60460655999952</v>
      </c>
      <c r="M170" s="31">
        <f t="shared" si="162"/>
        <v>135.74724724000009</v>
      </c>
      <c r="N170" s="31">
        <f t="shared" si="162"/>
        <v>12.787867199999903</v>
      </c>
      <c r="O170" s="31">
        <f t="shared" si="162"/>
        <v>145.37734175999998</v>
      </c>
      <c r="P170" s="31">
        <f t="shared" si="162"/>
        <v>240.87631087999969</v>
      </c>
      <c r="Q170" s="31">
        <f t="shared" si="162"/>
        <v>62.516636000000048</v>
      </c>
      <c r="R170" s="31">
        <f t="shared" si="162"/>
        <v>39.446300880000081</v>
      </c>
      <c r="S170" s="31">
        <f t="shared" si="162"/>
        <v>531.50950699999976</v>
      </c>
      <c r="T170" s="31">
        <f t="shared" si="162"/>
        <v>229.34570879999976</v>
      </c>
      <c r="U170" s="31">
        <f t="shared" si="162"/>
        <v>228.99012900000008</v>
      </c>
      <c r="V170" s="31">
        <f t="shared" si="162"/>
        <v>228.63019959999974</v>
      </c>
      <c r="W170" s="31">
        <f t="shared" si="162"/>
        <v>228.26592059999973</v>
      </c>
      <c r="X170" s="31">
        <f t="shared" si="162"/>
        <v>227.8972920000007</v>
      </c>
      <c r="Y170" s="31">
        <f t="shared" si="162"/>
        <v>107.38255474660183</v>
      </c>
      <c r="Z170" s="31">
        <f t="shared" si="162"/>
        <v>110.60670587548408</v>
      </c>
      <c r="AA170" s="31">
        <f t="shared" si="162"/>
        <v>113.92326714680672</v>
      </c>
      <c r="AB170" s="31">
        <f t="shared" si="162"/>
        <v>117.33475867313486</v>
      </c>
      <c r="AC170" s="31">
        <f t="shared" si="162"/>
        <v>120.84376518169528</v>
      </c>
      <c r="AD170" s="31">
        <f t="shared" si="162"/>
        <v>124.45293752789543</v>
      </c>
      <c r="AE170" s="31">
        <f t="shared" si="162"/>
        <v>128.16499423886199</v>
      </c>
      <c r="AF170" s="31">
        <f t="shared" si="162"/>
        <v>131.98272308735289</v>
      </c>
      <c r="AG170" s="31">
        <f t="shared" si="162"/>
        <v>135.90898269641139</v>
      </c>
      <c r="AH170" s="46">
        <f t="shared" si="162"/>
        <v>139.94670417509835</v>
      </c>
      <c r="AJ170" s="63">
        <f t="shared" si="123"/>
        <v>5071.6492907760085</v>
      </c>
      <c r="AK170" s="66"/>
      <c r="AN170" s="68"/>
      <c r="AO170" s="2"/>
      <c r="AP170" s="66"/>
      <c r="AQ170" s="66"/>
      <c r="AR170" s="66"/>
      <c r="AS170" s="66"/>
      <c r="AT170" s="66"/>
      <c r="AU170" s="66"/>
      <c r="AV170" s="66"/>
      <c r="AW170" s="66"/>
      <c r="AX170" s="66"/>
      <c r="AY170" s="66"/>
      <c r="AZ170" s="66"/>
      <c r="BA170" s="66"/>
      <c r="BB170" s="66"/>
      <c r="BC170" s="66"/>
      <c r="BD170" s="66"/>
      <c r="BE170" s="66"/>
      <c r="BF170" s="66"/>
      <c r="BG170" s="66"/>
      <c r="BH170" s="66"/>
      <c r="BI170" s="66"/>
      <c r="BJ170" s="66"/>
      <c r="BK170" s="66"/>
      <c r="BL170" s="66"/>
      <c r="BM170" s="66"/>
      <c r="BN170" s="66"/>
      <c r="BO170" s="66"/>
      <c r="BP170" s="66"/>
      <c r="BQ170" s="66"/>
      <c r="BR170" s="66"/>
      <c r="BS170" s="66"/>
      <c r="BT170" s="66"/>
    </row>
    <row r="171" spans="2:72" ht="15" thickBot="1" x14ac:dyDescent="0.4">
      <c r="B171" s="144"/>
      <c r="C171" s="19" t="s">
        <v>36</v>
      </c>
      <c r="D171" s="32">
        <f t="shared" ref="D171:AH171" si="163">D$100*D125*0.01</f>
        <v>1.1694026666666666E-2</v>
      </c>
      <c r="E171" s="33">
        <f t="shared" si="163"/>
        <v>2.2873006933333336E-2</v>
      </c>
      <c r="F171" s="33">
        <f t="shared" si="163"/>
        <v>3.3542942400000005E-2</v>
      </c>
      <c r="G171" s="33">
        <f t="shared" si="163"/>
        <v>4.3709834666666669E-2</v>
      </c>
      <c r="H171" s="33">
        <f t="shared" si="163"/>
        <v>5.4003488000000016E-2</v>
      </c>
      <c r="I171" s="33">
        <f t="shared" si="163"/>
        <v>2.7599761800000007</v>
      </c>
      <c r="J171" s="33">
        <f t="shared" si="163"/>
        <v>21.286184400000007</v>
      </c>
      <c r="K171" s="33">
        <f t="shared" si="163"/>
        <v>33.669926940000003</v>
      </c>
      <c r="L171" s="33">
        <f t="shared" si="163"/>
        <v>86.739257088000002</v>
      </c>
      <c r="M171" s="33">
        <f t="shared" si="163"/>
        <v>12.678593752000015</v>
      </c>
      <c r="N171" s="33">
        <f t="shared" si="163"/>
        <v>1.1852169599999918</v>
      </c>
      <c r="O171" s="33">
        <f t="shared" si="163"/>
        <v>13.370470848000005</v>
      </c>
      <c r="P171" s="33">
        <f t="shared" si="163"/>
        <v>21.982886623999985</v>
      </c>
      <c r="Q171" s="33">
        <f t="shared" si="163"/>
        <v>5.6613128000000073</v>
      </c>
      <c r="R171" s="33">
        <f t="shared" si="163"/>
        <v>3.54445022400001</v>
      </c>
      <c r="S171" s="33">
        <f t="shared" si="163"/>
        <v>47.387594600000014</v>
      </c>
      <c r="T171" s="33">
        <f t="shared" si="163"/>
        <v>20.288274239999993</v>
      </c>
      <c r="U171" s="33">
        <f t="shared" si="163"/>
        <v>20.098414200000025</v>
      </c>
      <c r="V171" s="33">
        <f t="shared" si="163"/>
        <v>19.909424079999994</v>
      </c>
      <c r="W171" s="33">
        <f t="shared" si="163"/>
        <v>19.721303879999997</v>
      </c>
      <c r="X171" s="33">
        <f t="shared" si="163"/>
        <v>19.53405360000006</v>
      </c>
      <c r="Y171" s="33">
        <f t="shared" si="163"/>
        <v>9.10970488134679</v>
      </c>
      <c r="Z171" s="33">
        <f t="shared" si="163"/>
        <v>9.286789455583099</v>
      </c>
      <c r="AA171" s="33">
        <f t="shared" si="163"/>
        <v>9.4668630445938007</v>
      </c>
      <c r="AB171" s="33">
        <f t="shared" si="163"/>
        <v>9.6499614609681021</v>
      </c>
      <c r="AC171" s="33">
        <f t="shared" si="163"/>
        <v>9.836120421765898</v>
      </c>
      <c r="AD171" s="33">
        <f t="shared" si="163"/>
        <v>10.025375523080468</v>
      </c>
      <c r="AE171" s="33">
        <f t="shared" si="163"/>
        <v>10.217762213512966</v>
      </c>
      <c r="AF171" s="33">
        <f t="shared" si="163"/>
        <v>10.413315766525098</v>
      </c>
      <c r="AG171" s="33">
        <f t="shared" si="163"/>
        <v>10.612071251637611</v>
      </c>
      <c r="AH171" s="47">
        <f t="shared" si="163"/>
        <v>10.814063504439428</v>
      </c>
      <c r="AJ171" s="97">
        <f t="shared" si="123"/>
        <v>449.41519123812003</v>
      </c>
      <c r="AK171" s="67"/>
      <c r="AN171" s="68"/>
      <c r="AO171" s="65"/>
      <c r="AP171" s="67"/>
      <c r="AQ171" s="67"/>
      <c r="AR171" s="67"/>
      <c r="AS171" s="67"/>
      <c r="AT171" s="67"/>
      <c r="AU171" s="67"/>
      <c r="AV171" s="67"/>
      <c r="AW171" s="67"/>
      <c r="AX171" s="67"/>
      <c r="AY171" s="67"/>
      <c r="AZ171" s="67"/>
      <c r="BA171" s="67"/>
      <c r="BB171" s="67"/>
      <c r="BC171" s="67"/>
      <c r="BD171" s="67"/>
      <c r="BE171" s="67"/>
      <c r="BF171" s="67"/>
      <c r="BG171" s="67"/>
      <c r="BH171" s="67"/>
      <c r="BI171" s="67"/>
      <c r="BJ171" s="67"/>
      <c r="BK171" s="67"/>
      <c r="BL171" s="67"/>
      <c r="BM171" s="67"/>
      <c r="BN171" s="67"/>
      <c r="BO171" s="67"/>
      <c r="BP171" s="67"/>
      <c r="BQ171" s="67"/>
      <c r="BR171" s="67"/>
      <c r="BS171" s="67"/>
      <c r="BT171" s="67"/>
    </row>
    <row r="172" spans="2:72" ht="14.5" customHeight="1" x14ac:dyDescent="0.35">
      <c r="B172" s="143" t="s">
        <v>0</v>
      </c>
      <c r="C172" s="13" t="s">
        <v>30</v>
      </c>
      <c r="D172" s="20">
        <f t="shared" ref="D172:AH172" si="164">D$101*D119*0.01</f>
        <v>354.37770453333331</v>
      </c>
      <c r="E172" s="21">
        <f t="shared" si="164"/>
        <v>697.94127623680004</v>
      </c>
      <c r="F172" s="21">
        <f t="shared" si="164"/>
        <v>1030.6222732512001</v>
      </c>
      <c r="G172" s="21">
        <f t="shared" si="164"/>
        <v>1352.3522537173335</v>
      </c>
      <c r="H172" s="21">
        <f t="shared" si="164"/>
        <v>1682.4975661440005</v>
      </c>
      <c r="I172" s="21">
        <f t="shared" si="164"/>
        <v>4090.6401904000004</v>
      </c>
      <c r="J172" s="21">
        <f t="shared" si="164"/>
        <v>12246.550645680005</v>
      </c>
      <c r="K172" s="21">
        <f t="shared" si="164"/>
        <v>45997.269311376003</v>
      </c>
      <c r="L172" s="21">
        <f t="shared" si="164"/>
        <v>12715.173398719993</v>
      </c>
      <c r="M172" s="21">
        <f t="shared" si="164"/>
        <v>31204.344307024003</v>
      </c>
      <c r="N172" s="21">
        <f t="shared" si="164"/>
        <v>17640.186224400011</v>
      </c>
      <c r="O172" s="21">
        <f t="shared" si="164"/>
        <v>19578.596099776005</v>
      </c>
      <c r="P172" s="21">
        <f t="shared" si="164"/>
        <v>3102.712445248003</v>
      </c>
      <c r="Q172" s="21">
        <f t="shared" si="164"/>
        <v>4775.1609859199807</v>
      </c>
      <c r="R172" s="21">
        <f t="shared" si="164"/>
        <v>1641.7374227519988</v>
      </c>
      <c r="S172" s="21">
        <f t="shared" si="164"/>
        <v>-11812.459465680011</v>
      </c>
      <c r="T172" s="21">
        <f t="shared" si="164"/>
        <v>11898.078716160431</v>
      </c>
      <c r="U172" s="21">
        <f t="shared" si="164"/>
        <v>28444.63351479968</v>
      </c>
      <c r="V172" s="21">
        <f t="shared" si="164"/>
        <v>53726.23974147188</v>
      </c>
      <c r="W172" s="21">
        <f t="shared" si="164"/>
        <v>89108.549560367508</v>
      </c>
      <c r="X172" s="21">
        <f t="shared" si="164"/>
        <v>135944.0222895999</v>
      </c>
      <c r="Y172" s="21">
        <f t="shared" si="164"/>
        <v>20843.304981446367</v>
      </c>
      <c r="Z172" s="21">
        <f t="shared" si="164"/>
        <v>21726.257708105262</v>
      </c>
      <c r="AA172" s="21">
        <f t="shared" si="164"/>
        <v>22646.243180851954</v>
      </c>
      <c r="AB172" s="21">
        <f t="shared" si="164"/>
        <v>23604.795664245492</v>
      </c>
      <c r="AC172" s="21">
        <f t="shared" si="164"/>
        <v>24603.51200709652</v>
      </c>
      <c r="AD172" s="21">
        <f t="shared" si="164"/>
        <v>25644.054144040063</v>
      </c>
      <c r="AE172" s="21">
        <f t="shared" si="164"/>
        <v>26728.151694371692</v>
      </c>
      <c r="AF172" s="21">
        <f t="shared" si="164"/>
        <v>27857.60466178257</v>
      </c>
      <c r="AG172" s="21">
        <f t="shared" si="164"/>
        <v>29034.286238751203</v>
      </c>
      <c r="AH172" s="41">
        <f t="shared" si="164"/>
        <v>30260.145719489352</v>
      </c>
      <c r="AJ172" s="58">
        <f t="shared" ref="AJ172:AJ177" si="165">SUM(D172:AH172)</f>
        <v>718367.58246207866</v>
      </c>
      <c r="AK172" s="66"/>
      <c r="AN172" s="68"/>
      <c r="AO172" s="2"/>
      <c r="AP172" s="66"/>
      <c r="AQ172" s="66"/>
      <c r="AR172" s="66"/>
      <c r="AS172" s="66"/>
      <c r="AT172" s="66"/>
      <c r="AU172" s="66"/>
      <c r="AV172" s="66"/>
      <c r="AW172" s="66"/>
      <c r="AX172" s="66"/>
      <c r="AY172" s="66"/>
      <c r="AZ172" s="66"/>
      <c r="BA172" s="66"/>
      <c r="BB172" s="66"/>
      <c r="BC172" s="66"/>
      <c r="BD172" s="66"/>
      <c r="BE172" s="66"/>
      <c r="BF172" s="66"/>
      <c r="BG172" s="66"/>
      <c r="BH172" s="66"/>
      <c r="BI172" s="66"/>
      <c r="BJ172" s="66"/>
      <c r="BK172" s="66"/>
      <c r="BL172" s="66"/>
      <c r="BM172" s="66"/>
      <c r="BN172" s="66"/>
      <c r="BO172" s="66"/>
      <c r="BP172" s="66"/>
      <c r="BQ172" s="66"/>
      <c r="BR172" s="66"/>
      <c r="BS172" s="66"/>
      <c r="BT172" s="66"/>
    </row>
    <row r="173" spans="2:72" x14ac:dyDescent="0.35">
      <c r="B173" s="143"/>
      <c r="C173" s="14" t="s">
        <v>31</v>
      </c>
      <c r="D173" s="22">
        <f t="shared" ref="D173:AH173" si="166">D$101*D120*0.01</f>
        <v>36.836629813333332</v>
      </c>
      <c r="E173" s="23">
        <f t="shared" si="166"/>
        <v>72.458739328000007</v>
      </c>
      <c r="F173" s="23">
        <f t="shared" si="166"/>
        <v>106.86393547200001</v>
      </c>
      <c r="G173" s="23">
        <f t="shared" si="166"/>
        <v>140.04982517333335</v>
      </c>
      <c r="H173" s="23">
        <f t="shared" si="166"/>
        <v>174.02419584000003</v>
      </c>
      <c r="I173" s="23">
        <f t="shared" si="166"/>
        <v>422.58128799999997</v>
      </c>
      <c r="J173" s="23">
        <f t="shared" si="166"/>
        <v>1263.5658828000001</v>
      </c>
      <c r="K173" s="23">
        <f t="shared" si="166"/>
        <v>4740.0466485599991</v>
      </c>
      <c r="L173" s="23">
        <f t="shared" si="166"/>
        <v>1308.7016071999992</v>
      </c>
      <c r="M173" s="23">
        <f t="shared" si="166"/>
        <v>3207.7647666400003</v>
      </c>
      <c r="N173" s="23">
        <f t="shared" si="166"/>
        <v>1811.1775860000007</v>
      </c>
      <c r="O173" s="23">
        <f t="shared" si="166"/>
        <v>2007.75697696</v>
      </c>
      <c r="P173" s="23">
        <f t="shared" si="166"/>
        <v>317.79287488000023</v>
      </c>
      <c r="Q173" s="23">
        <f t="shared" si="166"/>
        <v>488.50045919999786</v>
      </c>
      <c r="R173" s="23">
        <f t="shared" si="166"/>
        <v>167.74758671999982</v>
      </c>
      <c r="S173" s="23">
        <f t="shared" si="166"/>
        <v>-1205.5072524000007</v>
      </c>
      <c r="T173" s="23">
        <f t="shared" si="166"/>
        <v>1212.7869936000436</v>
      </c>
      <c r="U173" s="23">
        <f t="shared" si="166"/>
        <v>2895.9263379999666</v>
      </c>
      <c r="V173" s="23">
        <f t="shared" si="166"/>
        <v>5463.291362719985</v>
      </c>
      <c r="W173" s="23">
        <f t="shared" si="166"/>
        <v>9050.4319744799468</v>
      </c>
      <c r="X173" s="23">
        <f t="shared" si="166"/>
        <v>13790.922879999986</v>
      </c>
      <c r="Y173" s="23">
        <f t="shared" si="166"/>
        <v>2114.086262286316</v>
      </c>
      <c r="Z173" s="23">
        <f t="shared" si="166"/>
        <v>2203.2509591426083</v>
      </c>
      <c r="AA173" s="23">
        <f t="shared" si="166"/>
        <v>2296.1388234368665</v>
      </c>
      <c r="AB173" s="23">
        <f t="shared" si="166"/>
        <v>2392.9034075974955</v>
      </c>
      <c r="AC173" s="23">
        <f t="shared" si="166"/>
        <v>2493.7044983754236</v>
      </c>
      <c r="AD173" s="23">
        <f t="shared" si="166"/>
        <v>2598.7083648196258</v>
      </c>
      <c r="AE173" s="23">
        <f t="shared" si="166"/>
        <v>2708.0880158435316</v>
      </c>
      <c r="AF173" s="23">
        <f t="shared" si="166"/>
        <v>2822.0234677387002</v>
      </c>
      <c r="AG173" s="23">
        <f t="shared" si="166"/>
        <v>2940.7020220040222</v>
      </c>
      <c r="AH173" s="42">
        <f t="shared" si="166"/>
        <v>3064.318553872341</v>
      </c>
      <c r="AJ173" s="59">
        <f t="shared" si="165"/>
        <v>73107.645674103522</v>
      </c>
      <c r="AK173" s="66"/>
      <c r="AN173" s="68"/>
      <c r="AO173" s="2"/>
      <c r="AP173" s="66"/>
      <c r="AQ173" s="66"/>
      <c r="AR173" s="66"/>
      <c r="AS173" s="66"/>
      <c r="AT173" s="66"/>
      <c r="AU173" s="66"/>
      <c r="AV173" s="66"/>
      <c r="AW173" s="66"/>
      <c r="AX173" s="66"/>
      <c r="AY173" s="66"/>
      <c r="AZ173" s="66"/>
      <c r="BA173" s="66"/>
      <c r="BB173" s="66"/>
      <c r="BC173" s="66"/>
      <c r="BD173" s="66"/>
      <c r="BE173" s="66"/>
      <c r="BF173" s="66"/>
      <c r="BG173" s="66"/>
      <c r="BH173" s="66"/>
      <c r="BI173" s="66"/>
      <c r="BJ173" s="66"/>
      <c r="BK173" s="66"/>
      <c r="BL173" s="66"/>
      <c r="BM173" s="66"/>
      <c r="BN173" s="66"/>
      <c r="BO173" s="66"/>
      <c r="BP173" s="66"/>
      <c r="BQ173" s="66"/>
      <c r="BR173" s="66"/>
      <c r="BS173" s="66"/>
      <c r="BT173" s="66"/>
    </row>
    <row r="174" spans="2:72" x14ac:dyDescent="0.35">
      <c r="B174" s="143"/>
      <c r="C174" s="15" t="s">
        <v>32</v>
      </c>
      <c r="D174" s="24">
        <f t="shared" ref="D174:AH174" si="167">D$101*D121*0.01</f>
        <v>9.3257290666666659</v>
      </c>
      <c r="E174" s="25">
        <f t="shared" si="167"/>
        <v>18.332381866666669</v>
      </c>
      <c r="F174" s="25">
        <f t="shared" si="167"/>
        <v>27.0199584</v>
      </c>
      <c r="G174" s="25">
        <f t="shared" si="167"/>
        <v>35.388458666666665</v>
      </c>
      <c r="H174" s="25">
        <f t="shared" si="167"/>
        <v>43.945504000000014</v>
      </c>
      <c r="I174" s="25">
        <f t="shared" si="167"/>
        <v>106.64512000000001</v>
      </c>
      <c r="J174" s="25">
        <f t="shared" si="167"/>
        <v>318.67992000000004</v>
      </c>
      <c r="K174" s="25">
        <f t="shared" si="167"/>
        <v>1194.718752</v>
      </c>
      <c r="L174" s="25">
        <f t="shared" si="167"/>
        <v>329.64775999999983</v>
      </c>
      <c r="M174" s="25">
        <f t="shared" si="167"/>
        <v>807.49270400000012</v>
      </c>
      <c r="N174" s="25">
        <f t="shared" si="167"/>
        <v>455.64216000000022</v>
      </c>
      <c r="O174" s="25">
        <f t="shared" si="167"/>
        <v>504.77862400000009</v>
      </c>
      <c r="P174" s="25">
        <f t="shared" si="167"/>
        <v>79.847456000000065</v>
      </c>
      <c r="Q174" s="25">
        <f t="shared" si="167"/>
        <v>122.66175999999949</v>
      </c>
      <c r="R174" s="25">
        <f t="shared" si="167"/>
        <v>42.094751999999964</v>
      </c>
      <c r="S174" s="25">
        <f t="shared" si="167"/>
        <v>-302.32156800000024</v>
      </c>
      <c r="T174" s="25">
        <f t="shared" si="167"/>
        <v>303.95664000001096</v>
      </c>
      <c r="U174" s="25">
        <f t="shared" si="167"/>
        <v>725.34159999999179</v>
      </c>
      <c r="V174" s="25">
        <f t="shared" si="167"/>
        <v>1367.5322559999966</v>
      </c>
      <c r="W174" s="25">
        <f t="shared" si="167"/>
        <v>2264.0230079999869</v>
      </c>
      <c r="X174" s="25">
        <f t="shared" si="167"/>
        <v>3447.7307199999968</v>
      </c>
      <c r="Y174" s="25">
        <f t="shared" si="167"/>
        <v>528.521565571579</v>
      </c>
      <c r="Z174" s="25">
        <f t="shared" si="167"/>
        <v>550.81273978565207</v>
      </c>
      <c r="AA174" s="25">
        <f t="shared" si="167"/>
        <v>574.03470585921661</v>
      </c>
      <c r="AB174" s="25">
        <f t="shared" si="167"/>
        <v>598.22585189937388</v>
      </c>
      <c r="AC174" s="25">
        <f t="shared" si="167"/>
        <v>623.42612459385589</v>
      </c>
      <c r="AD174" s="25">
        <f t="shared" si="167"/>
        <v>649.67709120490645</v>
      </c>
      <c r="AE174" s="25">
        <f t="shared" si="167"/>
        <v>677.0220039608829</v>
      </c>
      <c r="AF174" s="25">
        <f t="shared" si="167"/>
        <v>705.50586693467505</v>
      </c>
      <c r="AG174" s="25">
        <f t="shared" si="167"/>
        <v>735.17550550100555</v>
      </c>
      <c r="AH174" s="43">
        <f t="shared" si="167"/>
        <v>766.07963846808525</v>
      </c>
      <c r="AJ174" s="60">
        <f t="shared" si="165"/>
        <v>18310.964789779217</v>
      </c>
      <c r="AK174" s="66"/>
      <c r="AN174" s="68"/>
      <c r="AO174" s="2"/>
      <c r="AP174" s="66"/>
      <c r="AQ174" s="66"/>
      <c r="AR174" s="66"/>
      <c r="AS174" s="66"/>
      <c r="AT174" s="66"/>
      <c r="AU174" s="66"/>
      <c r="AV174" s="66"/>
      <c r="AW174" s="66"/>
      <c r="AX174" s="66"/>
      <c r="AY174" s="66"/>
      <c r="AZ174" s="66"/>
      <c r="BA174" s="66"/>
      <c r="BB174" s="66"/>
      <c r="BC174" s="66"/>
      <c r="BD174" s="66"/>
      <c r="BE174" s="66"/>
      <c r="BF174" s="66"/>
      <c r="BG174" s="66"/>
      <c r="BH174" s="66"/>
      <c r="BI174" s="66"/>
      <c r="BJ174" s="66"/>
      <c r="BK174" s="66"/>
      <c r="BL174" s="66"/>
      <c r="BM174" s="66"/>
      <c r="BN174" s="66"/>
      <c r="BO174" s="66"/>
      <c r="BP174" s="66"/>
      <c r="BQ174" s="66"/>
      <c r="BR174" s="66"/>
      <c r="BS174" s="66"/>
      <c r="BT174" s="66"/>
    </row>
    <row r="175" spans="2:72" x14ac:dyDescent="0.35">
      <c r="B175" s="143"/>
      <c r="C175" s="16" t="s">
        <v>33</v>
      </c>
      <c r="D175" s="26">
        <f t="shared" ref="D175:AH175" si="168">D$101*D122*0.01</f>
        <v>23.314322666666662</v>
      </c>
      <c r="E175" s="27">
        <f t="shared" si="168"/>
        <v>44.914335573333339</v>
      </c>
      <c r="F175" s="27">
        <f t="shared" si="168"/>
        <v>64.847900160000009</v>
      </c>
      <c r="G175" s="27">
        <f t="shared" si="168"/>
        <v>83.162877866666676</v>
      </c>
      <c r="H175" s="27">
        <f t="shared" si="168"/>
        <v>101.07465920000006</v>
      </c>
      <c r="I175" s="27">
        <f t="shared" si="168"/>
        <v>239.9515200000001</v>
      </c>
      <c r="J175" s="27">
        <f t="shared" si="168"/>
        <v>701.09582400000045</v>
      </c>
      <c r="K175" s="27">
        <f t="shared" si="168"/>
        <v>2568.6453168000012</v>
      </c>
      <c r="L175" s="27">
        <f t="shared" si="168"/>
        <v>692.26029600000015</v>
      </c>
      <c r="M175" s="27">
        <f t="shared" si="168"/>
        <v>1655.3600432000017</v>
      </c>
      <c r="N175" s="27">
        <f t="shared" si="168"/>
        <v>911.28432000000134</v>
      </c>
      <c r="O175" s="27">
        <f t="shared" si="168"/>
        <v>984.31831680000107</v>
      </c>
      <c r="P175" s="27">
        <f t="shared" si="168"/>
        <v>151.71016640000025</v>
      </c>
      <c r="Q175" s="27">
        <f t="shared" si="168"/>
        <v>226.92425599999927</v>
      </c>
      <c r="R175" s="27">
        <f t="shared" si="168"/>
        <v>75.7705536</v>
      </c>
      <c r="S175" s="27">
        <f t="shared" si="168"/>
        <v>-529.06274400000086</v>
      </c>
      <c r="T175" s="27">
        <f t="shared" si="168"/>
        <v>516.72628800001917</v>
      </c>
      <c r="U175" s="27">
        <f t="shared" si="168"/>
        <v>1196.8136399999876</v>
      </c>
      <c r="V175" s="27">
        <f t="shared" si="168"/>
        <v>2188.0516095999965</v>
      </c>
      <c r="W175" s="27">
        <f t="shared" si="168"/>
        <v>3509.2356623999826</v>
      </c>
      <c r="X175" s="27">
        <f t="shared" si="168"/>
        <v>5171.5960799999957</v>
      </c>
      <c r="Y175" s="27">
        <f t="shared" si="168"/>
        <v>792.78234835736862</v>
      </c>
      <c r="Z175" s="27">
        <f t="shared" si="168"/>
        <v>826.21910967847816</v>
      </c>
      <c r="AA175" s="27">
        <f t="shared" si="168"/>
        <v>861.05205878882498</v>
      </c>
      <c r="AB175" s="27">
        <f t="shared" si="168"/>
        <v>897.33877784906076</v>
      </c>
      <c r="AC175" s="27">
        <f t="shared" si="168"/>
        <v>935.13918689078389</v>
      </c>
      <c r="AD175" s="27">
        <f t="shared" si="168"/>
        <v>974.51563680735967</v>
      </c>
      <c r="AE175" s="27">
        <f t="shared" si="168"/>
        <v>1015.5330059413243</v>
      </c>
      <c r="AF175" s="27">
        <f t="shared" si="168"/>
        <v>1058.2588004020124</v>
      </c>
      <c r="AG175" s="27">
        <f t="shared" si="168"/>
        <v>1102.7632582515082</v>
      </c>
      <c r="AH175" s="44">
        <f t="shared" si="168"/>
        <v>1149.1194577021276</v>
      </c>
      <c r="AJ175" s="61">
        <f t="shared" si="165"/>
        <v>30190.7168849355</v>
      </c>
      <c r="AK175" s="66"/>
      <c r="AN175" s="68"/>
      <c r="AO175" s="2"/>
      <c r="AP175" s="66"/>
      <c r="AQ175" s="66"/>
      <c r="AR175" s="66"/>
      <c r="AS175" s="66"/>
      <c r="AT175" s="66"/>
      <c r="AU175" s="66"/>
      <c r="AV175" s="66"/>
      <c r="AW175" s="66"/>
      <c r="AX175" s="66"/>
      <c r="AY175" s="66"/>
      <c r="AZ175" s="66"/>
      <c r="BA175" s="66"/>
      <c r="BB175" s="66"/>
      <c r="BC175" s="66"/>
      <c r="BD175" s="66"/>
      <c r="BE175" s="66"/>
      <c r="BF175" s="66"/>
      <c r="BG175" s="66"/>
      <c r="BH175" s="66"/>
      <c r="BI175" s="66"/>
      <c r="BJ175" s="66"/>
      <c r="BK175" s="66"/>
      <c r="BL175" s="66"/>
      <c r="BM175" s="66"/>
      <c r="BN175" s="66"/>
      <c r="BO175" s="66"/>
      <c r="BP175" s="66"/>
      <c r="BQ175" s="66"/>
      <c r="BR175" s="66"/>
      <c r="BS175" s="66"/>
      <c r="BT175" s="66"/>
    </row>
    <row r="176" spans="2:72" x14ac:dyDescent="0.35">
      <c r="B176" s="143"/>
      <c r="C176" s="17" t="s">
        <v>34</v>
      </c>
      <c r="D176" s="28">
        <f t="shared" ref="D176:AH176" si="169">D$101*D123*0.01</f>
        <v>37.302916266666664</v>
      </c>
      <c r="E176" s="29">
        <f t="shared" si="169"/>
        <v>72.871217920000007</v>
      </c>
      <c r="F176" s="29">
        <f t="shared" si="169"/>
        <v>106.72883568000002</v>
      </c>
      <c r="G176" s="29">
        <f t="shared" si="169"/>
        <v>138.89970026666668</v>
      </c>
      <c r="H176" s="29">
        <f t="shared" si="169"/>
        <v>171.38746560000007</v>
      </c>
      <c r="I176" s="29">
        <f t="shared" si="169"/>
        <v>413.24984000000006</v>
      </c>
      <c r="J176" s="29">
        <f t="shared" si="169"/>
        <v>1226.9176920000004</v>
      </c>
      <c r="K176" s="29">
        <f t="shared" si="169"/>
        <v>4569.7992264000004</v>
      </c>
      <c r="L176" s="29">
        <f t="shared" si="169"/>
        <v>1252.6614879999997</v>
      </c>
      <c r="M176" s="29">
        <f t="shared" si="169"/>
        <v>3048.2849576000008</v>
      </c>
      <c r="N176" s="29">
        <f t="shared" si="169"/>
        <v>1708.6581000000012</v>
      </c>
      <c r="O176" s="29">
        <f t="shared" si="169"/>
        <v>1880.3003744000007</v>
      </c>
      <c r="P176" s="29">
        <f t="shared" si="169"/>
        <v>295.43558720000033</v>
      </c>
      <c r="Q176" s="29">
        <f t="shared" si="169"/>
        <v>450.78196799999824</v>
      </c>
      <c r="R176" s="29">
        <f t="shared" si="169"/>
        <v>153.64584479999994</v>
      </c>
      <c r="S176" s="29">
        <f t="shared" si="169"/>
        <v>-1095.9156840000012</v>
      </c>
      <c r="T176" s="29">
        <f t="shared" si="169"/>
        <v>1094.2439040000399</v>
      </c>
      <c r="U176" s="29">
        <f t="shared" si="169"/>
        <v>2593.0962199999717</v>
      </c>
      <c r="V176" s="29">
        <f t="shared" si="169"/>
        <v>4854.7395087999894</v>
      </c>
      <c r="W176" s="29">
        <f t="shared" si="169"/>
        <v>7980.6811031999578</v>
      </c>
      <c r="X176" s="29">
        <f t="shared" si="169"/>
        <v>12067.057519999989</v>
      </c>
      <c r="Y176" s="29">
        <f t="shared" si="169"/>
        <v>1844.9366550189895</v>
      </c>
      <c r="Z176" s="29">
        <f t="shared" si="169"/>
        <v>1917.6545535637476</v>
      </c>
      <c r="AA176" s="29">
        <f t="shared" si="169"/>
        <v>1993.1920074196646</v>
      </c>
      <c r="AB176" s="29">
        <f t="shared" si="169"/>
        <v>2071.6561251275311</v>
      </c>
      <c r="AC176" s="29">
        <f t="shared" si="169"/>
        <v>2153.1579778160294</v>
      </c>
      <c r="AD176" s="29">
        <f t="shared" si="169"/>
        <v>2237.8127406552994</v>
      </c>
      <c r="AE176" s="29">
        <f t="shared" si="169"/>
        <v>2325.7398391066217</v>
      </c>
      <c r="AF176" s="29">
        <f t="shared" si="169"/>
        <v>2417.0631001181955</v>
      </c>
      <c r="AG176" s="29">
        <f t="shared" si="169"/>
        <v>2511.9109084205593</v>
      </c>
      <c r="AH176" s="45">
        <f t="shared" si="169"/>
        <v>2610.4163680799988</v>
      </c>
      <c r="AJ176" s="62">
        <f t="shared" si="165"/>
        <v>65104.368061459929</v>
      </c>
      <c r="AK176" s="66"/>
      <c r="AN176" s="68"/>
      <c r="AO176" s="2"/>
      <c r="AP176" s="66"/>
      <c r="AQ176" s="66"/>
      <c r="AR176" s="66"/>
      <c r="AS176" s="66"/>
      <c r="AT176" s="66"/>
      <c r="AU176" s="66"/>
      <c r="AV176" s="66"/>
      <c r="AW176" s="66"/>
      <c r="AX176" s="66"/>
      <c r="AY176" s="66"/>
      <c r="AZ176" s="66"/>
      <c r="BA176" s="66"/>
      <c r="BB176" s="66"/>
      <c r="BC176" s="66"/>
      <c r="BD176" s="66"/>
      <c r="BE176" s="66"/>
      <c r="BF176" s="66"/>
      <c r="BG176" s="66"/>
      <c r="BH176" s="66"/>
      <c r="BI176" s="66"/>
      <c r="BJ176" s="66"/>
      <c r="BK176" s="66"/>
      <c r="BL176" s="66"/>
      <c r="BM176" s="66"/>
      <c r="BN176" s="66"/>
      <c r="BO176" s="66"/>
      <c r="BP176" s="66"/>
      <c r="BQ176" s="66"/>
      <c r="BR176" s="66"/>
      <c r="BS176" s="66"/>
      <c r="BT176" s="66"/>
    </row>
    <row r="177" spans="2:72" x14ac:dyDescent="0.35">
      <c r="B177" s="143"/>
      <c r="C177" s="18" t="s">
        <v>35</v>
      </c>
      <c r="D177" s="30">
        <f t="shared" ref="D177:AH177" si="170">D$101*D124*0.01</f>
        <v>4.662864533333333</v>
      </c>
      <c r="E177" s="31">
        <f t="shared" si="170"/>
        <v>9.1891064106666658</v>
      </c>
      <c r="F177" s="31">
        <f t="shared" si="170"/>
        <v>13.577529095999999</v>
      </c>
      <c r="G177" s="31">
        <f t="shared" si="170"/>
        <v>17.826936053333331</v>
      </c>
      <c r="H177" s="31">
        <f t="shared" si="170"/>
        <v>22.192479520000003</v>
      </c>
      <c r="I177" s="31">
        <f t="shared" si="170"/>
        <v>53.989091999999992</v>
      </c>
      <c r="J177" s="31">
        <f t="shared" si="170"/>
        <v>161.73005939999999</v>
      </c>
      <c r="K177" s="31">
        <f t="shared" si="170"/>
        <v>607.81316507999975</v>
      </c>
      <c r="L177" s="31">
        <f t="shared" si="170"/>
        <v>168.12035759999983</v>
      </c>
      <c r="M177" s="31">
        <f t="shared" si="170"/>
        <v>412.83064491999983</v>
      </c>
      <c r="N177" s="31">
        <f t="shared" si="170"/>
        <v>233.51660700000002</v>
      </c>
      <c r="O177" s="31">
        <f t="shared" si="170"/>
        <v>259.33001807999989</v>
      </c>
      <c r="P177" s="31">
        <f t="shared" si="170"/>
        <v>41.121439840000015</v>
      </c>
      <c r="Q177" s="31">
        <f t="shared" si="170"/>
        <v>63.324133599999698</v>
      </c>
      <c r="R177" s="31">
        <f t="shared" si="170"/>
        <v>21.784034159999965</v>
      </c>
      <c r="S177" s="31">
        <f t="shared" si="170"/>
        <v>-156.82931339999999</v>
      </c>
      <c r="T177" s="31">
        <f t="shared" si="170"/>
        <v>158.05745280000559</v>
      </c>
      <c r="U177" s="31">
        <f t="shared" si="170"/>
        <v>378.08430899999536</v>
      </c>
      <c r="V177" s="31">
        <f t="shared" si="170"/>
        <v>714.53560375999757</v>
      </c>
      <c r="W177" s="31">
        <f t="shared" si="170"/>
        <v>1185.782050439992</v>
      </c>
      <c r="X177" s="31">
        <f t="shared" si="170"/>
        <v>1810.0586279999986</v>
      </c>
      <c r="Y177" s="31">
        <f t="shared" si="170"/>
        <v>278.79512583900794</v>
      </c>
      <c r="Z177" s="31">
        <f t="shared" si="170"/>
        <v>291.93075208639556</v>
      </c>
      <c r="AA177" s="31">
        <f t="shared" si="170"/>
        <v>305.67348087003279</v>
      </c>
      <c r="AB177" s="31">
        <f t="shared" si="170"/>
        <v>320.05083076616489</v>
      </c>
      <c r="AC177" s="31">
        <f t="shared" si="170"/>
        <v>335.09154196919741</v>
      </c>
      <c r="AD177" s="31">
        <f t="shared" si="170"/>
        <v>350.82562925064929</v>
      </c>
      <c r="AE177" s="31">
        <f t="shared" si="170"/>
        <v>367.28443714877875</v>
      </c>
      <c r="AF177" s="31">
        <f t="shared" si="170"/>
        <v>384.50069747939756</v>
      </c>
      <c r="AG177" s="31">
        <f t="shared" si="170"/>
        <v>402.50858926180024</v>
      </c>
      <c r="AH177" s="46">
        <f t="shared" si="170"/>
        <v>421.34380115744642</v>
      </c>
      <c r="AJ177" s="63">
        <f t="shared" si="165"/>
        <v>9638.7020837221935</v>
      </c>
      <c r="AK177" s="66"/>
      <c r="AN177" s="68"/>
      <c r="AO177" s="2"/>
      <c r="AP177" s="66"/>
      <c r="AQ177" s="66"/>
      <c r="AR177" s="66"/>
      <c r="AS177" s="66"/>
      <c r="AT177" s="66"/>
      <c r="AU177" s="66"/>
      <c r="AV177" s="66"/>
      <c r="AW177" s="66"/>
      <c r="AX177" s="66"/>
      <c r="AY177" s="66"/>
      <c r="AZ177" s="66"/>
      <c r="BA177" s="66"/>
      <c r="BB177" s="66"/>
      <c r="BC177" s="66"/>
      <c r="BD177" s="66"/>
      <c r="BE177" s="66"/>
      <c r="BF177" s="66"/>
      <c r="BG177" s="66"/>
      <c r="BH177" s="66"/>
      <c r="BI177" s="66"/>
      <c r="BJ177" s="66"/>
      <c r="BK177" s="66"/>
      <c r="BL177" s="66"/>
      <c r="BM177" s="66"/>
      <c r="BN177" s="66"/>
      <c r="BO177" s="66"/>
      <c r="BP177" s="66"/>
      <c r="BQ177" s="66"/>
      <c r="BR177" s="66"/>
      <c r="BS177" s="66"/>
      <c r="BT177" s="66"/>
    </row>
    <row r="178" spans="2:72" ht="15" thickBot="1" x14ac:dyDescent="0.4">
      <c r="B178" s="144"/>
      <c r="C178" s="19" t="s">
        <v>36</v>
      </c>
      <c r="D178" s="32">
        <f t="shared" ref="D178:AH178" si="171">D$101*D125*0.01</f>
        <v>0.4662864533333333</v>
      </c>
      <c r="E178" s="33">
        <f t="shared" si="171"/>
        <v>0.91203599786666678</v>
      </c>
      <c r="F178" s="33">
        <f t="shared" si="171"/>
        <v>1.3374879408000002</v>
      </c>
      <c r="G178" s="33">
        <f t="shared" si="171"/>
        <v>1.7428815893333334</v>
      </c>
      <c r="H178" s="33">
        <f t="shared" si="171"/>
        <v>2.1533296960000006</v>
      </c>
      <c r="I178" s="33">
        <f t="shared" si="171"/>
        <v>5.1989496000000006</v>
      </c>
      <c r="J178" s="33">
        <f t="shared" si="171"/>
        <v>15.455976120000003</v>
      </c>
      <c r="K178" s="33">
        <f t="shared" si="171"/>
        <v>57.645179784</v>
      </c>
      <c r="L178" s="33">
        <f t="shared" si="171"/>
        <v>15.823092479999994</v>
      </c>
      <c r="M178" s="33">
        <f t="shared" si="171"/>
        <v>38.557776616000005</v>
      </c>
      <c r="N178" s="33">
        <f t="shared" si="171"/>
        <v>21.64300260000001</v>
      </c>
      <c r="O178" s="33">
        <f t="shared" si="171"/>
        <v>23.850789984000002</v>
      </c>
      <c r="P178" s="33">
        <f t="shared" si="171"/>
        <v>3.7528304320000032</v>
      </c>
      <c r="Q178" s="33">
        <f t="shared" si="171"/>
        <v>5.7344372799999759</v>
      </c>
      <c r="R178" s="33">
        <f t="shared" si="171"/>
        <v>1.9574059679999982</v>
      </c>
      <c r="S178" s="33">
        <f t="shared" si="171"/>
        <v>-13.982372520000011</v>
      </c>
      <c r="T178" s="33">
        <f t="shared" si="171"/>
        <v>13.982005440000503</v>
      </c>
      <c r="U178" s="33">
        <f t="shared" si="171"/>
        <v>33.184378199999621</v>
      </c>
      <c r="V178" s="33">
        <f t="shared" si="171"/>
        <v>62.222717647999843</v>
      </c>
      <c r="W178" s="33">
        <f t="shared" si="171"/>
        <v>102.44704111199941</v>
      </c>
      <c r="X178" s="33">
        <f t="shared" si="171"/>
        <v>155.14788239999984</v>
      </c>
      <c r="Y178" s="33">
        <f t="shared" si="171"/>
        <v>23.651340059328163</v>
      </c>
      <c r="Z178" s="33">
        <f t="shared" si="171"/>
        <v>24.511166920461516</v>
      </c>
      <c r="AA178" s="33">
        <f t="shared" si="171"/>
        <v>25.401035734270337</v>
      </c>
      <c r="AB178" s="33">
        <f t="shared" si="171"/>
        <v>26.321937483572448</v>
      </c>
      <c r="AC178" s="33">
        <f t="shared" si="171"/>
        <v>27.274892950981194</v>
      </c>
      <c r="AD178" s="33">
        <f t="shared" si="171"/>
        <v>28.26095346741343</v>
      </c>
      <c r="AE178" s="33">
        <f t="shared" si="171"/>
        <v>29.281201671308182</v>
      </c>
      <c r="AF178" s="33">
        <f t="shared" si="171"/>
        <v>30.336752278191021</v>
      </c>
      <c r="AG178" s="33">
        <f t="shared" si="171"/>
        <v>31.428752860167982</v>
      </c>
      <c r="AH178" s="47">
        <f t="shared" si="171"/>
        <v>32.558384634893621</v>
      </c>
      <c r="AJ178" s="97">
        <f t="shared" si="123"/>
        <v>828.25953288192034</v>
      </c>
      <c r="AK178" s="67"/>
      <c r="AN178" s="68"/>
      <c r="AO178" s="65"/>
      <c r="AP178" s="67"/>
      <c r="AQ178" s="67"/>
      <c r="AR178" s="67"/>
      <c r="AS178" s="67"/>
      <c r="AT178" s="67"/>
      <c r="AU178" s="67"/>
      <c r="AV178" s="67"/>
      <c r="AW178" s="67"/>
      <c r="AX178" s="67"/>
      <c r="AY178" s="67"/>
      <c r="AZ178" s="67"/>
      <c r="BA178" s="67"/>
      <c r="BB178" s="67"/>
      <c r="BC178" s="67"/>
      <c r="BD178" s="67"/>
      <c r="BE178" s="67"/>
      <c r="BF178" s="67"/>
      <c r="BG178" s="67"/>
      <c r="BH178" s="67"/>
      <c r="BI178" s="67"/>
      <c r="BJ178" s="67"/>
      <c r="BK178" s="67"/>
      <c r="BL178" s="67"/>
      <c r="BM178" s="67"/>
      <c r="BN178" s="67"/>
      <c r="BO178" s="67"/>
      <c r="BP178" s="67"/>
      <c r="BQ178" s="67"/>
      <c r="BR178" s="67"/>
      <c r="BS178" s="67"/>
      <c r="BT178" s="67"/>
    </row>
    <row r="179" spans="2:72" ht="14.5" customHeight="1" x14ac:dyDescent="0.35">
      <c r="B179" s="143" t="s">
        <v>6</v>
      </c>
      <c r="C179" s="13" t="s">
        <v>30</v>
      </c>
      <c r="D179" s="20">
        <f t="shared" ref="D179:AH179" si="172">D$102*D119*0.01</f>
        <v>912.07235200000002</v>
      </c>
      <c r="E179" s="21">
        <f t="shared" si="172"/>
        <v>1796.3120513279998</v>
      </c>
      <c r="F179" s="21">
        <f t="shared" si="172"/>
        <v>2652.5429471520001</v>
      </c>
      <c r="G179" s="21">
        <f t="shared" si="172"/>
        <v>3480.5888886399998</v>
      </c>
      <c r="H179" s="21">
        <f t="shared" si="172"/>
        <v>4330.2936182400008</v>
      </c>
      <c r="I179" s="21">
        <f t="shared" si="172"/>
        <v>7713.6226722000001</v>
      </c>
      <c r="J179" s="21">
        <f t="shared" si="172"/>
        <v>7952.8661784000033</v>
      </c>
      <c r="K179" s="21">
        <f t="shared" si="172"/>
        <v>3007.6793882640013</v>
      </c>
      <c r="L179" s="21">
        <f t="shared" si="172"/>
        <v>15788.079356863997</v>
      </c>
      <c r="M179" s="21">
        <f t="shared" si="172"/>
        <v>19361.928728968007</v>
      </c>
      <c r="N179" s="21">
        <f t="shared" si="172"/>
        <v>14071.786269119997</v>
      </c>
      <c r="O179" s="21">
        <f t="shared" si="172"/>
        <v>7772.4074968960049</v>
      </c>
      <c r="P179" s="21">
        <f t="shared" si="172"/>
        <v>5633.1367010559934</v>
      </c>
      <c r="Q179" s="21">
        <f t="shared" si="172"/>
        <v>2726.858871360002</v>
      </c>
      <c r="R179" s="21">
        <f t="shared" si="172"/>
        <v>38571.940326752003</v>
      </c>
      <c r="S179" s="21">
        <f t="shared" si="172"/>
        <v>1126.76900404001</v>
      </c>
      <c r="T179" s="21">
        <f t="shared" si="172"/>
        <v>16075.584016128012</v>
      </c>
      <c r="U179" s="21">
        <f t="shared" si="172"/>
        <v>17011.646253120005</v>
      </c>
      <c r="V179" s="21">
        <f t="shared" si="172"/>
        <v>17979.360510463983</v>
      </c>
      <c r="W179" s="21">
        <f t="shared" si="172"/>
        <v>18978.450811344032</v>
      </c>
      <c r="X179" s="21">
        <f t="shared" si="172"/>
        <v>20008.638048959972</v>
      </c>
      <c r="Y179" s="21">
        <f t="shared" si="172"/>
        <v>10827.617381332535</v>
      </c>
      <c r="Z179" s="21">
        <f t="shared" si="172"/>
        <v>11327.261370587305</v>
      </c>
      <c r="AA179" s="21">
        <f t="shared" si="172"/>
        <v>11849.767774943028</v>
      </c>
      <c r="AB179" s="21">
        <f t="shared" si="172"/>
        <v>12396.172064950348</v>
      </c>
      <c r="AC179" s="21">
        <f t="shared" si="172"/>
        <v>12967.556018424937</v>
      </c>
      <c r="AD179" s="21">
        <f t="shared" si="172"/>
        <v>13565.04975827447</v>
      </c>
      <c r="AE179" s="21">
        <f t="shared" si="172"/>
        <v>14189.833878127385</v>
      </c>
      <c r="AF179" s="21">
        <f t="shared" si="172"/>
        <v>14843.141659438441</v>
      </c>
      <c r="AG179" s="21">
        <f t="shared" si="172"/>
        <v>15526.261383892084</v>
      </c>
      <c r="AH179" s="41">
        <f t="shared" si="172"/>
        <v>16240.538745081003</v>
      </c>
      <c r="AJ179" s="58">
        <f t="shared" si="123"/>
        <v>360685.76452634751</v>
      </c>
      <c r="AK179" s="66"/>
      <c r="AN179" s="68"/>
      <c r="AO179" s="2"/>
      <c r="AP179" s="66"/>
      <c r="AQ179" s="66"/>
      <c r="AR179" s="66"/>
      <c r="AS179" s="66"/>
      <c r="AT179" s="66"/>
      <c r="AU179" s="66"/>
      <c r="AV179" s="66"/>
      <c r="AW179" s="66"/>
      <c r="AX179" s="66"/>
      <c r="AY179" s="66"/>
      <c r="AZ179" s="66"/>
      <c r="BA179" s="66"/>
      <c r="BB179" s="66"/>
      <c r="BC179" s="66"/>
      <c r="BD179" s="66"/>
      <c r="BE179" s="66"/>
      <c r="BF179" s="66"/>
      <c r="BG179" s="66"/>
      <c r="BH179" s="66"/>
      <c r="BI179" s="66"/>
      <c r="BJ179" s="66"/>
      <c r="BK179" s="66"/>
      <c r="BL179" s="66"/>
      <c r="BM179" s="66"/>
      <c r="BN179" s="66"/>
      <c r="BO179" s="66"/>
      <c r="BP179" s="66"/>
      <c r="BQ179" s="66"/>
      <c r="BR179" s="66"/>
      <c r="BS179" s="66"/>
      <c r="BT179" s="66"/>
    </row>
    <row r="180" spans="2:72" x14ac:dyDescent="0.35">
      <c r="B180" s="143"/>
      <c r="C180" s="14" t="s">
        <v>31</v>
      </c>
      <c r="D180" s="22">
        <f t="shared" ref="D180:AH180" si="173">D$102*D120*0.01</f>
        <v>94.807520800000006</v>
      </c>
      <c r="E180" s="23">
        <f t="shared" si="173"/>
        <v>186.48919487999999</v>
      </c>
      <c r="F180" s="23">
        <f t="shared" si="173"/>
        <v>275.03886312000003</v>
      </c>
      <c r="G180" s="23">
        <f t="shared" si="173"/>
        <v>360.45036640000001</v>
      </c>
      <c r="H180" s="23">
        <f t="shared" si="173"/>
        <v>447.8912064000001</v>
      </c>
      <c r="I180" s="23">
        <f t="shared" si="173"/>
        <v>796.85145899999986</v>
      </c>
      <c r="J180" s="23">
        <f t="shared" si="173"/>
        <v>820.55516400000022</v>
      </c>
      <c r="K180" s="23">
        <f t="shared" si="173"/>
        <v>309.94319484000016</v>
      </c>
      <c r="L180" s="23">
        <f t="shared" si="173"/>
        <v>1624.9786126399995</v>
      </c>
      <c r="M180" s="23">
        <f t="shared" si="173"/>
        <v>1990.3803194800005</v>
      </c>
      <c r="N180" s="23">
        <f t="shared" si="173"/>
        <v>1444.7978927999993</v>
      </c>
      <c r="O180" s="23">
        <f t="shared" si="173"/>
        <v>797.04925216000038</v>
      </c>
      <c r="P180" s="23">
        <f t="shared" si="173"/>
        <v>576.96958335999921</v>
      </c>
      <c r="Q180" s="23">
        <f t="shared" si="173"/>
        <v>278.95851360000017</v>
      </c>
      <c r="R180" s="23">
        <f t="shared" si="173"/>
        <v>3941.1600267199992</v>
      </c>
      <c r="S180" s="23">
        <f t="shared" si="173"/>
        <v>114.99114220000099</v>
      </c>
      <c r="T180" s="23">
        <f t="shared" si="173"/>
        <v>1638.6056668800009</v>
      </c>
      <c r="U180" s="23">
        <f t="shared" si="173"/>
        <v>1731.9426672000002</v>
      </c>
      <c r="V180" s="23">
        <f t="shared" si="173"/>
        <v>1828.2776806399977</v>
      </c>
      <c r="W180" s="23">
        <f t="shared" si="173"/>
        <v>1927.5723698400025</v>
      </c>
      <c r="X180" s="23">
        <f t="shared" si="173"/>
        <v>2029.7882879999963</v>
      </c>
      <c r="Y180" s="23">
        <f t="shared" si="173"/>
        <v>1098.2191729931319</v>
      </c>
      <c r="Z180" s="23">
        <f t="shared" si="173"/>
        <v>1148.6929693324514</v>
      </c>
      <c r="AA180" s="23">
        <f t="shared" si="173"/>
        <v>1201.4669108456594</v>
      </c>
      <c r="AB180" s="23">
        <f t="shared" si="173"/>
        <v>1256.6447427594251</v>
      </c>
      <c r="AC180" s="23">
        <f t="shared" si="173"/>
        <v>1314.3348301963704</v>
      </c>
      <c r="AD180" s="23">
        <f t="shared" si="173"/>
        <v>1374.6503605871983</v>
      </c>
      <c r="AE180" s="23">
        <f t="shared" si="173"/>
        <v>1437.7095547635338</v>
      </c>
      <c r="AF180" s="23">
        <f t="shared" si="173"/>
        <v>1503.6358870929894</v>
      </c>
      <c r="AG180" s="23">
        <f t="shared" si="173"/>
        <v>1572.5583150322425</v>
      </c>
      <c r="AH180" s="42">
        <f t="shared" si="173"/>
        <v>1644.6115184892162</v>
      </c>
      <c r="AJ180" s="59">
        <f t="shared" si="123"/>
        <v>36770.023247052217</v>
      </c>
      <c r="AK180" s="66"/>
      <c r="AN180" s="68"/>
      <c r="AO180" s="2"/>
      <c r="AP180" s="66"/>
      <c r="AQ180" s="66"/>
      <c r="AR180" s="66"/>
      <c r="AS180" s="66"/>
      <c r="AT180" s="66"/>
      <c r="AU180" s="66"/>
      <c r="AV180" s="66"/>
      <c r="AW180" s="66"/>
      <c r="AX180" s="66"/>
      <c r="AY180" s="66"/>
      <c r="AZ180" s="66"/>
      <c r="BA180" s="66"/>
      <c r="BB180" s="66"/>
      <c r="BC180" s="66"/>
      <c r="BD180" s="66"/>
      <c r="BE180" s="66"/>
      <c r="BF180" s="66"/>
      <c r="BG180" s="66"/>
      <c r="BH180" s="66"/>
      <c r="BI180" s="66"/>
      <c r="BJ180" s="66"/>
      <c r="BK180" s="66"/>
      <c r="BL180" s="66"/>
      <c r="BM180" s="66"/>
      <c r="BN180" s="66"/>
      <c r="BO180" s="66"/>
      <c r="BP180" s="66"/>
      <c r="BQ180" s="66"/>
      <c r="BR180" s="66"/>
      <c r="BS180" s="66"/>
      <c r="BT180" s="66"/>
    </row>
    <row r="181" spans="2:72" x14ac:dyDescent="0.35">
      <c r="B181" s="143"/>
      <c r="C181" s="15" t="s">
        <v>32</v>
      </c>
      <c r="D181" s="24">
        <f t="shared" ref="D181:AH181" si="174">D$102*D121*0.01</f>
        <v>24.001904</v>
      </c>
      <c r="E181" s="25">
        <f t="shared" si="174"/>
        <v>47.182591999999993</v>
      </c>
      <c r="F181" s="25">
        <f t="shared" si="174"/>
        <v>69.542063999999996</v>
      </c>
      <c r="G181" s="25">
        <f t="shared" si="174"/>
        <v>91.08032</v>
      </c>
      <c r="H181" s="25">
        <f t="shared" si="174"/>
        <v>113.10384000000002</v>
      </c>
      <c r="I181" s="25">
        <f t="shared" si="174"/>
        <v>201.09816000000001</v>
      </c>
      <c r="J181" s="25">
        <f t="shared" si="174"/>
        <v>206.94960000000006</v>
      </c>
      <c r="K181" s="25">
        <f t="shared" si="174"/>
        <v>78.120528000000036</v>
      </c>
      <c r="L181" s="25">
        <f t="shared" si="174"/>
        <v>409.31451199999992</v>
      </c>
      <c r="M181" s="25">
        <f t="shared" si="174"/>
        <v>501.0397280000002</v>
      </c>
      <c r="N181" s="25">
        <f t="shared" si="174"/>
        <v>363.47116799999992</v>
      </c>
      <c r="O181" s="25">
        <f t="shared" si="174"/>
        <v>200.3895040000001</v>
      </c>
      <c r="P181" s="25">
        <f t="shared" si="174"/>
        <v>144.96723199999983</v>
      </c>
      <c r="Q181" s="25">
        <f t="shared" si="174"/>
        <v>70.046080000000046</v>
      </c>
      <c r="R181" s="25">
        <f t="shared" si="174"/>
        <v>988.99875199999997</v>
      </c>
      <c r="S181" s="25">
        <f t="shared" si="174"/>
        <v>28.837904000000254</v>
      </c>
      <c r="T181" s="25">
        <f t="shared" si="174"/>
        <v>410.67811200000028</v>
      </c>
      <c r="U181" s="25">
        <f t="shared" si="174"/>
        <v>433.7990400000001</v>
      </c>
      <c r="V181" s="25">
        <f t="shared" si="174"/>
        <v>457.64147199999951</v>
      </c>
      <c r="W181" s="25">
        <f t="shared" si="174"/>
        <v>482.19446400000072</v>
      </c>
      <c r="X181" s="25">
        <f t="shared" si="174"/>
        <v>507.44707199999925</v>
      </c>
      <c r="Y181" s="25">
        <f t="shared" si="174"/>
        <v>274.55479324828298</v>
      </c>
      <c r="Z181" s="25">
        <f t="shared" si="174"/>
        <v>287.17324233311285</v>
      </c>
      <c r="AA181" s="25">
        <f t="shared" si="174"/>
        <v>300.36672771141485</v>
      </c>
      <c r="AB181" s="25">
        <f t="shared" si="174"/>
        <v>314.16118568985627</v>
      </c>
      <c r="AC181" s="25">
        <f t="shared" si="174"/>
        <v>328.58370754909259</v>
      </c>
      <c r="AD181" s="25">
        <f t="shared" si="174"/>
        <v>343.66259014679957</v>
      </c>
      <c r="AE181" s="25">
        <f t="shared" si="174"/>
        <v>359.42738869088345</v>
      </c>
      <c r="AF181" s="25">
        <f t="shared" si="174"/>
        <v>375.90897177324734</v>
      </c>
      <c r="AG181" s="25">
        <f t="shared" si="174"/>
        <v>393.13957875806062</v>
      </c>
      <c r="AH181" s="43">
        <f t="shared" si="174"/>
        <v>411.15287962230406</v>
      </c>
      <c r="AJ181" s="60">
        <f t="shared" si="123"/>
        <v>9218.0351135230558</v>
      </c>
      <c r="AK181" s="66"/>
      <c r="AN181" s="68"/>
      <c r="AO181" s="2"/>
      <c r="AP181" s="66"/>
      <c r="AQ181" s="66"/>
      <c r="AR181" s="66"/>
      <c r="AS181" s="66"/>
      <c r="AT181" s="66"/>
      <c r="AU181" s="66"/>
      <c r="AV181" s="66"/>
      <c r="AW181" s="66"/>
      <c r="AX181" s="66"/>
      <c r="AY181" s="66"/>
      <c r="AZ181" s="66"/>
      <c r="BA181" s="66"/>
      <c r="BB181" s="66"/>
      <c r="BC181" s="66"/>
      <c r="BD181" s="66"/>
      <c r="BE181" s="66"/>
      <c r="BF181" s="66"/>
      <c r="BG181" s="66"/>
      <c r="BH181" s="66"/>
      <c r="BI181" s="66"/>
      <c r="BJ181" s="66"/>
      <c r="BK181" s="66"/>
      <c r="BL181" s="66"/>
      <c r="BM181" s="66"/>
      <c r="BN181" s="66"/>
      <c r="BO181" s="66"/>
      <c r="BP181" s="66"/>
      <c r="BQ181" s="66"/>
      <c r="BR181" s="66"/>
      <c r="BS181" s="66"/>
      <c r="BT181" s="66"/>
    </row>
    <row r="182" spans="2:72" x14ac:dyDescent="0.35">
      <c r="B182" s="143"/>
      <c r="C182" s="16" t="s">
        <v>33</v>
      </c>
      <c r="D182" s="26">
        <f t="shared" ref="D182:AH182" si="175">D$102*D122*0.01</f>
        <v>60.004759999999997</v>
      </c>
      <c r="E182" s="27">
        <f t="shared" si="175"/>
        <v>115.5973504</v>
      </c>
      <c r="F182" s="27">
        <f t="shared" si="175"/>
        <v>166.90095360000004</v>
      </c>
      <c r="G182" s="27">
        <f t="shared" si="175"/>
        <v>214.03875200000002</v>
      </c>
      <c r="H182" s="27">
        <f t="shared" si="175"/>
        <v>260.13883200000009</v>
      </c>
      <c r="I182" s="27">
        <f t="shared" si="175"/>
        <v>452.47086000000019</v>
      </c>
      <c r="J182" s="27">
        <f t="shared" si="175"/>
        <v>455.28912000000037</v>
      </c>
      <c r="K182" s="27">
        <f t="shared" si="175"/>
        <v>167.95913520000019</v>
      </c>
      <c r="L182" s="27">
        <f t="shared" si="175"/>
        <v>859.56047520000038</v>
      </c>
      <c r="M182" s="27">
        <f t="shared" si="175"/>
        <v>1027.1314424000011</v>
      </c>
      <c r="N182" s="27">
        <f t="shared" si="175"/>
        <v>726.94233600000041</v>
      </c>
      <c r="O182" s="27">
        <f t="shared" si="175"/>
        <v>390.75953280000056</v>
      </c>
      <c r="P182" s="27">
        <f t="shared" si="175"/>
        <v>275.43774079999991</v>
      </c>
      <c r="Q182" s="27">
        <f t="shared" si="175"/>
        <v>129.58524800000021</v>
      </c>
      <c r="R182" s="27">
        <f t="shared" si="175"/>
        <v>1780.1977536000015</v>
      </c>
      <c r="S182" s="27">
        <f t="shared" si="175"/>
        <v>50.466332000000484</v>
      </c>
      <c r="T182" s="27">
        <f t="shared" si="175"/>
        <v>698.15279040000109</v>
      </c>
      <c r="U182" s="27">
        <f t="shared" si="175"/>
        <v>715.76841600000068</v>
      </c>
      <c r="V182" s="27">
        <f t="shared" si="175"/>
        <v>732.22635519999983</v>
      </c>
      <c r="W182" s="27">
        <f t="shared" si="175"/>
        <v>747.4014192000019</v>
      </c>
      <c r="X182" s="27">
        <f t="shared" si="175"/>
        <v>761.17060799999888</v>
      </c>
      <c r="Y182" s="27">
        <f t="shared" si="175"/>
        <v>411.83218987242441</v>
      </c>
      <c r="Z182" s="27">
        <f t="shared" si="175"/>
        <v>430.75986349966934</v>
      </c>
      <c r="AA182" s="27">
        <f t="shared" si="175"/>
        <v>450.55009156712231</v>
      </c>
      <c r="AB182" s="27">
        <f t="shared" si="175"/>
        <v>471.24177853478437</v>
      </c>
      <c r="AC182" s="27">
        <f t="shared" si="175"/>
        <v>492.87556132363886</v>
      </c>
      <c r="AD182" s="27">
        <f t="shared" si="175"/>
        <v>515.49388522019933</v>
      </c>
      <c r="AE182" s="27">
        <f t="shared" si="175"/>
        <v>539.1410830363252</v>
      </c>
      <c r="AF182" s="27">
        <f t="shared" si="175"/>
        <v>563.86345765987096</v>
      </c>
      <c r="AG182" s="27">
        <f t="shared" si="175"/>
        <v>589.70936813709091</v>
      </c>
      <c r="AH182" s="44">
        <f t="shared" si="175"/>
        <v>616.729319433456</v>
      </c>
      <c r="AJ182" s="61">
        <f t="shared" si="123"/>
        <v>15869.396811084591</v>
      </c>
      <c r="AK182" s="66"/>
      <c r="AN182" s="68"/>
      <c r="AO182" s="2"/>
      <c r="AP182" s="66"/>
      <c r="AQ182" s="66"/>
      <c r="AR182" s="66"/>
      <c r="AS182" s="66"/>
      <c r="AT182" s="66"/>
      <c r="AU182" s="66"/>
      <c r="AV182" s="66"/>
      <c r="AW182" s="66"/>
      <c r="AX182" s="66"/>
      <c r="AY182" s="66"/>
      <c r="AZ182" s="66"/>
      <c r="BA182" s="66"/>
      <c r="BB182" s="66"/>
      <c r="BC182" s="66"/>
      <c r="BD182" s="66"/>
      <c r="BE182" s="66"/>
      <c r="BF182" s="66"/>
      <c r="BG182" s="66"/>
      <c r="BH182" s="66"/>
      <c r="BI182" s="66"/>
      <c r="BJ182" s="66"/>
      <c r="BK182" s="66"/>
      <c r="BL182" s="66"/>
      <c r="BM182" s="66"/>
      <c r="BN182" s="66"/>
      <c r="BO182" s="66"/>
      <c r="BP182" s="66"/>
      <c r="BQ182" s="66"/>
      <c r="BR182" s="66"/>
      <c r="BS182" s="66"/>
      <c r="BT182" s="66"/>
    </row>
    <row r="183" spans="2:72" x14ac:dyDescent="0.35">
      <c r="B183" s="143"/>
      <c r="C183" s="17" t="s">
        <v>34</v>
      </c>
      <c r="D183" s="28">
        <f t="shared" ref="D183:AH183" si="176">D$102*D123*0.01</f>
        <v>96.007615999999999</v>
      </c>
      <c r="E183" s="29">
        <f t="shared" si="176"/>
        <v>187.55080319999999</v>
      </c>
      <c r="F183" s="29">
        <f t="shared" si="176"/>
        <v>274.6911528</v>
      </c>
      <c r="G183" s="29">
        <f t="shared" si="176"/>
        <v>357.49025599999999</v>
      </c>
      <c r="H183" s="29">
        <f t="shared" si="176"/>
        <v>441.10497600000008</v>
      </c>
      <c r="I183" s="29">
        <f t="shared" si="176"/>
        <v>779.25537000000008</v>
      </c>
      <c r="J183" s="29">
        <f t="shared" si="176"/>
        <v>796.75596000000041</v>
      </c>
      <c r="K183" s="29">
        <f t="shared" si="176"/>
        <v>298.81101960000024</v>
      </c>
      <c r="L183" s="29">
        <f t="shared" si="176"/>
        <v>1555.3951455999998</v>
      </c>
      <c r="M183" s="29">
        <f t="shared" si="176"/>
        <v>1891.4249732000012</v>
      </c>
      <c r="N183" s="29">
        <f t="shared" si="176"/>
        <v>1363.0168799999999</v>
      </c>
      <c r="O183" s="29">
        <f t="shared" si="176"/>
        <v>746.45090240000047</v>
      </c>
      <c r="P183" s="29">
        <f t="shared" si="176"/>
        <v>536.37875839999947</v>
      </c>
      <c r="Q183" s="29">
        <f t="shared" si="176"/>
        <v>257.41934400000025</v>
      </c>
      <c r="R183" s="29">
        <f t="shared" si="176"/>
        <v>3609.8454448000011</v>
      </c>
      <c r="S183" s="29">
        <f t="shared" si="176"/>
        <v>104.53740200000095</v>
      </c>
      <c r="T183" s="29">
        <f t="shared" si="176"/>
        <v>1478.4412032000016</v>
      </c>
      <c r="U183" s="29">
        <f t="shared" si="176"/>
        <v>1550.8315680000012</v>
      </c>
      <c r="V183" s="29">
        <f t="shared" si="176"/>
        <v>1624.6272255999988</v>
      </c>
      <c r="W183" s="29">
        <f t="shared" si="176"/>
        <v>1699.7354856000036</v>
      </c>
      <c r="X183" s="29">
        <f t="shared" si="176"/>
        <v>1776.0647519999973</v>
      </c>
      <c r="Y183" s="29">
        <f t="shared" si="176"/>
        <v>958.4021445314437</v>
      </c>
      <c r="Z183" s="29">
        <f t="shared" si="176"/>
        <v>999.79364318273235</v>
      </c>
      <c r="AA183" s="29">
        <f t="shared" si="176"/>
        <v>1042.9483702959601</v>
      </c>
      <c r="AB183" s="29">
        <f t="shared" si="176"/>
        <v>1087.9401860439718</v>
      </c>
      <c r="AC183" s="29">
        <f t="shared" si="176"/>
        <v>1134.8459799476782</v>
      </c>
      <c r="AD183" s="29">
        <f t="shared" si="176"/>
        <v>1183.7457917606507</v>
      </c>
      <c r="AE183" s="29">
        <f t="shared" si="176"/>
        <v>1234.722937000357</v>
      </c>
      <c r="AF183" s="29">
        <f t="shared" si="176"/>
        <v>1287.8641372951447</v>
      </c>
      <c r="AG183" s="29">
        <f t="shared" si="176"/>
        <v>1343.2596557216029</v>
      </c>
      <c r="AH183" s="45">
        <f t="shared" si="176"/>
        <v>1401.0034373129999</v>
      </c>
      <c r="AJ183" s="62">
        <f t="shared" si="123"/>
        <v>33100.362521492541</v>
      </c>
      <c r="AK183" s="66"/>
      <c r="AN183" s="68"/>
      <c r="AO183" s="2"/>
      <c r="AP183" s="66"/>
      <c r="AQ183" s="66"/>
      <c r="AR183" s="66"/>
      <c r="AS183" s="66"/>
      <c r="AT183" s="66"/>
      <c r="AU183" s="66"/>
      <c r="AV183" s="66"/>
      <c r="AW183" s="66"/>
      <c r="AX183" s="66"/>
      <c r="AY183" s="66"/>
      <c r="AZ183" s="66"/>
      <c r="BA183" s="66"/>
      <c r="BB183" s="66"/>
      <c r="BC183" s="66"/>
      <c r="BD183" s="66"/>
      <c r="BE183" s="66"/>
      <c r="BF183" s="66"/>
      <c r="BG183" s="66"/>
      <c r="BH183" s="66"/>
      <c r="BI183" s="66"/>
      <c r="BJ183" s="66"/>
      <c r="BK183" s="66"/>
      <c r="BL183" s="66"/>
      <c r="BM183" s="66"/>
      <c r="BN183" s="66"/>
      <c r="BO183" s="66"/>
      <c r="BP183" s="66"/>
      <c r="BQ183" s="66"/>
      <c r="BR183" s="66"/>
      <c r="BS183" s="66"/>
      <c r="BT183" s="66"/>
    </row>
    <row r="184" spans="2:72" x14ac:dyDescent="0.35">
      <c r="B184" s="143"/>
      <c r="C184" s="18" t="s">
        <v>35</v>
      </c>
      <c r="D184" s="30">
        <f t="shared" ref="D184:AH184" si="177">D$102*D124*0.01</f>
        <v>12.000952</v>
      </c>
      <c r="E184" s="31">
        <f t="shared" si="177"/>
        <v>23.650274239999995</v>
      </c>
      <c r="F184" s="31">
        <f t="shared" si="177"/>
        <v>34.94488716</v>
      </c>
      <c r="G184" s="31">
        <f t="shared" si="177"/>
        <v>45.881711199999991</v>
      </c>
      <c r="H184" s="31">
        <f t="shared" si="177"/>
        <v>57.1174392</v>
      </c>
      <c r="I184" s="31">
        <f t="shared" si="177"/>
        <v>101.80594349999998</v>
      </c>
      <c r="J184" s="31">
        <f t="shared" si="177"/>
        <v>105.026922</v>
      </c>
      <c r="K184" s="31">
        <f t="shared" si="177"/>
        <v>39.743818620000006</v>
      </c>
      <c r="L184" s="31">
        <f t="shared" si="177"/>
        <v>208.75040111999985</v>
      </c>
      <c r="M184" s="31">
        <f t="shared" si="177"/>
        <v>256.15656093999996</v>
      </c>
      <c r="N184" s="31">
        <f t="shared" si="177"/>
        <v>186.27897359999986</v>
      </c>
      <c r="O184" s="31">
        <f t="shared" si="177"/>
        <v>102.95010767999999</v>
      </c>
      <c r="P184" s="31">
        <f t="shared" si="177"/>
        <v>74.658124479999856</v>
      </c>
      <c r="Q184" s="31">
        <f t="shared" si="177"/>
        <v>36.161288800000001</v>
      </c>
      <c r="R184" s="31">
        <f t="shared" si="177"/>
        <v>511.80685415999966</v>
      </c>
      <c r="S184" s="31">
        <f t="shared" si="177"/>
        <v>14.95966270000012</v>
      </c>
      <c r="T184" s="31">
        <f t="shared" si="177"/>
        <v>213.55261823999999</v>
      </c>
      <c r="U184" s="31">
        <f t="shared" si="177"/>
        <v>226.11774959999985</v>
      </c>
      <c r="V184" s="31">
        <f t="shared" si="177"/>
        <v>239.11766911999953</v>
      </c>
      <c r="W184" s="31">
        <f t="shared" si="177"/>
        <v>252.54935052000016</v>
      </c>
      <c r="X184" s="31">
        <f t="shared" si="177"/>
        <v>266.40971279999962</v>
      </c>
      <c r="Y184" s="31">
        <f t="shared" si="177"/>
        <v>144.82765343846924</v>
      </c>
      <c r="Z184" s="31">
        <f t="shared" si="177"/>
        <v>152.20181843654981</v>
      </c>
      <c r="AA184" s="31">
        <f t="shared" si="177"/>
        <v>159.94528250632837</v>
      </c>
      <c r="AB184" s="31">
        <f t="shared" si="177"/>
        <v>168.07623434407301</v>
      </c>
      <c r="AC184" s="31">
        <f t="shared" si="177"/>
        <v>176.61374280763718</v>
      </c>
      <c r="AD184" s="31">
        <f t="shared" si="177"/>
        <v>185.57779867927167</v>
      </c>
      <c r="AE184" s="31">
        <f t="shared" si="177"/>
        <v>194.98935836480413</v>
      </c>
      <c r="AF184" s="31">
        <f t="shared" si="177"/>
        <v>204.87038961641963</v>
      </c>
      <c r="AG184" s="31">
        <f t="shared" si="177"/>
        <v>215.24391937003799</v>
      </c>
      <c r="AH184" s="46">
        <f t="shared" si="177"/>
        <v>226.13408379226701</v>
      </c>
      <c r="AJ184" s="63">
        <f t="shared" si="123"/>
        <v>4838.1213030358576</v>
      </c>
      <c r="AK184" s="66"/>
      <c r="AN184" s="68"/>
      <c r="AO184" s="2"/>
      <c r="AP184" s="66"/>
      <c r="AQ184" s="66"/>
      <c r="AR184" s="66"/>
      <c r="AS184" s="66"/>
      <c r="AT184" s="66"/>
      <c r="AU184" s="66"/>
      <c r="AV184" s="66"/>
      <c r="AW184" s="66"/>
      <c r="AX184" s="66"/>
      <c r="AY184" s="66"/>
      <c r="AZ184" s="66"/>
      <c r="BA184" s="66"/>
      <c r="BB184" s="66"/>
      <c r="BC184" s="66"/>
      <c r="BD184" s="66"/>
      <c r="BE184" s="66"/>
      <c r="BF184" s="66"/>
      <c r="BG184" s="66"/>
      <c r="BH184" s="66"/>
      <c r="BI184" s="66"/>
      <c r="BJ184" s="66"/>
      <c r="BK184" s="66"/>
      <c r="BL184" s="66"/>
      <c r="BM184" s="66"/>
      <c r="BN184" s="66"/>
      <c r="BO184" s="66"/>
      <c r="BP184" s="66"/>
      <c r="BQ184" s="66"/>
      <c r="BR184" s="66"/>
      <c r="BS184" s="66"/>
      <c r="BT184" s="66"/>
    </row>
    <row r="185" spans="2:72" ht="15" thickBot="1" x14ac:dyDescent="0.4">
      <c r="B185" s="144"/>
      <c r="C185" s="19" t="s">
        <v>36</v>
      </c>
      <c r="D185" s="48">
        <f t="shared" ref="D185:AH185" si="178">D$102*D125*0.01</f>
        <v>1.2000952</v>
      </c>
      <c r="E185" s="49">
        <f t="shared" si="178"/>
        <v>2.3473339520000001</v>
      </c>
      <c r="F185" s="49">
        <f t="shared" si="178"/>
        <v>3.4423321680000005</v>
      </c>
      <c r="G185" s="49">
        <f t="shared" si="178"/>
        <v>4.4857057600000001</v>
      </c>
      <c r="H185" s="49">
        <f t="shared" si="178"/>
        <v>5.5420881600000005</v>
      </c>
      <c r="I185" s="49">
        <f t="shared" si="178"/>
        <v>9.8035353000000001</v>
      </c>
      <c r="J185" s="49">
        <f t="shared" si="178"/>
        <v>10.037055600000004</v>
      </c>
      <c r="K185" s="49">
        <f t="shared" si="178"/>
        <v>3.7693154760000023</v>
      </c>
      <c r="L185" s="49">
        <f t="shared" si="178"/>
        <v>19.647096575999996</v>
      </c>
      <c r="M185" s="49">
        <f t="shared" si="178"/>
        <v>23.924647012000008</v>
      </c>
      <c r="N185" s="49">
        <f t="shared" si="178"/>
        <v>17.264880479999995</v>
      </c>
      <c r="O185" s="49">
        <f t="shared" si="178"/>
        <v>9.4684040640000049</v>
      </c>
      <c r="P185" s="49">
        <f t="shared" si="178"/>
        <v>6.8134599039999921</v>
      </c>
      <c r="Q185" s="49">
        <f t="shared" si="178"/>
        <v>3.274654240000002</v>
      </c>
      <c r="R185" s="49">
        <f t="shared" si="178"/>
        <v>45.988441967999997</v>
      </c>
      <c r="S185" s="49">
        <f t="shared" si="178"/>
        <v>1.3337530600000116</v>
      </c>
      <c r="T185" s="49">
        <f t="shared" si="178"/>
        <v>18.891193152000014</v>
      </c>
      <c r="U185" s="49">
        <f t="shared" si="178"/>
        <v>19.846306080000005</v>
      </c>
      <c r="V185" s="49">
        <f t="shared" si="178"/>
        <v>20.822686975999979</v>
      </c>
      <c r="W185" s="49">
        <f t="shared" si="178"/>
        <v>21.819299496000031</v>
      </c>
      <c r="X185" s="49">
        <f t="shared" si="178"/>
        <v>22.835118239999964</v>
      </c>
      <c r="Y185" s="49">
        <f t="shared" si="178"/>
        <v>12.286326997860661</v>
      </c>
      <c r="Z185" s="49">
        <f t="shared" si="178"/>
        <v>12.779209283823523</v>
      </c>
      <c r="AA185" s="49">
        <f t="shared" si="178"/>
        <v>13.291227701230108</v>
      </c>
      <c r="AB185" s="49">
        <f t="shared" si="178"/>
        <v>13.823092170353675</v>
      </c>
      <c r="AC185" s="49">
        <f t="shared" si="178"/>
        <v>14.375537205272799</v>
      </c>
      <c r="AD185" s="49">
        <f t="shared" si="178"/>
        <v>14.949322671385781</v>
      </c>
      <c r="AE185" s="49">
        <f t="shared" si="178"/>
        <v>15.545234560880708</v>
      </c>
      <c r="AF185" s="49">
        <f t="shared" si="178"/>
        <v>16.164085786249636</v>
      </c>
      <c r="AG185" s="49">
        <f t="shared" si="178"/>
        <v>16.806716991907091</v>
      </c>
      <c r="AH185" s="50">
        <f t="shared" si="178"/>
        <v>17.473997383947921</v>
      </c>
      <c r="AJ185" s="64">
        <f t="shared" si="123"/>
        <v>420.05215361691199</v>
      </c>
      <c r="AK185" s="67"/>
      <c r="AN185" s="68"/>
      <c r="AO185" s="65"/>
      <c r="AP185" s="67"/>
      <c r="AQ185" s="67"/>
      <c r="AR185" s="67"/>
      <c r="AS185" s="67"/>
      <c r="AT185" s="67"/>
      <c r="AU185" s="67"/>
      <c r="AV185" s="67"/>
      <c r="AW185" s="67"/>
      <c r="AX185" s="67"/>
      <c r="AY185" s="67"/>
      <c r="AZ185" s="67"/>
      <c r="BA185" s="67"/>
      <c r="BB185" s="67"/>
      <c r="BC185" s="67"/>
      <c r="BD185" s="67"/>
      <c r="BE185" s="67"/>
      <c r="BF185" s="67"/>
      <c r="BG185" s="67"/>
      <c r="BH185" s="67"/>
      <c r="BI185" s="67"/>
      <c r="BJ185" s="67"/>
      <c r="BK185" s="67"/>
      <c r="BL185" s="67"/>
      <c r="BM185" s="67"/>
      <c r="BN185" s="67"/>
      <c r="BO185" s="67"/>
      <c r="BP185" s="67"/>
      <c r="BQ185" s="67"/>
      <c r="BR185" s="67"/>
      <c r="BS185" s="67"/>
      <c r="BT185" s="67"/>
    </row>
    <row r="186" spans="2:72" ht="14.5" customHeight="1" thickBot="1" x14ac:dyDescent="0.4">
      <c r="B186" s="78"/>
      <c r="C186" s="65"/>
      <c r="D186" s="67"/>
      <c r="E186" s="67"/>
      <c r="F186" s="67"/>
      <c r="G186" s="67"/>
      <c r="H186" s="67"/>
      <c r="I186" s="67"/>
      <c r="J186" s="67"/>
      <c r="K186" s="67"/>
      <c r="L186" s="67"/>
      <c r="M186" s="67"/>
      <c r="N186" s="67"/>
      <c r="O186" s="67"/>
      <c r="P186" s="67"/>
      <c r="Q186" s="67"/>
      <c r="R186" s="67"/>
      <c r="S186" s="67"/>
      <c r="T186" s="67"/>
      <c r="U186" s="67"/>
      <c r="V186" s="67"/>
      <c r="W186" s="67"/>
      <c r="X186" s="67"/>
      <c r="Y186" s="67"/>
      <c r="Z186" s="67"/>
      <c r="AA186" s="67"/>
      <c r="AB186" s="67"/>
      <c r="AC186" s="67"/>
      <c r="AD186" s="67"/>
      <c r="AE186" s="67"/>
      <c r="AF186" s="67"/>
      <c r="AG186" s="67"/>
      <c r="AH186" s="67"/>
      <c r="AJ186" s="67"/>
      <c r="AN186" s="68"/>
      <c r="AO186" s="65"/>
      <c r="AP186" s="67"/>
      <c r="AQ186" s="67"/>
      <c r="AR186" s="67"/>
      <c r="AS186" s="67"/>
      <c r="AT186" s="67"/>
      <c r="AU186" s="67"/>
      <c r="AV186" s="67"/>
      <c r="AW186" s="67"/>
      <c r="AX186" s="67"/>
      <c r="AY186" s="67"/>
      <c r="AZ186" s="67"/>
      <c r="BA186" s="67"/>
      <c r="BB186" s="67"/>
      <c r="BC186" s="67"/>
      <c r="BD186" s="67"/>
      <c r="BE186" s="67"/>
      <c r="BF186" s="67"/>
      <c r="BG186" s="67"/>
      <c r="BH186" s="67"/>
      <c r="BI186" s="67"/>
      <c r="BJ186" s="67"/>
      <c r="BK186" s="67"/>
      <c r="BL186" s="67"/>
      <c r="BM186" s="67"/>
      <c r="BN186" s="67"/>
      <c r="BO186" s="67"/>
      <c r="BP186" s="67"/>
      <c r="BQ186" s="67"/>
      <c r="BR186" s="67"/>
      <c r="BS186" s="67"/>
      <c r="BT186" s="67"/>
    </row>
    <row r="187" spans="2:72" ht="14.5" customHeight="1" x14ac:dyDescent="0.35">
      <c r="B187" s="145" t="s">
        <v>46</v>
      </c>
      <c r="C187" s="94" t="s">
        <v>47</v>
      </c>
      <c r="D187" s="92">
        <v>2035</v>
      </c>
      <c r="E187" s="92">
        <v>2036</v>
      </c>
      <c r="F187" s="92">
        <v>2037</v>
      </c>
      <c r="G187" s="92">
        <v>2038</v>
      </c>
      <c r="H187" s="92">
        <v>2039</v>
      </c>
      <c r="I187" s="92">
        <v>2040</v>
      </c>
      <c r="J187" s="92">
        <v>2041</v>
      </c>
      <c r="K187" s="92">
        <v>2042</v>
      </c>
      <c r="L187" s="92">
        <v>2043</v>
      </c>
      <c r="M187" s="92">
        <v>2044</v>
      </c>
      <c r="N187" s="92">
        <v>2045</v>
      </c>
      <c r="O187" s="92">
        <v>2046</v>
      </c>
      <c r="P187" s="92">
        <v>2047</v>
      </c>
      <c r="Q187" s="92">
        <v>2048</v>
      </c>
      <c r="R187" s="92">
        <v>2049</v>
      </c>
      <c r="S187" s="92">
        <v>2050</v>
      </c>
      <c r="T187" s="92">
        <v>2051</v>
      </c>
      <c r="U187" s="92">
        <v>2052</v>
      </c>
      <c r="V187" s="92">
        <v>2053</v>
      </c>
      <c r="W187" s="92">
        <v>2054</v>
      </c>
      <c r="X187" s="92">
        <v>2055</v>
      </c>
      <c r="Y187" s="92">
        <v>2056</v>
      </c>
      <c r="Z187" s="92">
        <v>2057</v>
      </c>
      <c r="AA187" s="92">
        <v>2058</v>
      </c>
      <c r="AB187" s="92">
        <v>2059</v>
      </c>
      <c r="AC187" s="92">
        <v>2060</v>
      </c>
      <c r="AD187" s="92">
        <v>2061</v>
      </c>
      <c r="AE187" s="92">
        <v>2062</v>
      </c>
      <c r="AF187" s="92">
        <v>2063</v>
      </c>
      <c r="AG187" s="92">
        <v>2064</v>
      </c>
      <c r="AH187" s="92">
        <v>2065</v>
      </c>
      <c r="AJ187" s="69" t="s">
        <v>48</v>
      </c>
    </row>
    <row r="188" spans="2:72" ht="14.5" customHeight="1" x14ac:dyDescent="0.35">
      <c r="B188" s="143"/>
      <c r="C188" s="82" t="s">
        <v>30</v>
      </c>
      <c r="D188" s="79">
        <f t="shared" ref="D188:AH188" si="179">(D130+D137+D144+D151+D158+D165+D172+D179)</f>
        <v>6695.5936362666671</v>
      </c>
      <c r="E188" s="80">
        <f t="shared" si="179"/>
        <v>13186.865617894398</v>
      </c>
      <c r="F188" s="80">
        <f t="shared" si="179"/>
        <v>19472.522808009602</v>
      </c>
      <c r="G188" s="80">
        <f t="shared" si="179"/>
        <v>25551.272069738672</v>
      </c>
      <c r="H188" s="80">
        <f t="shared" si="179"/>
        <v>31789.020169152005</v>
      </c>
      <c r="I188" s="80">
        <f t="shared" si="179"/>
        <v>33511.587132760011</v>
      </c>
      <c r="J188" s="80">
        <f t="shared" si="179"/>
        <v>91282.429676879998</v>
      </c>
      <c r="K188" s="80">
        <f t="shared" si="179"/>
        <v>222599.33631892802</v>
      </c>
      <c r="L188" s="80">
        <f t="shared" si="179"/>
        <v>201909.79596620795</v>
      </c>
      <c r="M188" s="80">
        <f t="shared" si="179"/>
        <v>229972.34500055207</v>
      </c>
      <c r="N188" s="80">
        <f t="shared" si="179"/>
        <v>191610.1951668</v>
      </c>
      <c r="O188" s="80">
        <f t="shared" si="179"/>
        <v>159663.84407299204</v>
      </c>
      <c r="P188" s="80">
        <f t="shared" si="179"/>
        <v>365188.14924896002</v>
      </c>
      <c r="Q188" s="80">
        <f t="shared" si="179"/>
        <v>367746.99230880005</v>
      </c>
      <c r="R188" s="80">
        <f t="shared" si="179"/>
        <v>427426.12790729612</v>
      </c>
      <c r="S188" s="80">
        <f t="shared" si="179"/>
        <v>784567.40555157128</v>
      </c>
      <c r="T188" s="80">
        <f t="shared" si="179"/>
        <v>552751.98012582969</v>
      </c>
      <c r="U188" s="80">
        <f t="shared" si="179"/>
        <v>629656.36447492416</v>
      </c>
      <c r="V188" s="80">
        <f t="shared" si="179"/>
        <v>717883.43757988105</v>
      </c>
      <c r="W188" s="80">
        <f t="shared" si="179"/>
        <v>818777.62956223276</v>
      </c>
      <c r="X188" s="80">
        <f t="shared" si="179"/>
        <v>933669.92941392632</v>
      </c>
      <c r="Y188" s="80">
        <f t="shared" si="179"/>
        <v>345520.46620104753</v>
      </c>
      <c r="Z188" s="80">
        <f t="shared" si="179"/>
        <v>362704.56405583763</v>
      </c>
      <c r="AA188" s="80">
        <f t="shared" si="179"/>
        <v>380761.80364764342</v>
      </c>
      <c r="AB188" s="80">
        <f t="shared" si="179"/>
        <v>399737.16159858968</v>
      </c>
      <c r="AC188" s="80">
        <f t="shared" si="179"/>
        <v>419677.94820518501</v>
      </c>
      <c r="AD188" s="80">
        <f t="shared" si="179"/>
        <v>440633.92873527191</v>
      </c>
      <c r="AE188" s="80">
        <f t="shared" si="179"/>
        <v>462657.45100849861</v>
      </c>
      <c r="AF188" s="80">
        <f t="shared" si="179"/>
        <v>485803.57958304376</v>
      </c>
      <c r="AG188" s="80">
        <f t="shared" si="179"/>
        <v>510130.23688762542</v>
      </c>
      <c r="AH188" s="81">
        <f t="shared" si="179"/>
        <v>535698.35165498347</v>
      </c>
      <c r="AJ188" s="81">
        <f>SUM(D188:AH188)</f>
        <v>11168238.315387327</v>
      </c>
    </row>
    <row r="189" spans="2:72" x14ac:dyDescent="0.35">
      <c r="B189" s="143"/>
      <c r="C189" s="83" t="s">
        <v>31</v>
      </c>
      <c r="D189" s="52">
        <f t="shared" ref="D189:AH189" si="180">(D131+D138+D145+D152+D159+D166+D173+D180)</f>
        <v>695.98933850666663</v>
      </c>
      <c r="E189" s="23">
        <f t="shared" si="180"/>
        <v>1369.0315946240003</v>
      </c>
      <c r="F189" s="23">
        <f t="shared" si="180"/>
        <v>2019.0815537760002</v>
      </c>
      <c r="G189" s="23">
        <f t="shared" si="180"/>
        <v>2646.0940013866666</v>
      </c>
      <c r="H189" s="23">
        <f t="shared" si="180"/>
        <v>3288.0039667200008</v>
      </c>
      <c r="I189" s="23">
        <f t="shared" si="180"/>
        <v>3461.8956922000007</v>
      </c>
      <c r="J189" s="23">
        <f t="shared" si="180"/>
        <v>9418.2735347999987</v>
      </c>
      <c r="K189" s="23">
        <f t="shared" si="180"/>
        <v>22938.997333680003</v>
      </c>
      <c r="L189" s="23">
        <f t="shared" si="180"/>
        <v>20781.444830079996</v>
      </c>
      <c r="M189" s="23">
        <f t="shared" si="180"/>
        <v>23640.848797720006</v>
      </c>
      <c r="N189" s="23">
        <f t="shared" si="180"/>
        <v>19673.266841999997</v>
      </c>
      <c r="O189" s="23">
        <f t="shared" si="180"/>
        <v>16373.298436320001</v>
      </c>
      <c r="P189" s="23">
        <f t="shared" si="180"/>
        <v>37404.1081376</v>
      </c>
      <c r="Q189" s="23">
        <f t="shared" si="180"/>
        <v>37620.632087999991</v>
      </c>
      <c r="R189" s="23">
        <f t="shared" si="180"/>
        <v>43673.062734559993</v>
      </c>
      <c r="S189" s="23">
        <f t="shared" si="180"/>
        <v>80068.143314015993</v>
      </c>
      <c r="T189" s="23">
        <f t="shared" si="180"/>
        <v>56342.744755315252</v>
      </c>
      <c r="U189" s="23">
        <f t="shared" si="180"/>
        <v>64104.831894687908</v>
      </c>
      <c r="V189" s="23">
        <f t="shared" si="180"/>
        <v>72999.830303449591</v>
      </c>
      <c r="W189" s="23">
        <f t="shared" si="180"/>
        <v>83160.272220105529</v>
      </c>
      <c r="X189" s="23">
        <f t="shared" si="180"/>
        <v>94716.706001919956</v>
      </c>
      <c r="Y189" s="23">
        <f t="shared" si="180"/>
        <v>35045.309349194657</v>
      </c>
      <c r="Z189" s="23">
        <f t="shared" si="180"/>
        <v>36781.722346195878</v>
      </c>
      <c r="AA189" s="23">
        <f t="shared" si="180"/>
        <v>38606.048378762855</v>
      </c>
      <c r="AB189" s="23">
        <f t="shared" si="180"/>
        <v>40522.800101230649</v>
      </c>
      <c r="AC189" s="23">
        <f t="shared" si="180"/>
        <v>42536.723497294821</v>
      </c>
      <c r="AD189" s="23">
        <f t="shared" si="180"/>
        <v>44652.809965066073</v>
      </c>
      <c r="AE189" s="23">
        <f t="shared" si="180"/>
        <v>46876.309025912386</v>
      </c>
      <c r="AF189" s="23">
        <f t="shared" si="180"/>
        <v>49212.741689008144</v>
      </c>
      <c r="AG189" s="23">
        <f t="shared" si="180"/>
        <v>51667.914505114888</v>
      </c>
      <c r="AH189" s="42">
        <f t="shared" si="180"/>
        <v>54247.934344808476</v>
      </c>
      <c r="AJ189" s="42">
        <f t="shared" ref="AJ189:AJ197" si="181">SUM(D189:AH189)</f>
        <v>1136546.8705740564</v>
      </c>
    </row>
    <row r="190" spans="2:72" x14ac:dyDescent="0.35">
      <c r="B190" s="143"/>
      <c r="C190" s="84" t="s">
        <v>32</v>
      </c>
      <c r="D190" s="53">
        <f t="shared" ref="D190:AH190" si="182">(D132+D139+D146+D153+D160+D167+D174+D181)</f>
        <v>176.19983253333334</v>
      </c>
      <c r="E190" s="25">
        <f t="shared" si="182"/>
        <v>346.37105493333337</v>
      </c>
      <c r="F190" s="25">
        <f t="shared" si="182"/>
        <v>510.51366719999999</v>
      </c>
      <c r="G190" s="25">
        <f t="shared" si="182"/>
        <v>668.62766933333342</v>
      </c>
      <c r="H190" s="25">
        <f t="shared" si="182"/>
        <v>830.30403200000012</v>
      </c>
      <c r="I190" s="25">
        <f t="shared" si="182"/>
        <v>873.66452800000013</v>
      </c>
      <c r="J190" s="25">
        <f t="shared" si="182"/>
        <v>2375.3527199999999</v>
      </c>
      <c r="K190" s="25">
        <f t="shared" si="182"/>
        <v>5781.7258560000009</v>
      </c>
      <c r="L190" s="25">
        <f t="shared" si="182"/>
        <v>5234.6208639999995</v>
      </c>
      <c r="M190" s="25">
        <f t="shared" si="182"/>
        <v>5951.1261920000034</v>
      </c>
      <c r="N190" s="25">
        <f t="shared" si="182"/>
        <v>4949.2495200000003</v>
      </c>
      <c r="O190" s="25">
        <f t="shared" si="182"/>
        <v>4116.479808000001</v>
      </c>
      <c r="P190" s="25">
        <f t="shared" si="182"/>
        <v>9398.0171200000004</v>
      </c>
      <c r="Q190" s="25">
        <f t="shared" si="182"/>
        <v>9446.4863999999998</v>
      </c>
      <c r="R190" s="25">
        <f t="shared" si="182"/>
        <v>10959.363296000001</v>
      </c>
      <c r="S190" s="25">
        <f t="shared" si="182"/>
        <v>20079.785157120001</v>
      </c>
      <c r="T190" s="25">
        <f t="shared" si="182"/>
        <v>14120.988660480016</v>
      </c>
      <c r="U190" s="25">
        <f t="shared" si="182"/>
        <v>16056.313561599982</v>
      </c>
      <c r="V190" s="25">
        <f t="shared" si="182"/>
        <v>18272.79857408</v>
      </c>
      <c r="W190" s="25">
        <f t="shared" si="182"/>
        <v>20803.069973759993</v>
      </c>
      <c r="X190" s="25">
        <f t="shared" si="182"/>
        <v>23679.176500479993</v>
      </c>
      <c r="Y190" s="25">
        <f t="shared" si="182"/>
        <v>8761.3273372986641</v>
      </c>
      <c r="Z190" s="25">
        <f t="shared" si="182"/>
        <v>9195.4305865489696</v>
      </c>
      <c r="AA190" s="25">
        <f t="shared" si="182"/>
        <v>9651.5120946907136</v>
      </c>
      <c r="AB190" s="25">
        <f t="shared" si="182"/>
        <v>10130.700025307662</v>
      </c>
      <c r="AC190" s="25">
        <f t="shared" si="182"/>
        <v>10634.180874323705</v>
      </c>
      <c r="AD190" s="25">
        <f t="shared" si="182"/>
        <v>11163.202491266518</v>
      </c>
      <c r="AE190" s="25">
        <f t="shared" si="182"/>
        <v>11719.077256478096</v>
      </c>
      <c r="AF190" s="25">
        <f t="shared" si="182"/>
        <v>12303.185422252036</v>
      </c>
      <c r="AG190" s="25">
        <f t="shared" si="182"/>
        <v>12916.978626278722</v>
      </c>
      <c r="AH190" s="43">
        <f t="shared" si="182"/>
        <v>13561.983586202119</v>
      </c>
      <c r="AJ190" s="43">
        <f t="shared" si="181"/>
        <v>284667.81328816718</v>
      </c>
    </row>
    <row r="191" spans="2:72" x14ac:dyDescent="0.35">
      <c r="B191" s="143"/>
      <c r="C191" s="85" t="s">
        <v>33</v>
      </c>
      <c r="D191" s="54">
        <f t="shared" ref="D191:AH191" si="183">(D133+D140+D147+D154+D161+D168+D175+D182)</f>
        <v>440.49958133333331</v>
      </c>
      <c r="E191" s="27">
        <f t="shared" si="183"/>
        <v>848.60908458666665</v>
      </c>
      <c r="F191" s="27">
        <f t="shared" si="183"/>
        <v>1225.2328012800003</v>
      </c>
      <c r="G191" s="27">
        <f t="shared" si="183"/>
        <v>1571.2750229333333</v>
      </c>
      <c r="H191" s="27">
        <f t="shared" si="183"/>
        <v>1909.6992736000007</v>
      </c>
      <c r="I191" s="27">
        <f t="shared" si="183"/>
        <v>1965.7451880000008</v>
      </c>
      <c r="J191" s="27">
        <f t="shared" si="183"/>
        <v>5225.7759840000026</v>
      </c>
      <c r="K191" s="27">
        <f t="shared" si="183"/>
        <v>12430.710590400009</v>
      </c>
      <c r="L191" s="27">
        <f t="shared" si="183"/>
        <v>10992.703814400005</v>
      </c>
      <c r="M191" s="27">
        <f t="shared" si="183"/>
        <v>12199.808693600015</v>
      </c>
      <c r="N191" s="27">
        <f t="shared" si="183"/>
        <v>9898.4990400000061</v>
      </c>
      <c r="O191" s="27">
        <f t="shared" si="183"/>
        <v>8027.135625600009</v>
      </c>
      <c r="P191" s="27">
        <f t="shared" si="183"/>
        <v>17856.232528000019</v>
      </c>
      <c r="Q191" s="27">
        <f t="shared" si="183"/>
        <v>17475.999840000011</v>
      </c>
      <c r="R191" s="27">
        <f t="shared" si="183"/>
        <v>19726.853932800019</v>
      </c>
      <c r="S191" s="27">
        <f t="shared" si="183"/>
        <v>35139.624024960023</v>
      </c>
      <c r="T191" s="27">
        <f t="shared" si="183"/>
        <v>24005.680722816051</v>
      </c>
      <c r="U191" s="27">
        <f t="shared" si="183"/>
        <v>26492.917376639991</v>
      </c>
      <c r="V191" s="27">
        <f t="shared" si="183"/>
        <v>29236.477718528036</v>
      </c>
      <c r="W191" s="27">
        <f t="shared" si="183"/>
        <v>32244.758459328015</v>
      </c>
      <c r="X191" s="27">
        <f t="shared" si="183"/>
        <v>35518.764750719987</v>
      </c>
      <c r="Y191" s="27">
        <f t="shared" si="183"/>
        <v>13141.991005947997</v>
      </c>
      <c r="Z191" s="27">
        <f t="shared" si="183"/>
        <v>13793.145879823456</v>
      </c>
      <c r="AA191" s="27">
        <f t="shared" si="183"/>
        <v>14477.268142036071</v>
      </c>
      <c r="AB191" s="27">
        <f t="shared" si="183"/>
        <v>15196.050037961493</v>
      </c>
      <c r="AC191" s="27">
        <f t="shared" si="183"/>
        <v>15951.271311485556</v>
      </c>
      <c r="AD191" s="27">
        <f t="shared" si="183"/>
        <v>16744.803736899776</v>
      </c>
      <c r="AE191" s="27">
        <f t="shared" si="183"/>
        <v>17578.615884717139</v>
      </c>
      <c r="AF191" s="27">
        <f t="shared" si="183"/>
        <v>18454.778133378051</v>
      </c>
      <c r="AG191" s="27">
        <f t="shared" si="183"/>
        <v>19375.467939418082</v>
      </c>
      <c r="AH191" s="44">
        <f t="shared" si="183"/>
        <v>20342.975379303178</v>
      </c>
      <c r="AJ191" s="44">
        <f t="shared" si="181"/>
        <v>469489.37150449643</v>
      </c>
    </row>
    <row r="192" spans="2:72" x14ac:dyDescent="0.35">
      <c r="B192" s="143"/>
      <c r="C192" s="86" t="s">
        <v>34</v>
      </c>
      <c r="D192" s="55">
        <f t="shared" ref="D192:AH192" si="184">(D134+D141+D148+D155+D162+D169+D176+D183)</f>
        <v>704.79933013333334</v>
      </c>
      <c r="E192" s="29">
        <f t="shared" si="184"/>
        <v>1376.8249433600001</v>
      </c>
      <c r="F192" s="29">
        <f t="shared" si="184"/>
        <v>2016.52898544</v>
      </c>
      <c r="G192" s="29">
        <f t="shared" si="184"/>
        <v>2624.3636021333336</v>
      </c>
      <c r="H192" s="29">
        <f t="shared" si="184"/>
        <v>3238.1857248000006</v>
      </c>
      <c r="I192" s="29">
        <f t="shared" si="184"/>
        <v>3385.4500460000008</v>
      </c>
      <c r="J192" s="29">
        <f t="shared" si="184"/>
        <v>9145.1079720000016</v>
      </c>
      <c r="K192" s="29">
        <f t="shared" si="184"/>
        <v>22115.101399200004</v>
      </c>
      <c r="L192" s="29">
        <f t="shared" si="184"/>
        <v>19891.559283200004</v>
      </c>
      <c r="M192" s="29">
        <f t="shared" si="184"/>
        <v>22465.501374800013</v>
      </c>
      <c r="N192" s="29">
        <f t="shared" si="184"/>
        <v>18559.685700000002</v>
      </c>
      <c r="O192" s="29">
        <f t="shared" si="184"/>
        <v>15333.887284800006</v>
      </c>
      <c r="P192" s="29">
        <f t="shared" si="184"/>
        <v>34772.663344000015</v>
      </c>
      <c r="Q192" s="29">
        <f t="shared" si="184"/>
        <v>34715.837520000008</v>
      </c>
      <c r="R192" s="29">
        <f t="shared" si="184"/>
        <v>40001.67603040002</v>
      </c>
      <c r="S192" s="29">
        <f t="shared" si="184"/>
        <v>72789.221194559999</v>
      </c>
      <c r="T192" s="29">
        <f t="shared" si="184"/>
        <v>50835.559177728079</v>
      </c>
      <c r="U192" s="29">
        <f t="shared" si="184"/>
        <v>57401.320982719968</v>
      </c>
      <c r="V192" s="29">
        <f t="shared" si="184"/>
        <v>64868.43493798405</v>
      </c>
      <c r="W192" s="29">
        <f t="shared" si="184"/>
        <v>73330.821657503999</v>
      </c>
      <c r="X192" s="29">
        <f t="shared" si="184"/>
        <v>82877.11775167998</v>
      </c>
      <c r="Y192" s="29">
        <f t="shared" si="184"/>
        <v>30583.603402675311</v>
      </c>
      <c r="Z192" s="29">
        <f t="shared" si="184"/>
        <v>32013.891587070237</v>
      </c>
      <c r="AA192" s="29">
        <f t="shared" si="184"/>
        <v>33512.46287078983</v>
      </c>
      <c r="AB192" s="29">
        <f t="shared" si="184"/>
        <v>35082.614187640422</v>
      </c>
      <c r="AC192" s="29">
        <f t="shared" si="184"/>
        <v>36727.802194695483</v>
      </c>
      <c r="AD192" s="29">
        <f t="shared" si="184"/>
        <v>38451.650981167521</v>
      </c>
      <c r="AE192" s="29">
        <f t="shared" si="184"/>
        <v>40257.960145316363</v>
      </c>
      <c r="AF192" s="29">
        <f t="shared" si="184"/>
        <v>42150.713256635463</v>
      </c>
      <c r="AG192" s="29">
        <f t="shared" si="184"/>
        <v>44134.086721337793</v>
      </c>
      <c r="AH192" s="45">
        <f t="shared" si="184"/>
        <v>46212.459069983684</v>
      </c>
      <c r="AJ192" s="45">
        <f t="shared" si="181"/>
        <v>1011576.8926597547</v>
      </c>
    </row>
    <row r="193" spans="2:36" x14ac:dyDescent="0.35">
      <c r="B193" s="143"/>
      <c r="C193" s="87" t="s">
        <v>35</v>
      </c>
      <c r="D193" s="56">
        <f t="shared" ref="D193:AH193" si="185">(D135+D142+D149+D156+D163+D170+D177+D184)</f>
        <v>88.099916266666668</v>
      </c>
      <c r="E193" s="31">
        <f t="shared" si="185"/>
        <v>173.61849128533331</v>
      </c>
      <c r="F193" s="31">
        <f t="shared" si="185"/>
        <v>256.53311776799995</v>
      </c>
      <c r="G193" s="31">
        <f t="shared" si="185"/>
        <v>336.82118842666654</v>
      </c>
      <c r="H193" s="31">
        <f t="shared" si="185"/>
        <v>419.30353615999996</v>
      </c>
      <c r="I193" s="31">
        <f t="shared" si="185"/>
        <v>442.29266729999995</v>
      </c>
      <c r="J193" s="31">
        <f t="shared" si="185"/>
        <v>1205.4915053999996</v>
      </c>
      <c r="K193" s="31">
        <f t="shared" si="185"/>
        <v>2941.4530292399995</v>
      </c>
      <c r="L193" s="31">
        <f t="shared" si="185"/>
        <v>2669.6566406399984</v>
      </c>
      <c r="M193" s="31">
        <f t="shared" si="185"/>
        <v>3042.5132656599999</v>
      </c>
      <c r="N193" s="31">
        <f t="shared" si="185"/>
        <v>2536.4903789999985</v>
      </c>
      <c r="O193" s="31">
        <f t="shared" si="185"/>
        <v>2114.8415013599993</v>
      </c>
      <c r="P193" s="31">
        <f t="shared" si="185"/>
        <v>4839.9788167999959</v>
      </c>
      <c r="Q193" s="31">
        <f t="shared" si="185"/>
        <v>4876.7486039999967</v>
      </c>
      <c r="R193" s="31">
        <f t="shared" si="185"/>
        <v>5671.4705056799976</v>
      </c>
      <c r="S193" s="31">
        <f t="shared" si="185"/>
        <v>10416.388550255993</v>
      </c>
      <c r="T193" s="31">
        <f t="shared" si="185"/>
        <v>7342.9141034496015</v>
      </c>
      <c r="U193" s="31">
        <f t="shared" si="185"/>
        <v>8369.3534439839823</v>
      </c>
      <c r="V193" s="31">
        <f t="shared" si="185"/>
        <v>9547.5372549567928</v>
      </c>
      <c r="W193" s="31">
        <f t="shared" si="185"/>
        <v>10895.607898756782</v>
      </c>
      <c r="X193" s="31">
        <f t="shared" si="185"/>
        <v>12431.567662751997</v>
      </c>
      <c r="Y193" s="31">
        <f t="shared" si="185"/>
        <v>4621.6001704250457</v>
      </c>
      <c r="Z193" s="31">
        <f t="shared" si="185"/>
        <v>4873.5782108709545</v>
      </c>
      <c r="AA193" s="31">
        <f t="shared" si="185"/>
        <v>5139.4301904228041</v>
      </c>
      <c r="AB193" s="31">
        <f t="shared" si="185"/>
        <v>5419.9245135395977</v>
      </c>
      <c r="AC193" s="31">
        <f t="shared" si="185"/>
        <v>5715.8722199489885</v>
      </c>
      <c r="AD193" s="31">
        <f t="shared" si="185"/>
        <v>6028.1293452839163</v>
      </c>
      <c r="AE193" s="31">
        <f t="shared" si="185"/>
        <v>6357.599411639364</v>
      </c>
      <c r="AF193" s="31">
        <f t="shared" si="185"/>
        <v>6705.236055127355</v>
      </c>
      <c r="AG193" s="31">
        <f t="shared" si="185"/>
        <v>7072.0457978875966</v>
      </c>
      <c r="AH193" s="46">
        <f t="shared" si="185"/>
        <v>7459.090972411158</v>
      </c>
      <c r="AJ193" s="46">
        <f t="shared" si="181"/>
        <v>150011.18896669862</v>
      </c>
    </row>
    <row r="194" spans="2:36" x14ac:dyDescent="0.35">
      <c r="B194" s="143"/>
      <c r="C194" s="88" t="s">
        <v>40</v>
      </c>
      <c r="D194" s="71">
        <f t="shared" ref="D194:AH194" si="186">(D$136+D$143+D$150+D$157+D$164+D$171+D$178+D$185)*$F201</f>
        <v>0.44049958133333339</v>
      </c>
      <c r="E194" s="70">
        <f t="shared" si="186"/>
        <v>0.8615979991466669</v>
      </c>
      <c r="F194" s="70">
        <f t="shared" si="186"/>
        <v>1.2635213263200002</v>
      </c>
      <c r="G194" s="70">
        <f t="shared" si="186"/>
        <v>1.6464956357333336</v>
      </c>
      <c r="H194" s="70">
        <f t="shared" si="186"/>
        <v>2.0342448784000005</v>
      </c>
      <c r="I194" s="70">
        <f t="shared" si="186"/>
        <v>2.1295572870000004</v>
      </c>
      <c r="J194" s="70">
        <f t="shared" si="186"/>
        <v>5.7602303460000002</v>
      </c>
      <c r="K194" s="70">
        <f t="shared" si="186"/>
        <v>13.948413627600003</v>
      </c>
      <c r="L194" s="70">
        <f t="shared" si="186"/>
        <v>12.563090073599998</v>
      </c>
      <c r="M194" s="70">
        <f t="shared" si="186"/>
        <v>14.208313783400001</v>
      </c>
      <c r="N194" s="70">
        <f t="shared" si="186"/>
        <v>11.754467610000003</v>
      </c>
      <c r="O194" s="70">
        <f t="shared" si="186"/>
        <v>9.7251835464000038</v>
      </c>
      <c r="P194" s="70">
        <f t="shared" si="186"/>
        <v>22.085340232000004</v>
      </c>
      <c r="Q194" s="70">
        <f t="shared" si="186"/>
        <v>22.081161959999999</v>
      </c>
      <c r="R194" s="70">
        <f t="shared" si="186"/>
        <v>25.480519663200003</v>
      </c>
      <c r="S194" s="70">
        <f t="shared" si="186"/>
        <v>46.43450317584</v>
      </c>
      <c r="T194" s="70">
        <f t="shared" si="186"/>
        <v>32.478273919104041</v>
      </c>
      <c r="U194" s="70">
        <f t="shared" si="186"/>
        <v>36.728817272159951</v>
      </c>
      <c r="V194" s="70">
        <f t="shared" si="186"/>
        <v>41.570616756032003</v>
      </c>
      <c r="W194" s="70">
        <f t="shared" si="186"/>
        <v>47.066945815631982</v>
      </c>
      <c r="X194" s="70">
        <f t="shared" si="186"/>
        <v>53.278147126079979</v>
      </c>
      <c r="Y194" s="70">
        <f t="shared" si="186"/>
        <v>19.603469917205764</v>
      </c>
      <c r="Z194" s="70">
        <f t="shared" si="186"/>
        <v>20.45983305507146</v>
      </c>
      <c r="AA194" s="70">
        <f t="shared" si="186"/>
        <v>21.35397050950321</v>
      </c>
      <c r="AB194" s="70">
        <f t="shared" si="186"/>
        <v>22.287540055676857</v>
      </c>
      <c r="AC194" s="70">
        <f t="shared" si="186"/>
        <v>23.262270662583102</v>
      </c>
      <c r="AD194" s="70">
        <f t="shared" si="186"/>
        <v>24.279965418504677</v>
      </c>
      <c r="AE194" s="70">
        <f t="shared" si="186"/>
        <v>25.342504567133879</v>
      </c>
      <c r="AF194" s="70">
        <f t="shared" si="186"/>
        <v>26.451848657841875</v>
      </c>
      <c r="AG194" s="70">
        <f t="shared" si="186"/>
        <v>27.610041813670769</v>
      </c>
      <c r="AH194" s="72">
        <f t="shared" si="186"/>
        <v>28.819215120679502</v>
      </c>
      <c r="AJ194" s="72">
        <f t="shared" si="181"/>
        <v>643.01060139285255</v>
      </c>
    </row>
    <row r="195" spans="2:36" x14ac:dyDescent="0.35">
      <c r="B195" s="143"/>
      <c r="C195" s="88" t="s">
        <v>41</v>
      </c>
      <c r="D195" s="71">
        <f t="shared" ref="D195:AH195" si="187">(D$136+D$143+D$150+D$157+D$164+D$171+D$178+D$185)*$F202</f>
        <v>2.2024979066666668</v>
      </c>
      <c r="E195" s="70">
        <f t="shared" si="187"/>
        <v>4.3079899957333341</v>
      </c>
      <c r="F195" s="70">
        <f t="shared" si="187"/>
        <v>6.3176066316000004</v>
      </c>
      <c r="G195" s="70">
        <f t="shared" si="187"/>
        <v>8.2324781786666676</v>
      </c>
      <c r="H195" s="70">
        <f t="shared" si="187"/>
        <v>10.171224392000001</v>
      </c>
      <c r="I195" s="70">
        <f t="shared" si="187"/>
        <v>10.647786435000002</v>
      </c>
      <c r="J195" s="70">
        <f t="shared" si="187"/>
        <v>28.801151730000001</v>
      </c>
      <c r="K195" s="70">
        <f t="shared" si="187"/>
        <v>69.742068138000008</v>
      </c>
      <c r="L195" s="70">
        <f t="shared" si="187"/>
        <v>62.815450367999986</v>
      </c>
      <c r="M195" s="70">
        <f t="shared" si="187"/>
        <v>71.041568917000006</v>
      </c>
      <c r="N195" s="70">
        <f t="shared" si="187"/>
        <v>58.772338050000009</v>
      </c>
      <c r="O195" s="70">
        <f t="shared" si="187"/>
        <v>48.625917732000012</v>
      </c>
      <c r="P195" s="70">
        <f t="shared" si="187"/>
        <v>110.42670116000001</v>
      </c>
      <c r="Q195" s="70">
        <f t="shared" si="187"/>
        <v>110.40580979999999</v>
      </c>
      <c r="R195" s="70">
        <f t="shared" si="187"/>
        <v>127.40259831600001</v>
      </c>
      <c r="S195" s="70">
        <f t="shared" si="187"/>
        <v>232.17251587919998</v>
      </c>
      <c r="T195" s="70">
        <f t="shared" si="187"/>
        <v>162.39136959552019</v>
      </c>
      <c r="U195" s="70">
        <f t="shared" si="187"/>
        <v>183.64408636079975</v>
      </c>
      <c r="V195" s="70">
        <f t="shared" si="187"/>
        <v>207.85308378016001</v>
      </c>
      <c r="W195" s="70">
        <f t="shared" si="187"/>
        <v>235.33472907815988</v>
      </c>
      <c r="X195" s="70">
        <f t="shared" si="187"/>
        <v>266.39073563039989</v>
      </c>
      <c r="Y195" s="70">
        <f t="shared" si="187"/>
        <v>98.017349586028814</v>
      </c>
      <c r="Z195" s="70">
        <f t="shared" si="187"/>
        <v>102.2991652753573</v>
      </c>
      <c r="AA195" s="70">
        <f t="shared" si="187"/>
        <v>106.76985254751604</v>
      </c>
      <c r="AB195" s="70">
        <f t="shared" si="187"/>
        <v>111.43770027838427</v>
      </c>
      <c r="AC195" s="70">
        <f t="shared" si="187"/>
        <v>116.3113533129155</v>
      </c>
      <c r="AD195" s="70">
        <f t="shared" si="187"/>
        <v>121.39982709252338</v>
      </c>
      <c r="AE195" s="70">
        <f t="shared" si="187"/>
        <v>126.71252283566939</v>
      </c>
      <c r="AF195" s="70">
        <f t="shared" si="187"/>
        <v>132.25924328920937</v>
      </c>
      <c r="AG195" s="70">
        <f t="shared" si="187"/>
        <v>138.05020906835384</v>
      </c>
      <c r="AH195" s="72">
        <f t="shared" si="187"/>
        <v>144.09607560339751</v>
      </c>
      <c r="AJ195" s="72">
        <f t="shared" si="181"/>
        <v>3215.0530069642618</v>
      </c>
    </row>
    <row r="196" spans="2:36" x14ac:dyDescent="0.35">
      <c r="B196" s="143"/>
      <c r="C196" s="88" t="s">
        <v>42</v>
      </c>
      <c r="D196" s="71">
        <f t="shared" ref="D196:AH196" si="188">(D$136+D$143+D$150+D$157+D$164+D$171+D$178+D$185)*$F203</f>
        <v>1.3214987440000001</v>
      </c>
      <c r="E196" s="70">
        <f t="shared" si="188"/>
        <v>2.5847939974400003</v>
      </c>
      <c r="F196" s="70">
        <f t="shared" si="188"/>
        <v>3.7905639789599999</v>
      </c>
      <c r="G196" s="70">
        <f t="shared" si="188"/>
        <v>4.9394869072000001</v>
      </c>
      <c r="H196" s="70">
        <f t="shared" si="188"/>
        <v>6.1027346352</v>
      </c>
      <c r="I196" s="70">
        <f t="shared" si="188"/>
        <v>6.3886718610000015</v>
      </c>
      <c r="J196" s="70">
        <f t="shared" si="188"/>
        <v>17.280691038000001</v>
      </c>
      <c r="K196" s="70">
        <f t="shared" si="188"/>
        <v>41.845240882800006</v>
      </c>
      <c r="L196" s="70">
        <f t="shared" si="188"/>
        <v>37.68927022079999</v>
      </c>
      <c r="M196" s="70">
        <f t="shared" si="188"/>
        <v>42.624941350200004</v>
      </c>
      <c r="N196" s="70">
        <f t="shared" si="188"/>
        <v>35.263402830000004</v>
      </c>
      <c r="O196" s="70">
        <f t="shared" si="188"/>
        <v>29.175550639200004</v>
      </c>
      <c r="P196" s="70">
        <f t="shared" si="188"/>
        <v>66.256020696000007</v>
      </c>
      <c r="Q196" s="70">
        <f t="shared" si="188"/>
        <v>66.243485879999994</v>
      </c>
      <c r="R196" s="70">
        <f t="shared" si="188"/>
        <v>76.441558989599997</v>
      </c>
      <c r="S196" s="70">
        <f t="shared" si="188"/>
        <v>139.30350952751999</v>
      </c>
      <c r="T196" s="70">
        <f t="shared" si="188"/>
        <v>97.434821757312108</v>
      </c>
      <c r="U196" s="70">
        <f t="shared" si="188"/>
        <v>110.18645181647985</v>
      </c>
      <c r="V196" s="70">
        <f t="shared" si="188"/>
        <v>124.711850268096</v>
      </c>
      <c r="W196" s="70">
        <f t="shared" si="188"/>
        <v>141.20083744689592</v>
      </c>
      <c r="X196" s="70">
        <f t="shared" si="188"/>
        <v>159.83444137823992</v>
      </c>
      <c r="Y196" s="70">
        <f t="shared" si="188"/>
        <v>58.810409751617286</v>
      </c>
      <c r="Z196" s="70">
        <f t="shared" si="188"/>
        <v>61.379499165214376</v>
      </c>
      <c r="AA196" s="70">
        <f t="shared" si="188"/>
        <v>64.061911528509626</v>
      </c>
      <c r="AB196" s="70">
        <f t="shared" si="188"/>
        <v>66.862620167030556</v>
      </c>
      <c r="AC196" s="70">
        <f t="shared" si="188"/>
        <v>69.786811987749303</v>
      </c>
      <c r="AD196" s="70">
        <f t="shared" si="188"/>
        <v>72.83989625551402</v>
      </c>
      <c r="AE196" s="70">
        <f t="shared" si="188"/>
        <v>76.027513701401631</v>
      </c>
      <c r="AF196" s="70">
        <f t="shared" si="188"/>
        <v>79.355545973525622</v>
      </c>
      <c r="AG196" s="70">
        <f t="shared" si="188"/>
        <v>82.830125441012299</v>
      </c>
      <c r="AH196" s="72">
        <f t="shared" si="188"/>
        <v>86.457645362038505</v>
      </c>
      <c r="AJ196" s="72">
        <f t="shared" si="181"/>
        <v>1929.031804178557</v>
      </c>
    </row>
    <row r="197" spans="2:36" ht="15" thickBot="1" x14ac:dyDescent="0.4">
      <c r="B197" s="144"/>
      <c r="C197" s="89" t="s">
        <v>43</v>
      </c>
      <c r="D197" s="73">
        <f t="shared" ref="D197:AH197" si="189">(D$136+D$143+D$150+D$157+D$164+D$171+D$178+D$185)*$F204</f>
        <v>2.2024979066666668</v>
      </c>
      <c r="E197" s="74">
        <f t="shared" si="189"/>
        <v>4.3079899957333341</v>
      </c>
      <c r="F197" s="74">
        <f t="shared" si="189"/>
        <v>6.3176066316000004</v>
      </c>
      <c r="G197" s="74">
        <f t="shared" si="189"/>
        <v>8.2324781786666676</v>
      </c>
      <c r="H197" s="74">
        <f t="shared" si="189"/>
        <v>10.171224392000001</v>
      </c>
      <c r="I197" s="74">
        <f t="shared" si="189"/>
        <v>10.647786435000002</v>
      </c>
      <c r="J197" s="74">
        <f t="shared" si="189"/>
        <v>28.801151730000001</v>
      </c>
      <c r="K197" s="74">
        <f t="shared" si="189"/>
        <v>69.742068138000008</v>
      </c>
      <c r="L197" s="74">
        <f t="shared" si="189"/>
        <v>62.815450367999986</v>
      </c>
      <c r="M197" s="74">
        <f t="shared" si="189"/>
        <v>71.041568917000006</v>
      </c>
      <c r="N197" s="74">
        <f t="shared" si="189"/>
        <v>58.772338050000009</v>
      </c>
      <c r="O197" s="74">
        <f t="shared" si="189"/>
        <v>48.625917732000012</v>
      </c>
      <c r="P197" s="74">
        <f t="shared" si="189"/>
        <v>110.42670116000001</v>
      </c>
      <c r="Q197" s="74">
        <f t="shared" si="189"/>
        <v>110.40580979999999</v>
      </c>
      <c r="R197" s="74">
        <f t="shared" si="189"/>
        <v>127.40259831600001</v>
      </c>
      <c r="S197" s="74">
        <f t="shared" si="189"/>
        <v>232.17251587919998</v>
      </c>
      <c r="T197" s="74">
        <f t="shared" si="189"/>
        <v>162.39136959552019</v>
      </c>
      <c r="U197" s="74">
        <f t="shared" si="189"/>
        <v>183.64408636079975</v>
      </c>
      <c r="V197" s="74">
        <f t="shared" si="189"/>
        <v>207.85308378016001</v>
      </c>
      <c r="W197" s="74">
        <f t="shared" si="189"/>
        <v>235.33472907815988</v>
      </c>
      <c r="X197" s="74">
        <f t="shared" si="189"/>
        <v>266.39073563039989</v>
      </c>
      <c r="Y197" s="74">
        <f t="shared" si="189"/>
        <v>98.017349586028814</v>
      </c>
      <c r="Z197" s="74">
        <f t="shared" si="189"/>
        <v>102.2991652753573</v>
      </c>
      <c r="AA197" s="74">
        <f t="shared" si="189"/>
        <v>106.76985254751604</v>
      </c>
      <c r="AB197" s="74">
        <f t="shared" si="189"/>
        <v>111.43770027838427</v>
      </c>
      <c r="AC197" s="74">
        <f t="shared" si="189"/>
        <v>116.3113533129155</v>
      </c>
      <c r="AD197" s="74">
        <f t="shared" si="189"/>
        <v>121.39982709252338</v>
      </c>
      <c r="AE197" s="74">
        <f t="shared" si="189"/>
        <v>126.71252283566939</v>
      </c>
      <c r="AF197" s="74">
        <f t="shared" si="189"/>
        <v>132.25924328920937</v>
      </c>
      <c r="AG197" s="74">
        <f t="shared" si="189"/>
        <v>138.05020906835384</v>
      </c>
      <c r="AH197" s="75">
        <f t="shared" si="189"/>
        <v>144.09607560339751</v>
      </c>
      <c r="AJ197" s="75">
        <f t="shared" si="181"/>
        <v>3215.0530069642618</v>
      </c>
    </row>
    <row r="199" spans="2:36" ht="15" thickBot="1" x14ac:dyDescent="0.4"/>
    <row r="200" spans="2:36" x14ac:dyDescent="0.35">
      <c r="E200" s="110" t="s">
        <v>44</v>
      </c>
      <c r="F200" s="111" t="s">
        <v>49</v>
      </c>
    </row>
    <row r="201" spans="2:36" x14ac:dyDescent="0.35">
      <c r="E201" s="112" t="s">
        <v>40</v>
      </c>
      <c r="F201" s="113">
        <v>0.05</v>
      </c>
    </row>
    <row r="202" spans="2:36" x14ac:dyDescent="0.35">
      <c r="E202" s="112" t="s">
        <v>41</v>
      </c>
      <c r="F202" s="113">
        <v>0.25</v>
      </c>
    </row>
    <row r="203" spans="2:36" x14ac:dyDescent="0.35">
      <c r="E203" s="112" t="s">
        <v>42</v>
      </c>
      <c r="F203" s="113">
        <v>0.15</v>
      </c>
    </row>
    <row r="204" spans="2:36" ht="15" thickBot="1" x14ac:dyDescent="0.4">
      <c r="E204" s="114" t="s">
        <v>43</v>
      </c>
      <c r="F204" s="115">
        <v>0.25</v>
      </c>
    </row>
  </sheetData>
  <sortState xmlns:xlrd2="http://schemas.microsoft.com/office/spreadsheetml/2017/richdata2" ref="AS13:BA109">
    <sortCondition descending="1" ref="BA13:BA109"/>
  </sortState>
  <mergeCells count="32">
    <mergeCell ref="AJ12:AK12"/>
    <mergeCell ref="D11:N11"/>
    <mergeCell ref="O11:T11"/>
    <mergeCell ref="U11:AD11"/>
    <mergeCell ref="B111:C111"/>
    <mergeCell ref="D32:AH32"/>
    <mergeCell ref="D93:AH93"/>
    <mergeCell ref="B71:C71"/>
    <mergeCell ref="B51:T51"/>
    <mergeCell ref="B129:B136"/>
    <mergeCell ref="D117:AH117"/>
    <mergeCell ref="B112:C112"/>
    <mergeCell ref="D72:AH72"/>
    <mergeCell ref="B172:B178"/>
    <mergeCell ref="B179:B185"/>
    <mergeCell ref="B187:B197"/>
    <mergeCell ref="B114:C114"/>
    <mergeCell ref="B115:C115"/>
    <mergeCell ref="B137:B143"/>
    <mergeCell ref="B144:B150"/>
    <mergeCell ref="B151:B157"/>
    <mergeCell ref="B158:B164"/>
    <mergeCell ref="B165:B171"/>
    <mergeCell ref="B118:B125"/>
    <mergeCell ref="B128:AH128"/>
    <mergeCell ref="D9:J9"/>
    <mergeCell ref="D4:J4"/>
    <mergeCell ref="D2:AD2"/>
    <mergeCell ref="D5:J5"/>
    <mergeCell ref="D6:J6"/>
    <mergeCell ref="D7:J7"/>
    <mergeCell ref="D8:J8"/>
  </mergeCells>
  <conditionalFormatting sqref="D95:D109">
    <cfRule type="top10" dxfId="33" priority="68" rank="5"/>
  </conditionalFormatting>
  <conditionalFormatting sqref="D54:S68">
    <cfRule type="colorScale" priority="1">
      <colorScale>
        <cfvo type="min"/>
        <cfvo type="percentile" val="35"/>
        <cfvo type="max"/>
        <color rgb="FFF8696B"/>
        <color rgb="FFFFEB84"/>
        <color rgb="FF63BE7B"/>
      </colorScale>
    </cfRule>
  </conditionalFormatting>
  <conditionalFormatting sqref="E95:E109">
    <cfRule type="top10" dxfId="32" priority="67" rank="5"/>
  </conditionalFormatting>
  <conditionalFormatting sqref="F95:F109">
    <cfRule type="top10" dxfId="31" priority="66" rank="5"/>
    <cfRule type="expression" priority="64">
      <formula>"Top 5"</formula>
    </cfRule>
  </conditionalFormatting>
  <conditionalFormatting sqref="G95:G109">
    <cfRule type="top10" dxfId="30" priority="58" rank="5"/>
  </conditionalFormatting>
  <conditionalFormatting sqref="H95:H109">
    <cfRule type="top10" dxfId="29" priority="57" rank="5"/>
  </conditionalFormatting>
  <conditionalFormatting sqref="I95:I109">
    <cfRule type="top10" dxfId="28" priority="54" rank="5"/>
  </conditionalFormatting>
  <conditionalFormatting sqref="J95:J109">
    <cfRule type="top10" dxfId="27" priority="53" rank="5"/>
  </conditionalFormatting>
  <conditionalFormatting sqref="K95:K109">
    <cfRule type="top10" dxfId="26" priority="52" rank="5"/>
  </conditionalFormatting>
  <conditionalFormatting sqref="L95:L109">
    <cfRule type="top10" dxfId="25" priority="51" rank="5"/>
  </conditionalFormatting>
  <conditionalFormatting sqref="M95:M109">
    <cfRule type="top10" dxfId="24" priority="50" rank="5"/>
  </conditionalFormatting>
  <conditionalFormatting sqref="N95:N109">
    <cfRule type="top10" dxfId="23" priority="49" rank="5"/>
  </conditionalFormatting>
  <conditionalFormatting sqref="O95:O109">
    <cfRule type="top10" dxfId="22" priority="48" rank="5"/>
  </conditionalFormatting>
  <conditionalFormatting sqref="P95:P109">
    <cfRule type="top10" dxfId="21" priority="47" rank="5"/>
  </conditionalFormatting>
  <conditionalFormatting sqref="Q95:Q109">
    <cfRule type="top10" dxfId="20" priority="46" rank="5"/>
  </conditionalFormatting>
  <conditionalFormatting sqref="R95:R109">
    <cfRule type="top10" dxfId="19" priority="45" rank="5"/>
  </conditionalFormatting>
  <conditionalFormatting sqref="S95:S109">
    <cfRule type="top10" dxfId="18" priority="44" rank="5"/>
  </conditionalFormatting>
  <conditionalFormatting sqref="T54:T68">
    <cfRule type="top10" dxfId="17" priority="34" rank="5"/>
  </conditionalFormatting>
  <conditionalFormatting sqref="T95:T109">
    <cfRule type="top10" dxfId="16" priority="43" rank="5"/>
  </conditionalFormatting>
  <conditionalFormatting sqref="U95:U109">
    <cfRule type="top10" dxfId="15" priority="42" rank="5"/>
  </conditionalFormatting>
  <conditionalFormatting sqref="V95:V109">
    <cfRule type="top10" dxfId="14" priority="41" rank="5"/>
  </conditionalFormatting>
  <conditionalFormatting sqref="W95:W109">
    <cfRule type="top10" dxfId="13" priority="40" rank="5"/>
  </conditionalFormatting>
  <conditionalFormatting sqref="X95:X109">
    <cfRule type="top10" dxfId="12" priority="39" rank="5"/>
  </conditionalFormatting>
  <conditionalFormatting sqref="Y95:Y109">
    <cfRule type="top10" dxfId="11" priority="38" rank="5"/>
  </conditionalFormatting>
  <conditionalFormatting sqref="Z95:Z109">
    <cfRule type="top10" dxfId="10" priority="37" rank="5"/>
  </conditionalFormatting>
  <conditionalFormatting sqref="AA95:AA109">
    <cfRule type="top10" dxfId="9" priority="36" rank="5"/>
  </conditionalFormatting>
  <conditionalFormatting sqref="AB95:AB109">
    <cfRule type="top10" dxfId="8" priority="35" rank="5"/>
  </conditionalFormatting>
  <conditionalFormatting sqref="AC95:AC109">
    <cfRule type="top10" dxfId="7" priority="55" rank="5"/>
  </conditionalFormatting>
  <conditionalFormatting sqref="AD95:AD109">
    <cfRule type="top10" dxfId="6" priority="56" rank="5"/>
  </conditionalFormatting>
  <conditionalFormatting sqref="AE95:AE109">
    <cfRule type="top10" dxfId="5" priority="61" rank="5"/>
  </conditionalFormatting>
  <conditionalFormatting sqref="AF95:AF109">
    <cfRule type="top10" dxfId="4" priority="62" rank="5"/>
  </conditionalFormatting>
  <conditionalFormatting sqref="AG95:AG109">
    <cfRule type="top10" dxfId="3" priority="60" rank="5"/>
  </conditionalFormatting>
  <conditionalFormatting sqref="AH95:AH109">
    <cfRule type="top10" dxfId="2" priority="59" rank="5"/>
  </conditionalFormatting>
  <conditionalFormatting sqref="AL14:AL88">
    <cfRule type="top10" dxfId="1" priority="71" rank="5"/>
    <cfRule type="top10" dxfId="0" priority="72" bottom="1" rank="5"/>
  </conditionalFormatting>
  <pageMargins left="0.7" right="0.7" top="0.75" bottom="0.75" header="0.3" footer="0.3"/>
  <pageSetup scale="18" orientation="portrait" r:id="rId1"/>
  <colBreaks count="1" manualBreakCount="1">
    <brk id="35" max="1048575" man="1"/>
  </colBreaks>
  <ignoredErrors>
    <ignoredError sqref="D28:AD28" formulaRange="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WeightCalculation</vt:lpstr>
      <vt:lpstr>WeightCalculation!Print_Area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Hasya Patel</dc:creator>
  <cp:lastModifiedBy>Hasya Patel</cp:lastModifiedBy>
  <dcterms:created xsi:type="dcterms:W3CDTF">2024-12-02T11:29:44Z</dcterms:created>
  <dcterms:modified xsi:type="dcterms:W3CDTF">2024-12-07T20:46:36Z</dcterms:modified>
</cp:coreProperties>
</file>