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5345" windowHeight="4470" tabRatio="600" firstSheet="0" activeTab="1" autoFilterDateGrouping="1"/>
  </bookViews>
  <sheets>
    <sheet xmlns:r="http://schemas.openxmlformats.org/officeDocument/2006/relationships" name="inicio" sheetId="1" state="visible" r:id="rId1"/>
    <sheet xmlns:r="http://schemas.openxmlformats.org/officeDocument/2006/relationships" name="NAfiliado_NFarmacia" sheetId="2" state="visible" r:id="rId2"/>
    <sheet xmlns:r="http://schemas.openxmlformats.org/officeDocument/2006/relationships" name="materiales" sheetId="3" state="visible" r:id="rId3"/>
    <sheet xmlns:r="http://schemas.openxmlformats.org/officeDocument/2006/relationships" name="Materiales LiPrecios" sheetId="4" state="hidden" r:id="rId4"/>
    <sheet xmlns:r="http://schemas.openxmlformats.org/officeDocument/2006/relationships" name="farmacias" sheetId="5" state="hidden" r:id="rId5"/>
    <sheet xmlns:r="http://schemas.openxmlformats.org/officeDocument/2006/relationships" name="padron" sheetId="6" state="visible" r:id="rId6"/>
    <sheet xmlns:r="http://schemas.openxmlformats.org/officeDocument/2006/relationships" name="pedidos_sinean" sheetId="7" state="hidden" r:id="rId7"/>
    <sheet xmlns:r="http://schemas.openxmlformats.org/officeDocument/2006/relationships" name="pedidos_fueradelista" sheetId="8" state="hidden" r:id="rId8"/>
    <sheet xmlns:r="http://schemas.openxmlformats.org/officeDocument/2006/relationships" name="Hoja3" sheetId="9" state="hidden" r:id="rId9"/>
    <sheet xmlns:r="http://schemas.openxmlformats.org/officeDocument/2006/relationships" name="Hoja5" sheetId="10" state="hidden" r:id="rId10"/>
  </sheets>
  <definedNames>
    <definedName name="_xlnm._FilterDatabase" localSheetId="5" hidden="1">'padron'!$H$1:$H$1720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0"/>
  </numFmts>
  <fonts count="28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Segoe UI"/>
      <family val="2"/>
      <color rgb="FF151B26"/>
      <sz val="11"/>
    </font>
    <font>
      <name val="Arial"/>
      <family val="2"/>
      <sz val="10"/>
    </font>
    <font>
      <name val="Arial"/>
      <family val="2"/>
      <color theme="1"/>
      <sz val="10"/>
    </font>
    <font>
      <name val="Arial"/>
      <family val="2"/>
      <color rgb="FF263238"/>
      <sz val="10"/>
    </font>
    <font>
      <name val="Arial"/>
      <family val="2"/>
      <sz val="10"/>
    </font>
    <font>
      <name val="Calibri"/>
      <family val="2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color rgb="FF000000"/>
      <sz val="12"/>
    </font>
    <font>
      <name val="Nunito Sans"/>
      <color theme="0"/>
      <sz val="12"/>
    </font>
    <font>
      <name val="Nunito Sans"/>
      <color theme="1"/>
      <sz val="12"/>
    </font>
    <font>
      <name val="Nunito Sans"/>
      <b val="1"/>
      <color theme="0"/>
      <sz val="12"/>
    </font>
    <font>
      <name val="Nunito Sans"/>
      <color rgb="FF000000"/>
      <sz val="11"/>
    </font>
    <font>
      <name val="Nunito Sans"/>
      <sz val="11"/>
    </font>
    <font>
      <name val="Poppins"/>
      <color theme="1"/>
      <sz val="10"/>
    </font>
    <font>
      <name val="Calibri"/>
      <family val="2"/>
      <color theme="1"/>
      <sz val="12"/>
      <scheme val="minor"/>
    </font>
    <font>
      <name val="Poppins"/>
      <color theme="0"/>
      <sz val="11"/>
    </font>
    <font>
      <name val="Poppins"/>
      <color theme="1"/>
      <sz val="11"/>
    </font>
    <font>
      <name val="Poppins"/>
      <sz val="10"/>
    </font>
    <font>
      <name val="Calibri"/>
      <family val="2"/>
      <b val="1"/>
      <color theme="1" tint="0.3499862666707358"/>
      <sz val="18"/>
      <scheme val="minor"/>
    </font>
    <font>
      <name val="Tahoma"/>
      <family val="2"/>
      <color indexed="81"/>
      <sz val="9"/>
    </font>
    <font>
      <name val="Poppins"/>
      <color theme="1"/>
      <sz val="22"/>
    </font>
    <font>
      <name val="Poppins"/>
      <color theme="1"/>
      <sz val="9"/>
    </font>
    <font>
      <name val="Poppins"/>
      <sz val="9"/>
    </font>
    <font>
      <name val="Nunito Sans"/>
      <color theme="1"/>
      <sz val="10"/>
    </font>
    <font>
      <name val="Nunito Sans"/>
      <b val="1"/>
      <color theme="1"/>
      <sz val="10"/>
    </font>
    <font>
      <name val="Poppins"/>
      <sz val="10"/>
      <u val="single"/>
    </font>
  </fonts>
  <fills count="5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83">
    <xf numFmtId="0" fontId="0" fillId="0" borderId="0" pivotButton="0" quotePrefix="0" xfId="0"/>
    <xf numFmtId="49" fontId="0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49" fontId="1" fillId="2" borderId="2" pivotButton="0" quotePrefix="0" xfId="0"/>
    <xf numFmtId="0" fontId="1" fillId="2" borderId="3" pivotButton="0" quotePrefix="0" xfId="0"/>
    <xf numFmtId="0" fontId="1" fillId="2" borderId="4" pivotButton="0" quotePrefix="0" xfId="0"/>
    <xf numFmtId="164" fontId="3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vertical="top"/>
    </xf>
    <xf numFmtId="164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2" borderId="5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left" vertical="center" wrapText="1" indent="1"/>
    </xf>
    <xf numFmtId="164" fontId="6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9" fontId="8" fillId="0" borderId="0" pivotButton="0" quotePrefix="0" xfId="0"/>
    <xf numFmtId="0" fontId="9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13" fillId="0" borderId="0" pivotButton="0" quotePrefix="0" xfId="0"/>
    <xf numFmtId="0" fontId="14" fillId="0" borderId="0" applyAlignment="1" pivotButton="0" quotePrefix="0" xfId="1">
      <alignment vertical="top"/>
    </xf>
    <xf numFmtId="0" fontId="0" fillId="0" borderId="0" applyAlignment="1" pivotButton="0" quotePrefix="0" xfId="0">
      <alignment vertical="top"/>
    </xf>
    <xf numFmtId="0" fontId="0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0">
      <alignment horizontal="left"/>
    </xf>
    <xf numFmtId="0" fontId="12" fillId="2" borderId="6" applyAlignment="1" pivotButton="0" quotePrefix="0" xfId="0">
      <alignment horizontal="center" vertical="center"/>
    </xf>
    <xf numFmtId="0" fontId="12" fillId="2" borderId="7" applyAlignment="1" pivotButton="0" quotePrefix="0" xfId="0">
      <alignment horizontal="center" vertical="center"/>
    </xf>
    <xf numFmtId="0" fontId="16" fillId="0" borderId="0" pivotButton="0" quotePrefix="0" xfId="0"/>
    <xf numFmtId="0" fontId="0" fillId="0" borderId="0" pivotButton="0" quotePrefix="0" xfId="0"/>
    <xf numFmtId="49" fontId="0" fillId="0" borderId="0" pivotButton="0" quotePrefix="0" xfId="0"/>
    <xf numFmtId="0" fontId="19" fillId="0" borderId="0" pivotButton="0" quotePrefix="0" xfId="0"/>
    <xf numFmtId="49" fontId="15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20" fillId="0" borderId="8" pivotButton="0" quotePrefix="0" xfId="0"/>
    <xf numFmtId="0" fontId="20" fillId="0" borderId="0" pivotButton="0" quotePrefix="0" xfId="0"/>
    <xf numFmtId="0" fontId="20" fillId="0" borderId="0" pivotButton="0" quotePrefix="0" xfId="0"/>
    <xf numFmtId="49" fontId="20" fillId="0" borderId="0" pivotButton="0" quotePrefix="0" xfId="0"/>
    <xf numFmtId="0" fontId="0" fillId="0" borderId="0" applyAlignment="1" pivotButton="0" quotePrefix="0" xfId="0">
      <alignment vertical="top"/>
    </xf>
    <xf numFmtId="0" fontId="22" fillId="0" borderId="9" pivotButton="0" quotePrefix="0" xfId="0"/>
    <xf numFmtId="49" fontId="15" fillId="0" borderId="10" pivotButton="0" quotePrefix="0" xfId="0"/>
    <xf numFmtId="0" fontId="15" fillId="0" borderId="11" pivotButton="0" quotePrefix="0" xfId="0"/>
    <xf numFmtId="49" fontId="15" fillId="0" borderId="0" pivotButton="0" quotePrefix="0" xfId="0"/>
    <xf numFmtId="0" fontId="15" fillId="0" borderId="0" pivotButton="0" quotePrefix="0" xfId="0"/>
    <xf numFmtId="0" fontId="15" fillId="0" borderId="8" pivotButton="0" quotePrefix="0" xfId="0"/>
    <xf numFmtId="0" fontId="17" fillId="2" borderId="10" applyAlignment="1" pivotButton="0" quotePrefix="0" xfId="0">
      <alignment horizontal="center" vertical="center"/>
    </xf>
    <xf numFmtId="49" fontId="17" fillId="2" borderId="10" applyAlignment="1" pivotButton="0" quotePrefix="0" xfId="0">
      <alignment horizontal="center" vertical="center"/>
    </xf>
    <xf numFmtId="0" fontId="17" fillId="2" borderId="11" applyAlignment="1" pivotButton="0" quotePrefix="0" xfId="0">
      <alignment horizontal="center" vertical="center"/>
    </xf>
    <xf numFmtId="0" fontId="19" fillId="0" borderId="8" applyAlignment="1" pivotButton="0" quotePrefix="0" xfId="0">
      <alignment horizontal="left" indent="1"/>
    </xf>
    <xf numFmtId="164" fontId="19" fillId="0" borderId="0" applyAlignment="1" pivotButton="0" quotePrefix="0" xfId="0">
      <alignment horizontal="center"/>
    </xf>
    <xf numFmtId="1" fontId="15" fillId="0" borderId="0" pivotButton="0" quotePrefix="0" xfId="0"/>
    <xf numFmtId="0" fontId="15" fillId="0" borderId="0" applyAlignment="1" pivotButton="0" quotePrefix="0" xfId="0">
      <alignment horizontal="center"/>
    </xf>
    <xf numFmtId="0" fontId="17" fillId="3" borderId="9" applyAlignment="1" pivotButton="0" quotePrefix="0" xfId="0">
      <alignment horizontal="left" vertical="center"/>
    </xf>
    <xf numFmtId="0" fontId="19" fillId="0" borderId="0" pivotButton="0" quotePrefix="0" xfId="0"/>
    <xf numFmtId="0" fontId="17" fillId="3" borderId="10" applyAlignment="1" pivotButton="0" quotePrefix="0" xfId="0">
      <alignment horizontal="left" vertical="center"/>
    </xf>
    <xf numFmtId="0" fontId="17" fillId="3" borderId="11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/>
    </xf>
    <xf numFmtId="0" fontId="15" fillId="4" borderId="0" pivotButton="0" quotePrefix="0" xfId="0"/>
    <xf numFmtId="49" fontId="15" fillId="4" borderId="0" pivotButton="0" quotePrefix="0" xfId="0"/>
    <xf numFmtId="0" fontId="23" fillId="0" borderId="0" pivotButton="0" quotePrefix="0" xfId="0"/>
    <xf numFmtId="0" fontId="19" fillId="0" borderId="0" pivotButton="0" quotePrefix="0" xfId="0"/>
    <xf numFmtId="0" fontId="15" fillId="0" borderId="0" applyAlignment="1" pivotButton="0" quotePrefix="0" xfId="0">
      <alignment horizontal="left"/>
    </xf>
    <xf numFmtId="0" fontId="15" fillId="0" borderId="0" pivotButton="0" quotePrefix="0" xfId="0"/>
    <xf numFmtId="0" fontId="15" fillId="0" borderId="0" applyAlignment="1" pivotButton="0" quotePrefix="0" xfId="0">
      <alignment horizontal="left"/>
    </xf>
    <xf numFmtId="0" fontId="15" fillId="0" borderId="0" pivotButton="0" quotePrefix="0" xfId="0"/>
    <xf numFmtId="0" fontId="15" fillId="0" borderId="12" pivotButton="0" quotePrefix="0" xfId="0"/>
    <xf numFmtId="49" fontId="15" fillId="0" borderId="0" pivotButton="0" quotePrefix="0" xfId="0"/>
    <xf numFmtId="0" fontId="24" fillId="0" borderId="0" pivotButton="0" quotePrefix="0" xfId="0"/>
    <xf numFmtId="0" fontId="15" fillId="4" borderId="0" pivotButton="0" quotePrefix="0" xfId="0"/>
    <xf numFmtId="0" fontId="17" fillId="3" borderId="0" applyAlignment="1" pivotButton="0" quotePrefix="0" xfId="0">
      <alignment horizontal="left" vertical="center"/>
    </xf>
    <xf numFmtId="0" fontId="17" fillId="2" borderId="0" applyAlignment="1" pivotButton="0" quotePrefix="0" xfId="0">
      <alignment horizontal="center" vertical="center"/>
    </xf>
    <xf numFmtId="1" fontId="25" fillId="0" borderId="0" applyAlignment="1" pivotButton="0" quotePrefix="0" xfId="0">
      <alignment horizontal="left"/>
    </xf>
    <xf numFmtId="0" fontId="25" fillId="0" borderId="0" applyAlignment="1" pivotButton="0" quotePrefix="0" xfId="0">
      <alignment horizontal="left"/>
    </xf>
    <xf numFmtId="1" fontId="26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/>
    </xf>
    <xf numFmtId="0" fontId="27" fillId="0" borderId="8" applyAlignment="1" pivotButton="0" quotePrefix="0" xfId="0">
      <alignment horizontal="left" indent="1"/>
    </xf>
  </cellXfs>
  <cellStyles count="2">
    <cellStyle name="Normal" xfId="0" builtinId="0"/>
    <cellStyle name="Normal 2" xfId="1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omments/comment1.xml><?xml version="1.0" encoding="utf-8"?>
<comments xmlns="http://schemas.openxmlformats.org/spreadsheetml/2006/main">
  <authors>
    <author>Adrian Antonio Alarcon</author>
  </authors>
  <commentList>
    <comment ref="A8" authorId="0" shapeId="0">
      <text>
        <t>Ingresar
AÑO-MES-DIA</t>
      </text>
    </comment>
    <comment ref="B8" authorId="0" shapeId="0">
      <text>
        <t>Codigo de afiliado</t>
      </text>
    </comment>
    <comment ref="C8" authorId="0" shapeId="0">
      <text>
        <t>Ingresar EAN de materiales</t>
      </text>
    </comment>
    <comment ref="D8" authorId="0" shapeId="0">
      <text>
        <t>Unidades requeridas</t>
      </text>
    </comment>
    <comment ref="E8" authorId="0" shapeId="0">
      <text>
        <t>Ingresar pedido del cliente</t>
      </text>
    </comment>
    <comment ref="F8" authorId="0" shapeId="0">
      <text>
        <t>Validar el destino seleccionado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Hoja1">
    <tabColor theme="3"/>
    <outlinePr summaryBelow="1" summaryRight="1"/>
    <pageSetUpPr/>
  </sheetPr>
  <dimension ref="A1:AF1000"/>
  <sheetViews>
    <sheetView zoomScale="80" zoomScaleNormal="80" workbookViewId="0">
      <pane ySplit="8" topLeftCell="A9" activePane="bottomLeft" state="frozen"/>
      <selection pane="bottomLeft" activeCell="A9" sqref="A9:F9"/>
    </sheetView>
  </sheetViews>
  <sheetFormatPr baseColWidth="10" defaultColWidth="9.140625" defaultRowHeight="19.5"/>
  <cols>
    <col width="25.5703125" customWidth="1" style="70" min="1" max="1"/>
    <col width="24.85546875" customWidth="1" style="70" min="2" max="2"/>
    <col width="18.28515625" customWidth="1" style="72" min="3" max="3"/>
    <col width="11.42578125" bestFit="1" customWidth="1" style="70" min="4" max="4"/>
    <col width="24.85546875" customWidth="1" style="70" min="5" max="5"/>
    <col width="36.5703125" bestFit="1" customWidth="1" style="70" min="6" max="6"/>
    <col width="48.5703125" bestFit="1" customWidth="1" style="74" min="7" max="7"/>
    <col width="38" customWidth="1" style="74" min="8" max="8"/>
    <col width="32.85546875" bestFit="1" customWidth="1" style="74" min="9" max="9"/>
    <col width="35.7109375" bestFit="1" customWidth="1" style="74" min="10" max="10"/>
    <col width="32.85546875" bestFit="1" customWidth="1" style="74" min="11" max="11"/>
    <col width="14.140625" customWidth="1" style="74" min="12" max="12"/>
    <col width="17.85546875" customWidth="1" style="74" min="13" max="13"/>
    <col width="13.5703125" bestFit="1" customWidth="1" style="74" min="14" max="14"/>
    <col width="10.5703125" bestFit="1" customWidth="1" style="64" min="15" max="15"/>
    <col width="23.140625" bestFit="1" customWidth="1" style="74" min="16" max="16"/>
    <col width="17.85546875" bestFit="1" customWidth="1" style="74" min="17" max="17"/>
    <col width="9.85546875" bestFit="1" customWidth="1" style="74" min="18" max="18"/>
    <col width="11.42578125" bestFit="1" customWidth="1" style="74" min="19" max="19"/>
    <col width="15.5703125" bestFit="1" customWidth="1" style="74" min="20" max="20"/>
    <col width="7.85546875" bestFit="1" customWidth="1" style="74" min="21" max="21"/>
    <col width="7" bestFit="1" customWidth="1" style="74" min="22" max="22"/>
    <col width="11" customWidth="1" style="74" min="23" max="23"/>
    <col width="11.28515625" customWidth="1" style="74" min="24" max="24"/>
    <col width="18.28515625" bestFit="1" customWidth="1" style="74" min="25" max="25"/>
    <col width="18.28515625" customWidth="1" style="74" min="26" max="26"/>
    <col width="17.5703125" customWidth="1" style="74" min="27" max="27"/>
    <col width="9.140625" customWidth="1" style="70" min="28" max="16384"/>
  </cols>
  <sheetData>
    <row r="1" ht="42.75" customHeight="1" s="34" thickBot="1">
      <c r="A1" s="45" t="inlineStr">
        <is>
          <t>CARGA MASIVA DE PEDIDOS_SCIENZA</t>
        </is>
      </c>
      <c r="B1" s="47" t="n"/>
      <c r="C1" s="46" t="n"/>
      <c r="D1" s="47" t="n"/>
      <c r="E1" s="70" t="n"/>
      <c r="F1" s="70" t="n"/>
      <c r="G1" s="70" t="n"/>
      <c r="H1" s="70" t="n"/>
      <c r="I1" s="70" t="n"/>
      <c r="J1" s="70" t="n"/>
      <c r="K1" s="70" t="n"/>
      <c r="L1" s="70" t="n"/>
      <c r="M1" s="70" t="n"/>
      <c r="N1" s="70" t="n"/>
      <c r="O1" s="72" t="n"/>
      <c r="P1" s="70" t="n"/>
      <c r="Q1" s="70" t="n"/>
      <c r="R1" s="70" t="n"/>
      <c r="S1" s="70" t="n"/>
      <c r="T1" s="70" t="n"/>
      <c r="U1" s="70" t="n"/>
      <c r="V1" s="70" t="n"/>
      <c r="W1" s="72" t="n"/>
      <c r="X1" s="72" t="n"/>
      <c r="Y1" s="70" t="n"/>
      <c r="Z1" s="70" t="n"/>
      <c r="AA1" s="70" t="n"/>
    </row>
    <row r="2">
      <c r="G2" s="70" t="n"/>
      <c r="H2" s="70" t="n"/>
      <c r="I2" s="70" t="n"/>
      <c r="J2" s="70" t="n"/>
      <c r="K2" s="70" t="n"/>
      <c r="L2" s="70" t="n"/>
      <c r="M2" s="70" t="n"/>
      <c r="N2" s="70" t="n"/>
      <c r="O2" s="72" t="n"/>
      <c r="P2" s="70" t="n"/>
      <c r="Q2" s="70" t="n"/>
      <c r="R2" s="70" t="n"/>
      <c r="S2" s="70" t="n"/>
      <c r="T2" s="70" t="n"/>
      <c r="U2" s="70" t="n"/>
      <c r="V2" s="70" t="n"/>
      <c r="W2" s="72" t="n"/>
      <c r="X2" s="72" t="n"/>
      <c r="Y2" s="70" t="n"/>
      <c r="Z2" s="70" t="n"/>
      <c r="AA2" s="70" t="n"/>
    </row>
    <row r="3">
      <c r="G3" s="70" t="n"/>
      <c r="H3" s="70" t="n"/>
      <c r="I3" s="70" t="n"/>
      <c r="J3" s="70" t="n"/>
      <c r="K3" s="70" t="n"/>
      <c r="L3" s="70" t="n"/>
      <c r="M3" s="70" t="n"/>
      <c r="N3" s="70" t="n"/>
      <c r="O3" s="72" t="n"/>
      <c r="P3" s="70" t="n"/>
      <c r="Q3" s="70" t="n"/>
      <c r="R3" s="70" t="n"/>
      <c r="S3" s="70" t="n"/>
      <c r="T3" s="70" t="n"/>
      <c r="U3" s="70" t="n"/>
      <c r="V3" s="70" t="n"/>
      <c r="W3" s="72" t="n"/>
      <c r="X3" s="72" t="n"/>
      <c r="Y3" s="70" t="n"/>
      <c r="Z3" s="70" t="n"/>
      <c r="AA3" s="70" t="n"/>
    </row>
    <row r="4">
      <c r="G4" s="70" t="n"/>
      <c r="H4" s="70" t="n"/>
      <c r="I4" s="70" t="n"/>
      <c r="J4" s="70" t="n"/>
      <c r="K4" s="70" t="n"/>
      <c r="L4" s="70" t="n"/>
      <c r="M4" s="70" t="n"/>
      <c r="N4" s="70" t="n"/>
      <c r="O4" s="72" t="n"/>
      <c r="P4" s="70" t="n"/>
      <c r="Q4" s="70" t="n"/>
      <c r="R4" s="70" t="n"/>
      <c r="S4" s="70" t="n"/>
      <c r="T4" s="70" t="n"/>
      <c r="U4" s="70" t="n"/>
      <c r="V4" s="70" t="n"/>
      <c r="W4" s="72" t="n"/>
      <c r="X4" s="72" t="n"/>
      <c r="Y4" s="70" t="n"/>
      <c r="Z4" s="70" t="n"/>
      <c r="AA4" s="70" t="n"/>
    </row>
    <row r="5" ht="15.75" customHeight="1" s="34">
      <c r="C5" s="35" t="n"/>
      <c r="O5" s="35" t="n"/>
      <c r="S5" s="22" t="n"/>
      <c r="W5" s="35" t="n"/>
      <c r="X5" s="35" t="n"/>
    </row>
    <row r="6" s="34">
      <c r="B6" s="66" t="n"/>
      <c r="C6" s="35" t="n"/>
      <c r="E6" s="66" t="n"/>
      <c r="F6" s="66" t="n"/>
      <c r="G6" s="66" t="n"/>
      <c r="H6" s="66" t="n"/>
      <c r="O6" s="35" t="n"/>
      <c r="W6" s="35" t="n"/>
      <c r="X6" s="35" t="n"/>
    </row>
    <row r="7" ht="24" customFormat="1" customHeight="1" s="42" thickBot="1">
      <c r="A7" s="40" t="inlineStr">
        <is>
          <t>Detalle del cliente</t>
        </is>
      </c>
      <c r="C7" s="42" t="n"/>
      <c r="G7" s="42" t="inlineStr">
        <is>
          <t>Auxiliares</t>
        </is>
      </c>
      <c r="O7" s="43" t="n"/>
      <c r="W7" s="43" t="n"/>
      <c r="X7" s="43" t="n"/>
    </row>
    <row r="8" ht="27" customFormat="1" customHeight="1" s="39" thickBot="1">
      <c r="A8" s="58" t="inlineStr">
        <is>
          <t>Fecha del dia de carga</t>
        </is>
      </c>
      <c r="B8" s="61" t="inlineStr">
        <is>
          <t>Codigo de Afiliado</t>
        </is>
      </c>
      <c r="C8" s="60" t="inlineStr">
        <is>
          <t>EAN</t>
        </is>
      </c>
      <c r="D8" s="60" t="inlineStr">
        <is>
          <t>Cantidad</t>
        </is>
      </c>
      <c r="E8" s="60" t="inlineStr">
        <is>
          <t>Pedido Externo</t>
        </is>
      </c>
      <c r="F8" s="60" t="inlineStr">
        <is>
          <t>Confirmar propuesta de destino</t>
        </is>
      </c>
      <c r="G8" s="51" t="inlineStr">
        <is>
          <t>Nombre y Apellido o codigo en caso de HIV</t>
        </is>
      </c>
      <c r="H8" s="51" t="inlineStr">
        <is>
          <t>Producto</t>
        </is>
      </c>
      <c r="I8" s="51" t="inlineStr">
        <is>
          <t>Farmacia</t>
        </is>
      </c>
      <c r="J8" s="51" t="inlineStr">
        <is>
          <t>Direccion</t>
        </is>
      </c>
      <c r="K8" s="51" t="inlineStr">
        <is>
          <t>Locadlidad</t>
        </is>
      </c>
      <c r="L8" s="51" t="inlineStr">
        <is>
          <t>Dispone</t>
        </is>
      </c>
      <c r="M8" s="51" t="inlineStr">
        <is>
          <t>ID Afiliado SAP</t>
        </is>
      </c>
      <c r="N8" s="51" t="inlineStr">
        <is>
          <t>Material SAP</t>
        </is>
      </c>
      <c r="O8" s="52" t="inlineStr">
        <is>
          <t>Convenio</t>
        </is>
      </c>
      <c r="P8" s="51" t="inlineStr">
        <is>
          <t>Descripción Convenio</t>
        </is>
      </c>
      <c r="Q8" s="51" t="inlineStr">
        <is>
          <t>Clase de Pedido</t>
        </is>
      </c>
      <c r="R8" s="51" t="inlineStr">
        <is>
          <t>Almacen</t>
        </is>
      </c>
      <c r="S8" s="51" t="inlineStr">
        <is>
          <t>Solicitante</t>
        </is>
      </c>
      <c r="T8" s="51" t="inlineStr">
        <is>
          <t>Fecha Entrega</t>
        </is>
      </c>
      <c r="U8" s="51" t="inlineStr">
        <is>
          <t>Centro</t>
        </is>
      </c>
      <c r="V8" s="51" t="inlineStr">
        <is>
          <t>Turno</t>
        </is>
      </c>
      <c r="W8" s="52" t="inlineStr">
        <is>
          <t>Canal</t>
        </is>
      </c>
      <c r="X8" s="52" t="inlineStr">
        <is>
          <t>Sector</t>
        </is>
      </c>
      <c r="Y8" s="51" t="inlineStr">
        <is>
          <t>Nro DNI Afiliado</t>
        </is>
      </c>
      <c r="Z8" s="51" t="inlineStr">
        <is>
          <t>Sexo</t>
        </is>
      </c>
      <c r="AA8" s="53" t="inlineStr">
        <is>
          <t>Pedido</t>
        </is>
      </c>
      <c r="AF8" s="39" t="n"/>
    </row>
    <row r="9">
      <c r="A9" s="54" t="n"/>
      <c r="B9" s="69" t="inlineStr">
        <is>
          <t>6009230/01</t>
        </is>
      </c>
      <c r="C9" s="44" t="n"/>
      <c r="D9" s="55" t="n"/>
      <c r="E9" s="66" t="n"/>
      <c r="F9" s="66" t="n"/>
      <c r="G9" s="66">
        <f>+IF($B9="","",+IFERROR(+VLOOKUP(B9,padron!$A$2:$E$2000,2,0),+IFERROR(VLOOKUP(B9,NAfiliado_NFarmacia!$A:$J,10,0),"Ingresar Nuevo Afiliado")))</f>
        <v/>
      </c>
      <c r="H9" s="69">
        <f>+IF(B9="","",+IFERROR(+VLOOKUP($C9,materiales!$A$2:$C$101,2,0),"9999"))</f>
        <v/>
      </c>
      <c r="I9" s="70">
        <f>+IF($B9="","",+IF(OR($F9="Si",$F9=""),IF(ISERROR(VLOOKUP($B9,padron!$A$3:$M$482,9,0)),+IF(ISERROR(VLOOKUP($B9,NAfiliado_NFarmacia!$A$2:$J$497,5,0)),"Ingresa Farmacia",VLOOKUP($B9,NAfiliado_NFarmacia!$A$2:$J$497,5,0)),VLOOKUP($B9,padron!$A$3:$M$482,9,0)),+IF(ISERROR(VLOOKUP($B9,NAfiliado_NFarmacia!$A$2:$J$497,5,0)),"Ingresa Farmacia",VLOOKUP($B9,NAfiliado_NFarmacia!$A$2:$J$497,5,0))))</f>
        <v/>
      </c>
      <c r="J9" s="70">
        <f>+IF($B9="","",+IF(OR($F9="Si",$F9=""),IF(ISERROR(VLOOKUP($B9,padron!$A$3:$M$482,10,0)),+IF(ISERROR(VLOOKUP($B9,NAfiliado_NFarmacia!$A$2:$J$497,5,0)),"Ingresa Direccion de Farmacia",VLOOKUP($B9,NAfiliado_NFarmacia!$A$2:$J$497,6,0)),VLOOKUP($B9,padron!$A$3:$M$482,10,0)),+IF(ISERROR(VLOOKUP($B9,NAfiliado_NFarmacia!$A$2:$J$497,6,0)),"Ingresa Direccion de Farmacia",VLOOKUP($B9,NAfiliado_NFarmacia!$A$2:$J$497,6,0))))</f>
        <v/>
      </c>
      <c r="K9" s="70">
        <f>+IF($B9="","",+IF(OR($F9="Si",$F9=""),IF(ISERROR(VLOOKUP($B9,padron!$A$3:$M$482,10,0)),+IF(ISERROR(VLOOKUP($B9,NAfiliado_NFarmacia!$A$2:$J$497,5,0)),"Ingresa Localidad de Farmacia",VLOOKUP($B9,NAfiliado_NFarmacia!$A$2:$J$497,7,0)),VLOOKUP($B9,padron!$A$3:$M$482,11,0)),+IF(ISERROR(VLOOKUP($B9,NAfiliado_NFarmacia!$A$2:$J$497,7,0)),"Ingresa Localidad de Farmacia",VLOOKUP($B9,NAfiliado_NFarmacia!$A$2:$J$497,7,0))))</f>
        <v/>
      </c>
      <c r="L9" s="69">
        <f>+IF(B9="","",IF(F9="No","84005541",+IFERROR(+VLOOKUP(inicio!B9,padron!$A$2:$H$1999,8,0),"84005541")))</f>
        <v/>
      </c>
      <c r="M9" s="69">
        <f>+IF(B9="","",+IFERROR(+VLOOKUP(B9,padron!A:C,3,0),"no_cargado"))</f>
        <v/>
      </c>
      <c r="N9" s="69">
        <f>+IF(C9="","",+IFERROR(+VLOOKUP($C9,materiales!$A$2:$C$101,3,0),"9999"))</f>
        <v/>
      </c>
      <c r="O9" s="69">
        <f>+IF(D9="","","01")</f>
        <v/>
      </c>
      <c r="P9" s="69">
        <f>+IF(B9="","","CONVENIO 100%")</f>
        <v/>
      </c>
      <c r="Q9" s="69">
        <f>+IF(I9="","","ZTRA")</f>
        <v/>
      </c>
      <c r="R9" s="69">
        <f>+IF(J9="","",+IFERROR(+IF(U9="DSZA","ALMA","1004"),"ALMA"))</f>
        <v/>
      </c>
      <c r="S9" s="69">
        <f>+IF(K9="","","40000001")</f>
        <v/>
      </c>
      <c r="T9" s="69">
        <f>+IF(L9="","",+DAY(TODAY())&amp;"."&amp;TEXT(+TODAY(),"MM")&amp;"."&amp;+YEAR(TODAY()))</f>
        <v/>
      </c>
      <c r="U9" s="69">
        <f>+IF(M9="","",IFERROR(+VLOOKUP(C9,materiales!$A$2:$D$1000,4,0),"DSZA"))</f>
        <v/>
      </c>
      <c r="V9" s="69">
        <f>+IF(N9="","","MAN")</f>
        <v/>
      </c>
      <c r="W9" s="69">
        <f>IF(B9="","","02")</f>
        <v/>
      </c>
      <c r="X9" s="69">
        <f>IF(B9="","","01")</f>
        <v/>
      </c>
      <c r="Y9" s="70">
        <f>+RIGHT(B9,10)</f>
        <v/>
      </c>
      <c r="Z9" s="70">
        <f>IF(M9="no_cargado",VLOOKUP(B9,NAfiliado_NFarmacia!A:H,8,0),"")</f>
        <v/>
      </c>
      <c r="AA9" s="71" t="n"/>
    </row>
    <row r="10">
      <c r="A10" s="82" t="n"/>
      <c r="B10" s="69" t="n"/>
      <c r="C10" s="44" t="n"/>
      <c r="D10" s="55" t="n"/>
      <c r="E10" s="66" t="n"/>
      <c r="F10" s="66" t="n"/>
      <c r="G10" s="66">
        <f>+IF($B10="","",+IFERROR(+VLOOKUP(B10,padron!$A$2:$E$2000,2,0),+IFERROR(VLOOKUP(B10,NAfiliado_NFarmacia!$A:$J,10,0),"Ingresar Nuevo Afiliado")))</f>
        <v/>
      </c>
      <c r="H10" s="69">
        <f>+IF(B10="","",+IFERROR(+VLOOKUP($C10,materiales!$A$2:$C$101,2,0),"9999"))</f>
        <v/>
      </c>
      <c r="I10" s="70">
        <f>+IF($B10="","",+IF(OR($F10="Si",$F10=""),IF(ISERROR(VLOOKUP($B10,padron!$A$3:$M$482,9,0)),+IF(ISERROR(VLOOKUP($B10,NAfiliado_NFarmacia!$A$2:$J$497,5,0)),"Ingresa Farmacia",VLOOKUP($B10,NAfiliado_NFarmacia!$A$2:$J$497,5,0)),VLOOKUP($B10,padron!$A$3:$M$482,9,0)),+IF(ISERROR(VLOOKUP($B10,NAfiliado_NFarmacia!$A$2:$J$497,5,0)),"Ingresa Farmacia",VLOOKUP($B10,NAfiliado_NFarmacia!$A$2:$J$497,5,0))))</f>
        <v/>
      </c>
      <c r="J10" s="70">
        <f>+IF($B10="","",+IF(OR($F10="Si",$F10=""),IF(ISERROR(VLOOKUP($B10,padron!$A$3:$M$482,10,0)),+IF(ISERROR(VLOOKUP($B10,NAfiliado_NFarmacia!$A$2:$J$497,5,0)),"Ingresa Direccion de Farmacia",VLOOKUP($B10,NAfiliado_NFarmacia!$A$2:$J$497,6,0)),VLOOKUP($B10,padron!$A$3:$M$482,10,0)),+IF(ISERROR(VLOOKUP($B10,NAfiliado_NFarmacia!$A$2:$J$497,6,0)),"Ingresa Direccion de Farmacia",VLOOKUP($B10,NAfiliado_NFarmacia!$A$2:$J$497,6,0))))</f>
        <v/>
      </c>
      <c r="K10" s="70">
        <f>+IF($B10="","",+IF(OR($F10="Si",$F10=""),IF(ISERROR(VLOOKUP($B10,padron!$A$3:$M$482,10,0)),+IF(ISERROR(VLOOKUP($B10,NAfiliado_NFarmacia!$A$2:$J$497,5,0)),"Ingresa Localidad de Farmacia",VLOOKUP($B10,NAfiliado_NFarmacia!$A$2:$J$497,7,0)),VLOOKUP($B10,padron!$A$3:$M$482,11,0)),+IF(ISERROR(VLOOKUP($B10,NAfiliado_NFarmacia!$A$2:$J$497,7,0)),"Ingresa Localidad de Farmacia",VLOOKUP($B10,NAfiliado_NFarmacia!$A$2:$J$497,7,0))))</f>
        <v/>
      </c>
      <c r="L10" s="69">
        <f>+IF(B10="","",IF(F10="No","84005541",+IFERROR(+VLOOKUP(inicio!B10,padron!$A$2:$H$1999,8,0),"84005541")))</f>
        <v/>
      </c>
      <c r="M10" s="69">
        <f>+IF(B10="","",+IFERROR(+VLOOKUP(B10,padron!A:C,3,0),"no_cargado"))</f>
        <v/>
      </c>
      <c r="N10" s="69">
        <f>+IF(C10="","",+IFERROR(+VLOOKUP($C10,materiales!$A$2:$C$101,3,0),"9999"))</f>
        <v/>
      </c>
      <c r="O10" s="69">
        <f>+IF(D10="","","01")</f>
        <v/>
      </c>
      <c r="P10" s="69">
        <f>+IF(B10="","","CONVENIO 100%")</f>
        <v/>
      </c>
      <c r="Q10" s="69">
        <f>+IF(I10="","","ZTRA")</f>
        <v/>
      </c>
      <c r="R10" s="69">
        <f>+IF(J10="","",+IFERROR(+IF(U10="DSZA","ALMA","1004"),"ALMA"))</f>
        <v/>
      </c>
      <c r="S10" s="69">
        <f>+IF(K10="","","40000001")</f>
        <v/>
      </c>
      <c r="T10" s="69">
        <f>+IF(L10="","",+DAY(TODAY())&amp;"."&amp;TEXT(+TODAY(),"MM")&amp;"."&amp;+YEAR(TODAY()))</f>
        <v/>
      </c>
      <c r="U10" s="69">
        <f>+IF(M10="","",IFERROR(+VLOOKUP(C10,materiales!$A$2:$D$1000,4,0),"DSZA"))</f>
        <v/>
      </c>
      <c r="V10" s="69">
        <f>+IF(N10="","","MAN")</f>
        <v/>
      </c>
      <c r="W10" s="69">
        <f>IF(B10="","","02")</f>
        <v/>
      </c>
      <c r="X10" s="69">
        <f>IF(B10="","","01")</f>
        <v/>
      </c>
      <c r="Y10" s="70">
        <f>+RIGHT(B10,8)</f>
        <v/>
      </c>
      <c r="Z10" s="70">
        <f>IF(M10="no_cargado",VLOOKUP(B10,NAfiliado_NFarmacia!A:H,8,0),"")</f>
        <v/>
      </c>
      <c r="AA10" s="71" t="n"/>
    </row>
    <row r="11">
      <c r="A11" s="54" t="n"/>
      <c r="B11" s="69" t="n"/>
      <c r="C11" s="44" t="n"/>
      <c r="D11" s="55" t="n"/>
      <c r="E11" s="66" t="n"/>
      <c r="F11" s="66" t="n"/>
      <c r="G11" s="66">
        <f>+IF($B11="","",+IFERROR(+VLOOKUP(B11,padron!$A$2:$E$2000,2,0),+IFERROR(VLOOKUP(B11,NAfiliado_NFarmacia!$A:$J,10,0),"Ingresar Nuevo Afiliado")))</f>
        <v/>
      </c>
      <c r="H11" s="69">
        <f>+IF(B11="","",+IFERROR(+VLOOKUP($C11,materiales!$A$2:$C$101,2,0),"9999"))</f>
        <v/>
      </c>
      <c r="I11" s="70">
        <f>+IF($B11="","",+IF(OR($F11="Si",$F11=""),IF(ISERROR(VLOOKUP($B11,padron!$A$3:$M$482,9,0)),+IF(ISERROR(VLOOKUP($B11,NAfiliado_NFarmacia!$A$2:$J$497,5,0)),"Ingresa Farmacia",VLOOKUP($B11,NAfiliado_NFarmacia!$A$2:$J$497,5,0)),VLOOKUP($B11,padron!$A$3:$M$482,9,0)),+IF(ISERROR(VLOOKUP($B11,NAfiliado_NFarmacia!$A$2:$J$497,5,0)),"Ingresa Farmacia",VLOOKUP($B11,NAfiliado_NFarmacia!$A$2:$J$497,5,0))))</f>
        <v/>
      </c>
      <c r="J11" s="70">
        <f>+IF($B11="","",+IF(OR($F11="Si",$F11=""),IF(ISERROR(VLOOKUP($B11,padron!$A$3:$M$482,10,0)),+IF(ISERROR(VLOOKUP($B11,NAfiliado_NFarmacia!$A$2:$J$497,5,0)),"Ingresa Direccion de Farmacia",VLOOKUP($B11,NAfiliado_NFarmacia!$A$2:$J$497,6,0)),VLOOKUP($B11,padron!$A$3:$M$482,10,0)),+IF(ISERROR(VLOOKUP($B11,NAfiliado_NFarmacia!$A$2:$J$497,6,0)),"Ingresa Direccion de Farmacia",VLOOKUP($B11,NAfiliado_NFarmacia!$A$2:$J$497,6,0))))</f>
        <v/>
      </c>
      <c r="K11" s="70">
        <f>+IF($B11="","",+IF(OR($F11="Si",$F11=""),IF(ISERROR(VLOOKUP($B11,padron!$A$3:$M$482,10,0)),+IF(ISERROR(VLOOKUP($B11,NAfiliado_NFarmacia!$A$2:$J$497,5,0)),"Ingresa Localidad de Farmacia",VLOOKUP($B11,NAfiliado_NFarmacia!$A$2:$J$497,7,0)),VLOOKUP($B11,padron!$A$3:$M$482,11,0)),+IF(ISERROR(VLOOKUP($B11,NAfiliado_NFarmacia!$A$2:$J$497,7,0)),"Ingresa Localidad de Farmacia",VLOOKUP($B11,NAfiliado_NFarmacia!$A$2:$J$497,7,0))))</f>
        <v/>
      </c>
      <c r="L11" s="69">
        <f>+IF(B11="","",IF(F11="No","84005541",+IFERROR(+VLOOKUP(inicio!B11,padron!$A$2:$H$1999,8,0),"84005541")))</f>
        <v/>
      </c>
      <c r="M11" s="69">
        <f>+IF(B11="","",+IFERROR(+VLOOKUP(B11,padron!A:C,3,0),"no_cargado"))</f>
        <v/>
      </c>
      <c r="N11" s="69">
        <f>+IF(C11="","",+IFERROR(+VLOOKUP($C11,materiales!$A$2:$C$101,3,0),"9999"))</f>
        <v/>
      </c>
      <c r="O11" s="69">
        <f>+IF(D11="","","01")</f>
        <v/>
      </c>
      <c r="P11" s="69">
        <f>+IF(B11="","","CONVENIO 100%")</f>
        <v/>
      </c>
      <c r="Q11" s="69">
        <f>+IF(I11="","","ZTRA")</f>
        <v/>
      </c>
      <c r="R11" s="69">
        <f>+IF(J11="","",+IFERROR(+IF(U11="DSZA","ALMA","1004"),"ALMA"))</f>
        <v/>
      </c>
      <c r="S11" s="69">
        <f>+IF(K11="","","40000001")</f>
        <v/>
      </c>
      <c r="T11" s="69">
        <f>+IF(L11="","",+DAY(TODAY())&amp;"."&amp;TEXT(+TODAY(),"MM")&amp;"."&amp;+YEAR(TODAY()))</f>
        <v/>
      </c>
      <c r="U11" s="69">
        <f>+IF(M11="","",IFERROR(+VLOOKUP(C11,materiales!$A$2:$D$1000,4,0),"DSZA"))</f>
        <v/>
      </c>
      <c r="V11" s="69">
        <f>+IF(N11="","","MAN")</f>
        <v/>
      </c>
      <c r="W11" s="69">
        <f>IF(B11="","","02")</f>
        <v/>
      </c>
      <c r="X11" s="69">
        <f>IF(B11="","","01")</f>
        <v/>
      </c>
      <c r="Y11" s="70">
        <f>+RIGHT(B11,8)</f>
        <v/>
      </c>
      <c r="Z11" s="70">
        <f>IF(M11="no_cargado",VLOOKUP(B11,NAfiliado_NFarmacia!A:H,8,0),"")</f>
        <v/>
      </c>
      <c r="AA11" s="71" t="n"/>
    </row>
    <row r="12">
      <c r="A12" s="54" t="n"/>
      <c r="B12" s="69" t="n"/>
      <c r="C12" s="44" t="n"/>
      <c r="D12" s="55" t="n"/>
      <c r="E12" s="66" t="n"/>
      <c r="F12" s="66" t="n"/>
      <c r="G12" s="66">
        <f>+IF($B12="","",+IFERROR(+VLOOKUP(B12,padron!$A$2:$E$2000,2,0),+IFERROR(VLOOKUP(B12,NAfiliado_NFarmacia!$A:$J,10,0),"Ingresar Nuevo Afiliado")))</f>
        <v/>
      </c>
      <c r="H12" s="69">
        <f>+IF(B12="","",+IFERROR(+VLOOKUP($C12,materiales!$A$2:$C$101,2,0),"9999"))</f>
        <v/>
      </c>
      <c r="I12" s="70">
        <f>+IF($B12="","",+IF(OR($F12="Si",$F12=""),IF(ISERROR(VLOOKUP($B12,padron!$A$3:$M$482,9,0)),+IF(ISERROR(VLOOKUP($B12,NAfiliado_NFarmacia!$A$2:$J$497,5,0)),"Ingresa Farmacia",VLOOKUP($B12,NAfiliado_NFarmacia!$A$2:$J$497,5,0)),VLOOKUP($B12,padron!$A$3:$M$482,9,0)),+IF(ISERROR(VLOOKUP($B12,NAfiliado_NFarmacia!$A$2:$J$497,5,0)),"Ingresa Farmacia",VLOOKUP($B12,NAfiliado_NFarmacia!$A$2:$J$497,5,0))))</f>
        <v/>
      </c>
      <c r="J12" s="70">
        <f>+IF($B12="","",+IF(OR($F12="Si",$F12=""),IF(ISERROR(VLOOKUP($B12,padron!$A$3:$M$482,10,0)),+IF(ISERROR(VLOOKUP($B12,NAfiliado_NFarmacia!$A$2:$J$497,5,0)),"Ingresa Direccion de Farmacia",VLOOKUP($B12,NAfiliado_NFarmacia!$A$2:$J$497,6,0)),VLOOKUP($B12,padron!$A$3:$M$482,10,0)),+IF(ISERROR(VLOOKUP($B12,NAfiliado_NFarmacia!$A$2:$J$497,6,0)),"Ingresa Direccion de Farmacia",VLOOKUP($B12,NAfiliado_NFarmacia!$A$2:$J$497,6,0))))</f>
        <v/>
      </c>
      <c r="K12" s="70">
        <f>+IF($B12="","",+IF(OR($F12="Si",$F12=""),IF(ISERROR(VLOOKUP($B12,padron!$A$3:$M$482,10,0)),+IF(ISERROR(VLOOKUP($B12,NAfiliado_NFarmacia!$A$2:$J$497,5,0)),"Ingresa Localidad de Farmacia",VLOOKUP($B12,NAfiliado_NFarmacia!$A$2:$J$497,7,0)),VLOOKUP($B12,padron!$A$3:$M$482,11,0)),+IF(ISERROR(VLOOKUP($B12,NAfiliado_NFarmacia!$A$2:$J$497,7,0)),"Ingresa Localidad de Farmacia",VLOOKUP($B12,NAfiliado_NFarmacia!$A$2:$J$497,7,0))))</f>
        <v/>
      </c>
      <c r="L12" s="69">
        <f>+IF(B12="","",IF(F12="No","84005541",+IFERROR(+VLOOKUP(inicio!B12,padron!$A$2:$H$1999,8,0),"84005541")))</f>
        <v/>
      </c>
      <c r="M12" s="69">
        <f>+IF(B12="","",+IFERROR(+VLOOKUP(B12,padron!A:C,3,0),"no_cargado"))</f>
        <v/>
      </c>
      <c r="N12" s="69">
        <f>+IF(C12="","",+IFERROR(+VLOOKUP($C12,materiales!$A$2:$C$101,3,0),"9999"))</f>
        <v/>
      </c>
      <c r="O12" s="69">
        <f>+IF(D12="","","01")</f>
        <v/>
      </c>
      <c r="P12" s="69">
        <f>+IF(B12="","","CONVENIO 100%")</f>
        <v/>
      </c>
      <c r="Q12" s="69">
        <f>+IF(I12="","","ZTRA")</f>
        <v/>
      </c>
      <c r="R12" s="69">
        <f>+IF(J12="","",+IFERROR(+IF(U12="DSZA","ALMA","1004"),"ALMA"))</f>
        <v/>
      </c>
      <c r="S12" s="69">
        <f>+IF(K12="","","40000001")</f>
        <v/>
      </c>
      <c r="T12" s="69">
        <f>+IF(L12="","",+DAY(TODAY())&amp;"."&amp;TEXT(+TODAY(),"MM")&amp;"."&amp;+YEAR(TODAY()))</f>
        <v/>
      </c>
      <c r="U12" s="69">
        <f>+IF(M12="","",IFERROR(+VLOOKUP(C12,materiales!$A$2:$D$1000,4,0),"DSZA"))</f>
        <v/>
      </c>
      <c r="V12" s="69">
        <f>+IF(N12="","","MAN")</f>
        <v/>
      </c>
      <c r="W12" s="69">
        <f>IF(B12="","","02")</f>
        <v/>
      </c>
      <c r="X12" s="69">
        <f>IF(B12="","","01")</f>
        <v/>
      </c>
      <c r="Y12" s="70">
        <f>+RIGHT(B12,8)</f>
        <v/>
      </c>
      <c r="Z12" s="70">
        <f>IF(M12="no_cargado",VLOOKUP(B12,NAfiliado_NFarmacia!A:H,8,0),"")</f>
        <v/>
      </c>
      <c r="AA12" s="71" t="n"/>
    </row>
    <row r="13">
      <c r="A13" s="54" t="n"/>
      <c r="B13" s="69" t="n"/>
      <c r="C13" s="44" t="n"/>
      <c r="D13" s="55" t="n"/>
      <c r="E13" s="66" t="n"/>
      <c r="F13" s="66" t="n"/>
      <c r="G13" s="66">
        <f>+IF($B13="","",+IFERROR(+VLOOKUP(B13,padron!$A$2:$E$2000,2,0),+IFERROR(VLOOKUP(B13,NAfiliado_NFarmacia!$A:$J,10,0),"Ingresar Nuevo Afiliado")))</f>
        <v/>
      </c>
      <c r="H13" s="69">
        <f>+IF(B13="","",+IFERROR(+VLOOKUP($C13,materiales!$A$2:$C$101,2,0),"9999"))</f>
        <v/>
      </c>
      <c r="I13" s="70">
        <f>+IF($B13="","",+IF(OR($F13="Si",$F13=""),IF(ISERROR(VLOOKUP($B13,padron!$A$3:$M$482,9,0)),+IF(ISERROR(VLOOKUP($B13,NAfiliado_NFarmacia!$A$2:$J$497,5,0)),"Ingresa Farmacia",VLOOKUP($B13,NAfiliado_NFarmacia!$A$2:$J$497,5,0)),VLOOKUP($B13,padron!$A$3:$M$482,9,0)),+IF(ISERROR(VLOOKUP($B13,NAfiliado_NFarmacia!$A$2:$J$497,5,0)),"Ingresa Farmacia",VLOOKUP($B13,NAfiliado_NFarmacia!$A$2:$J$497,5,0))))</f>
        <v/>
      </c>
      <c r="J13" s="70">
        <f>+IF($B13="","",+IF(OR($F13="Si",$F13=""),IF(ISERROR(VLOOKUP($B13,padron!$A$3:$M$482,10,0)),+IF(ISERROR(VLOOKUP($B13,NAfiliado_NFarmacia!$A$2:$J$497,5,0)),"Ingresa Direccion de Farmacia",VLOOKUP($B13,NAfiliado_NFarmacia!$A$2:$J$497,6,0)),VLOOKUP($B13,padron!$A$3:$M$482,10,0)),+IF(ISERROR(VLOOKUP($B13,NAfiliado_NFarmacia!$A$2:$J$497,6,0)),"Ingresa Direccion de Farmacia",VLOOKUP($B13,NAfiliado_NFarmacia!$A$2:$J$497,6,0))))</f>
        <v/>
      </c>
      <c r="K13" s="70">
        <f>+IF($B13="","",+IF(OR($F13="Si",$F13=""),IF(ISERROR(VLOOKUP($B13,padron!$A$3:$M$482,10,0)),+IF(ISERROR(VLOOKUP($B13,NAfiliado_NFarmacia!$A$2:$J$497,5,0)),"Ingresa Localidad de Farmacia",VLOOKUP($B13,NAfiliado_NFarmacia!$A$2:$J$497,7,0)),VLOOKUP($B13,padron!$A$3:$M$482,11,0)),+IF(ISERROR(VLOOKUP($B13,NAfiliado_NFarmacia!$A$2:$J$497,7,0)),"Ingresa Localidad de Farmacia",VLOOKUP($B13,NAfiliado_NFarmacia!$A$2:$J$497,7,0))))</f>
        <v/>
      </c>
      <c r="L13" s="69">
        <f>+IF(B13="","",IF(F13="No","84005541",+IFERROR(+VLOOKUP(inicio!B13,padron!$A$2:$H$1999,8,0),"84005541")))</f>
        <v/>
      </c>
      <c r="M13" s="69">
        <f>+IF(B13="","",+IFERROR(+VLOOKUP(B13,padron!A:C,3,0),"no_cargado"))</f>
        <v/>
      </c>
      <c r="N13" s="69">
        <f>+IF(C13="","",+IFERROR(+VLOOKUP($C13,materiales!$A$2:$C$101,3,0),"9999"))</f>
        <v/>
      </c>
      <c r="O13" s="69">
        <f>+IF(D13="","","01")</f>
        <v/>
      </c>
      <c r="P13" s="69">
        <f>+IF(B13="","","CONVENIO 100%")</f>
        <v/>
      </c>
      <c r="Q13" s="69">
        <f>+IF(I13="","","ZTRA")</f>
        <v/>
      </c>
      <c r="R13" s="69">
        <f>+IF(J13="","",+IFERROR(+IF(U13="DSZA","ALMA","1004"),"ALMA"))</f>
        <v/>
      </c>
      <c r="S13" s="69">
        <f>+IF(K13="","","40000001")</f>
        <v/>
      </c>
      <c r="T13" s="69">
        <f>+IF(L13="","",+DAY(TODAY())&amp;"."&amp;TEXT(+TODAY(),"MM")&amp;"."&amp;+YEAR(TODAY()))</f>
        <v/>
      </c>
      <c r="U13" s="69">
        <f>+IF(M13="","",IFERROR(+VLOOKUP(C13,materiales!$A$2:$D$1000,4,0),"DSZA"))</f>
        <v/>
      </c>
      <c r="V13" s="69">
        <f>+IF(N13="","","MAN")</f>
        <v/>
      </c>
      <c r="W13" s="69">
        <f>IF(B13="","","02")</f>
        <v/>
      </c>
      <c r="X13" s="69">
        <f>IF(B13="","","01")</f>
        <v/>
      </c>
      <c r="Y13" s="70">
        <f>+RIGHT(B13,8)</f>
        <v/>
      </c>
      <c r="Z13" s="70">
        <f>IF(M13="no_cargado",VLOOKUP(B13,NAfiliado_NFarmacia!A:H,8,0),"")</f>
        <v/>
      </c>
      <c r="AA13" s="71" t="n"/>
    </row>
    <row r="14">
      <c r="A14" s="54" t="n"/>
      <c r="B14" s="65" t="n"/>
      <c r="C14" s="44" t="n"/>
      <c r="D14" s="55" t="n"/>
      <c r="E14" s="66" t="n"/>
      <c r="F14" s="66" t="n"/>
      <c r="G14" s="66">
        <f>+IF($B14="","",+IFERROR(+VLOOKUP(B14,padron!$A$2:$E$2000,2,0),+IFERROR(VLOOKUP(B14,NAfiliado_NFarmacia!$A:$J,10,0),"Ingresar Nuevo Afiliado")))</f>
        <v/>
      </c>
      <c r="H14" s="69">
        <f>+IF(B14="","",+IFERROR(+VLOOKUP($C14,materiales!$A$2:$C$101,2,0),"9999"))</f>
        <v/>
      </c>
      <c r="I14" s="70">
        <f>+IF($B14="","",+IF(OR($F14="Si",$F14=""),IF(ISERROR(VLOOKUP($B14,padron!$A$3:$M$482,9,0)),+IF(ISERROR(VLOOKUP($B14,NAfiliado_NFarmacia!$A$2:$J$497,5,0)),"Ingresa Farmacia",VLOOKUP($B14,NAfiliado_NFarmacia!$A$2:$J$497,5,0)),VLOOKUP($B14,padron!$A$3:$M$482,9,0)),+IF(ISERROR(VLOOKUP($B14,NAfiliado_NFarmacia!$A$2:$J$497,5,0)),"Ingresa Farmacia",VLOOKUP($B14,NAfiliado_NFarmacia!$A$2:$J$497,5,0))))</f>
        <v/>
      </c>
      <c r="J14" s="70">
        <f>+IF($B14="","",+IF(OR($F14="Si",$F14=""),IF(ISERROR(VLOOKUP($B14,padron!$A$3:$M$482,10,0)),+IF(ISERROR(VLOOKUP($B14,NAfiliado_NFarmacia!$A$2:$J$497,5,0)),"Ingresa Direccion de Farmacia",VLOOKUP($B14,NAfiliado_NFarmacia!$A$2:$J$497,6,0)),VLOOKUP($B14,padron!$A$3:$M$482,10,0)),+IF(ISERROR(VLOOKUP($B14,NAfiliado_NFarmacia!$A$2:$J$497,6,0)),"Ingresa Direccion de Farmacia",VLOOKUP($B14,NAfiliado_NFarmacia!$A$2:$J$497,6,0))))</f>
        <v/>
      </c>
      <c r="K14" s="70">
        <f>+IF($B14="","",+IF(OR($F14="Si",$F14=""),IF(ISERROR(VLOOKUP($B14,padron!$A$3:$M$482,10,0)),+IF(ISERROR(VLOOKUP($B14,NAfiliado_NFarmacia!$A$2:$J$497,5,0)),"Ingresa Localidad de Farmacia",VLOOKUP($B14,NAfiliado_NFarmacia!$A$2:$J$497,7,0)),VLOOKUP($B14,padron!$A$3:$M$482,11,0)),+IF(ISERROR(VLOOKUP($B14,NAfiliado_NFarmacia!$A$2:$J$497,7,0)),"Ingresa Localidad de Farmacia",VLOOKUP($B14,NAfiliado_NFarmacia!$A$2:$J$497,7,0))))</f>
        <v/>
      </c>
      <c r="L14" s="69">
        <f>+IF(B14="","",IF(F14="No","84005541",+IFERROR(+VLOOKUP(inicio!B14,padron!$A$2:$H$1999,8,0),"84005541")))</f>
        <v/>
      </c>
      <c r="M14" s="69">
        <f>+IF(B14="","",+IFERROR(+VLOOKUP(B14,padron!A:C,3,0),"no_cargado"))</f>
        <v/>
      </c>
      <c r="N14" s="69">
        <f>+IF(C14="","",+IFERROR(+VLOOKUP($C14,materiales!$A$2:$C$101,3,0),"9999"))</f>
        <v/>
      </c>
      <c r="O14" s="69">
        <f>+IF(D14="","","01")</f>
        <v/>
      </c>
      <c r="P14" s="69">
        <f>+IF(B14="","","CONVENIO 100%")</f>
        <v/>
      </c>
      <c r="Q14" s="69">
        <f>+IF(I14="","","ZTRA")</f>
        <v/>
      </c>
      <c r="R14" s="69">
        <f>+IF(J14="","",+IFERROR(+IF(U14="DSZA","ALMA","1004"),"ALMA"))</f>
        <v/>
      </c>
      <c r="S14" s="69">
        <f>+IF(K14="","","40000001")</f>
        <v/>
      </c>
      <c r="T14" s="69">
        <f>+IF(L14="","",+DAY(TODAY())&amp;"."&amp;TEXT(+TODAY(),"MM")&amp;"."&amp;+YEAR(TODAY()))</f>
        <v/>
      </c>
      <c r="U14" s="69">
        <f>+IF(M14="","",IFERROR(+VLOOKUP(C14,materiales!$A$2:$D$1000,4,0),"DSZA"))</f>
        <v/>
      </c>
      <c r="V14" s="69">
        <f>+IF(N14="","","MAN")</f>
        <v/>
      </c>
      <c r="W14" s="69">
        <f>IF(B14="","","02")</f>
        <v/>
      </c>
      <c r="X14" s="69">
        <f>IF(B14="","","01")</f>
        <v/>
      </c>
      <c r="Y14" s="70">
        <f>+RIGHT(B14,8)</f>
        <v/>
      </c>
      <c r="Z14" s="70">
        <f>IF(M14="no_cargado",VLOOKUP(B14,NAfiliado_NFarmacia!A:H,8,0),"")</f>
        <v/>
      </c>
      <c r="AA14" s="71" t="n"/>
    </row>
    <row r="15">
      <c r="A15" s="54" t="n"/>
      <c r="B15" s="69" t="n"/>
      <c r="C15" s="44" t="n"/>
      <c r="D15" s="55" t="n"/>
      <c r="E15" s="66" t="n"/>
      <c r="F15" s="66" t="n"/>
      <c r="G15" s="66">
        <f>+IF($B15="","",+IFERROR(+VLOOKUP(B15,padron!$A$2:$E$2000,2,0),+IFERROR(VLOOKUP(B15,NAfiliado_NFarmacia!$A:$J,10,0),"Ingresar Nuevo Afiliado")))</f>
        <v/>
      </c>
      <c r="H15" s="69">
        <f>+IF(B15="","",+IFERROR(+VLOOKUP($C15,materiales!$A$2:$C$101,2,0),"9999"))</f>
        <v/>
      </c>
      <c r="I15" s="70">
        <f>+IF($B15="","",+IF(OR($F15="Si",$F15=""),IF(ISERROR(VLOOKUP($B15,padron!$A$3:$M$482,9,0)),+IF(ISERROR(VLOOKUP($B15,NAfiliado_NFarmacia!$A$2:$J$497,5,0)),"Ingresa Farmacia",VLOOKUP($B15,NAfiliado_NFarmacia!$A$2:$J$497,5,0)),VLOOKUP($B15,padron!$A$3:$M$482,9,0)),+IF(ISERROR(VLOOKUP($B15,NAfiliado_NFarmacia!$A$2:$J$497,5,0)),"Ingresa Farmacia",VLOOKUP($B15,NAfiliado_NFarmacia!$A$2:$J$497,5,0))))</f>
        <v/>
      </c>
      <c r="J15" s="70">
        <f>+IF($B15="","",+IF(OR($F15="Si",$F15=""),IF(ISERROR(VLOOKUP($B15,padron!$A$3:$M$482,10,0)),+IF(ISERROR(VLOOKUP($B15,NAfiliado_NFarmacia!$A$2:$J$497,5,0)),"Ingresa Direccion de Farmacia",VLOOKUP($B15,NAfiliado_NFarmacia!$A$2:$J$497,6,0)),VLOOKUP($B15,padron!$A$3:$M$482,10,0)),+IF(ISERROR(VLOOKUP($B15,NAfiliado_NFarmacia!$A$2:$J$497,6,0)),"Ingresa Direccion de Farmacia",VLOOKUP($B15,NAfiliado_NFarmacia!$A$2:$J$497,6,0))))</f>
        <v/>
      </c>
      <c r="K15" s="70">
        <f>+IF($B15="","",+IF(OR($F15="Si",$F15=""),IF(ISERROR(VLOOKUP($B15,padron!$A$3:$M$482,10,0)),+IF(ISERROR(VLOOKUP($B15,NAfiliado_NFarmacia!$A$2:$J$497,5,0)),"Ingresa Localidad de Farmacia",VLOOKUP($B15,NAfiliado_NFarmacia!$A$2:$J$497,7,0)),VLOOKUP($B15,padron!$A$3:$M$482,11,0)),+IF(ISERROR(VLOOKUP($B15,NAfiliado_NFarmacia!$A$2:$J$497,7,0)),"Ingresa Localidad de Farmacia",VLOOKUP($B15,NAfiliado_NFarmacia!$A$2:$J$497,7,0))))</f>
        <v/>
      </c>
      <c r="L15" s="69">
        <f>+IF(B15="","",IF(F15="No","84005541",+IFERROR(+VLOOKUP(inicio!B15,padron!$A$2:$H$1999,8,0),"84005541")))</f>
        <v/>
      </c>
      <c r="M15" s="69">
        <f>+IF(B15="","",+IFERROR(+VLOOKUP(B15,padron!A:C,3,0),"no_cargado"))</f>
        <v/>
      </c>
      <c r="N15" s="69">
        <f>+IF(C15="","",+IFERROR(+VLOOKUP($C15,materiales!$A$2:$C$101,3,0),"9999"))</f>
        <v/>
      </c>
      <c r="O15" s="69">
        <f>+IF(D15="","","01")</f>
        <v/>
      </c>
      <c r="P15" s="69">
        <f>+IF(B15="","","CONVENIO 100%")</f>
        <v/>
      </c>
      <c r="Q15" s="69">
        <f>+IF(I15="","","ZTRA")</f>
        <v/>
      </c>
      <c r="R15" s="69">
        <f>+IF(J15="","",+IFERROR(+IF(U15="DSZA","ALMA","1004"),"ALMA"))</f>
        <v/>
      </c>
      <c r="S15" s="69">
        <f>+IF(K15="","","40000001")</f>
        <v/>
      </c>
      <c r="T15" s="69">
        <f>+IF(L15="","",+DAY(TODAY())&amp;"."&amp;TEXT(+TODAY(),"MM")&amp;"."&amp;+YEAR(TODAY()))</f>
        <v/>
      </c>
      <c r="U15" s="69">
        <f>+IF(M15="","",IFERROR(+VLOOKUP(C15,materiales!$A$2:$D$1000,4,0),"DSZA"))</f>
        <v/>
      </c>
      <c r="V15" s="69">
        <f>+IF(N15="","","MAN")</f>
        <v/>
      </c>
      <c r="W15" s="69">
        <f>IF(B15="","","02")</f>
        <v/>
      </c>
      <c r="X15" s="69">
        <f>IF(B15="","","01")</f>
        <v/>
      </c>
      <c r="Y15" s="70">
        <f>+RIGHT(B15,8)</f>
        <v/>
      </c>
      <c r="Z15" s="70">
        <f>IF(M15="no_cargado",VLOOKUP(B15,NAfiliado_NFarmacia!A:H,8,0),"")</f>
        <v/>
      </c>
      <c r="AA15" s="71" t="n"/>
    </row>
    <row r="16">
      <c r="A16" s="54" t="n"/>
      <c r="B16" s="65" t="n"/>
      <c r="C16" s="44" t="n"/>
      <c r="D16" s="55" t="n"/>
      <c r="E16" s="66" t="n"/>
      <c r="F16" s="66" t="n"/>
      <c r="G16" s="66">
        <f>+IF($B16="","",+IFERROR(+VLOOKUP(B16,padron!$A$2:$E$2000,2,0),+IFERROR(VLOOKUP(B16,NAfiliado_NFarmacia!$A:$J,10,0),"Ingresar Nuevo Afiliado")))</f>
        <v/>
      </c>
      <c r="H16" s="69">
        <f>+IF(B16="","",+IFERROR(+VLOOKUP($C16,materiales!$A$2:$C$101,2,0),"9999"))</f>
        <v/>
      </c>
      <c r="I16" s="70">
        <f>+IF($B16="","",+IF(OR($F16="Si",$F16=""),IF(ISERROR(VLOOKUP($B16,padron!$A$3:$M$482,9,0)),+IF(ISERROR(VLOOKUP($B16,NAfiliado_NFarmacia!$A$2:$J$497,5,0)),"Ingresa Farmacia",VLOOKUP($B16,NAfiliado_NFarmacia!$A$2:$J$497,5,0)),VLOOKUP($B16,padron!$A$3:$M$482,9,0)),+IF(ISERROR(VLOOKUP($B16,NAfiliado_NFarmacia!$A$2:$J$497,5,0)),"Ingresa Farmacia",VLOOKUP($B16,NAfiliado_NFarmacia!$A$2:$J$497,5,0))))</f>
        <v/>
      </c>
      <c r="J16" s="70">
        <f>+IF($B16="","",+IF(OR($F16="Si",$F16=""),IF(ISERROR(VLOOKUP($B16,padron!$A$3:$M$482,10,0)),+IF(ISERROR(VLOOKUP($B16,NAfiliado_NFarmacia!$A$2:$J$497,5,0)),"Ingresa Direccion de Farmacia",VLOOKUP($B16,NAfiliado_NFarmacia!$A$2:$J$497,6,0)),VLOOKUP($B16,padron!$A$3:$M$482,10,0)),+IF(ISERROR(VLOOKUP($B16,NAfiliado_NFarmacia!$A$2:$J$497,6,0)),"Ingresa Direccion de Farmacia",VLOOKUP($B16,NAfiliado_NFarmacia!$A$2:$J$497,6,0))))</f>
        <v/>
      </c>
      <c r="K16" s="70">
        <f>+IF($B16="","",+IF(OR($F16="Si",$F16=""),IF(ISERROR(VLOOKUP($B16,padron!$A$3:$M$482,10,0)),+IF(ISERROR(VLOOKUP($B16,NAfiliado_NFarmacia!$A$2:$J$497,5,0)),"Ingresa Localidad de Farmacia",VLOOKUP($B16,NAfiliado_NFarmacia!$A$2:$J$497,7,0)),VLOOKUP($B16,padron!$A$3:$M$482,11,0)),+IF(ISERROR(VLOOKUP($B16,NAfiliado_NFarmacia!$A$2:$J$497,7,0)),"Ingresa Localidad de Farmacia",VLOOKUP($B16,NAfiliado_NFarmacia!$A$2:$J$497,7,0))))</f>
        <v/>
      </c>
      <c r="L16" s="69">
        <f>+IF(B16="","",IF(F16="No","84005541",+IFERROR(+VLOOKUP(inicio!B16,padron!$A$2:$H$1999,8,0),"84005541")))</f>
        <v/>
      </c>
      <c r="M16" s="69">
        <f>+IF(B16="","",+IFERROR(+VLOOKUP(B16,padron!A:C,3,0),"no_cargado"))</f>
        <v/>
      </c>
      <c r="N16" s="69">
        <f>+IF(C16="","",+IFERROR(+VLOOKUP($C16,materiales!$A$2:$C$101,3,0),"9999"))</f>
        <v/>
      </c>
      <c r="O16" s="69">
        <f>+IF(D16="","","01")</f>
        <v/>
      </c>
      <c r="P16" s="69">
        <f>+IF(B16="","","CONVENIO 100%")</f>
        <v/>
      </c>
      <c r="Q16" s="69">
        <f>+IF(I16="","","ZTRA")</f>
        <v/>
      </c>
      <c r="R16" s="69">
        <f>+IF(J16="","",+IFERROR(+IF(U16="DSZA","ALMA","1004"),"ALMA"))</f>
        <v/>
      </c>
      <c r="S16" s="69">
        <f>+IF(K16="","","40000001")</f>
        <v/>
      </c>
      <c r="T16" s="69">
        <f>+IF(L16="","",+DAY(TODAY())&amp;"."&amp;TEXT(+TODAY(),"MM")&amp;"."&amp;+YEAR(TODAY()))</f>
        <v/>
      </c>
      <c r="U16" s="69">
        <f>+IF(M16="","",IFERROR(+VLOOKUP(C16,materiales!$A$2:$D$1000,4,0),"DSZA"))</f>
        <v/>
      </c>
      <c r="V16" s="69">
        <f>+IF(N16="","","MAN")</f>
        <v/>
      </c>
      <c r="W16" s="69">
        <f>IF(B16="","","02")</f>
        <v/>
      </c>
      <c r="X16" s="69">
        <f>IF(B16="","","01")</f>
        <v/>
      </c>
      <c r="Y16" s="70">
        <f>+RIGHT(B16,8)</f>
        <v/>
      </c>
      <c r="Z16" s="70">
        <f>IF(M16="no_cargado",VLOOKUP(B16,NAfiliado_NFarmacia!A:H,8,0),"")</f>
        <v/>
      </c>
      <c r="AA16" s="71" t="n"/>
    </row>
    <row r="17">
      <c r="A17" s="54" t="n"/>
      <c r="B17" s="69" t="n"/>
      <c r="C17" s="44" t="n"/>
      <c r="D17" s="55" t="n"/>
      <c r="E17" s="66" t="n"/>
      <c r="F17" s="66" t="n"/>
      <c r="G17" s="66">
        <f>+IF($B17="","",+IFERROR(+VLOOKUP(B17,padron!$A$2:$E$2000,2,0),+IFERROR(VLOOKUP(B17,NAfiliado_NFarmacia!$A:$J,10,0),"Ingresar Nuevo Afiliado")))</f>
        <v/>
      </c>
      <c r="H17" s="69">
        <f>+IF(B17="","",+IFERROR(+VLOOKUP($C17,materiales!$A$2:$C$101,2,0),"9999"))</f>
        <v/>
      </c>
      <c r="I17" s="70">
        <f>+IF($B17="","",+IF(OR($F17="Si",$F17=""),IF(ISERROR(VLOOKUP($B17,padron!$A$3:$M$482,9,0)),+IF(ISERROR(VLOOKUP($B17,NAfiliado_NFarmacia!$A$2:$J$497,5,0)),"Ingresa Farmacia",VLOOKUP($B17,NAfiliado_NFarmacia!$A$2:$J$497,5,0)),VLOOKUP($B17,padron!$A$3:$M$482,9,0)),+IF(ISERROR(VLOOKUP($B17,NAfiliado_NFarmacia!$A$2:$J$497,5,0)),"Ingresa Farmacia",VLOOKUP($B17,NAfiliado_NFarmacia!$A$2:$J$497,5,0))))</f>
        <v/>
      </c>
      <c r="J17" s="70">
        <f>+IF($B17="","",+IF(OR($F17="Si",$F17=""),IF(ISERROR(VLOOKUP($B17,padron!$A$3:$M$482,10,0)),+IF(ISERROR(VLOOKUP($B17,NAfiliado_NFarmacia!$A$2:$J$497,5,0)),"Ingresa Direccion de Farmacia",VLOOKUP($B17,NAfiliado_NFarmacia!$A$2:$J$497,6,0)),VLOOKUP($B17,padron!$A$3:$M$482,10,0)),+IF(ISERROR(VLOOKUP($B17,NAfiliado_NFarmacia!$A$2:$J$497,6,0)),"Ingresa Direccion de Farmacia",VLOOKUP($B17,NAfiliado_NFarmacia!$A$2:$J$497,6,0))))</f>
        <v/>
      </c>
      <c r="K17" s="70">
        <f>+IF($B17="","",+IF(OR($F17="Si",$F17=""),IF(ISERROR(VLOOKUP($B17,padron!$A$3:$M$482,10,0)),+IF(ISERROR(VLOOKUP($B17,NAfiliado_NFarmacia!$A$2:$J$497,5,0)),"Ingresa Localidad de Farmacia",VLOOKUP($B17,NAfiliado_NFarmacia!$A$2:$J$497,7,0)),VLOOKUP($B17,padron!$A$3:$M$482,11,0)),+IF(ISERROR(VLOOKUP($B17,NAfiliado_NFarmacia!$A$2:$J$497,7,0)),"Ingresa Localidad de Farmacia",VLOOKUP($B17,NAfiliado_NFarmacia!$A$2:$J$497,7,0))))</f>
        <v/>
      </c>
      <c r="L17" s="69">
        <f>+IF(B17="","",IF(F17="No","84005541",+IFERROR(+VLOOKUP(inicio!B17,padron!$A$2:$H$1999,8,0),"84005541")))</f>
        <v/>
      </c>
      <c r="M17" s="69">
        <f>+IF(B17="","",+IFERROR(+VLOOKUP(B17,padron!A:C,3,0),"no_cargado"))</f>
        <v/>
      </c>
      <c r="N17" s="69">
        <f>+IF(C17="","",+IFERROR(+VLOOKUP($C17,materiales!$A$2:$C$101,3,0),"9999"))</f>
        <v/>
      </c>
      <c r="O17" s="69">
        <f>+IF(D17="","","01")</f>
        <v/>
      </c>
      <c r="P17" s="69">
        <f>+IF(B17="","","CONVENIO 100%")</f>
        <v/>
      </c>
      <c r="Q17" s="69">
        <f>+IF(I17="","","ZTRA")</f>
        <v/>
      </c>
      <c r="R17" s="69">
        <f>+IF(J17="","",+IFERROR(+IF(U17="DSZA","ALMA","1004"),"ALMA"))</f>
        <v/>
      </c>
      <c r="S17" s="69">
        <f>+IF(K17="","","40000001")</f>
        <v/>
      </c>
      <c r="T17" s="69">
        <f>+IF(L17="","",+DAY(TODAY())&amp;"."&amp;TEXT(+TODAY(),"MM")&amp;"."&amp;+YEAR(TODAY()))</f>
        <v/>
      </c>
      <c r="U17" s="69">
        <f>+IF(M17="","",IFERROR(+VLOOKUP(C17,materiales!$A$2:$D$1000,4,0),"DSZA"))</f>
        <v/>
      </c>
      <c r="V17" s="69">
        <f>+IF(N17="","","MAN")</f>
        <v/>
      </c>
      <c r="W17" s="69">
        <f>IF(B17="","","02")</f>
        <v/>
      </c>
      <c r="X17" s="69">
        <f>IF(B17="","","01")</f>
        <v/>
      </c>
      <c r="Y17" s="70">
        <f>+RIGHT(B17,8)</f>
        <v/>
      </c>
      <c r="Z17" s="70">
        <f>IF(M17="no_cargado",VLOOKUP(B17,NAfiliado_NFarmacia!A:H,8,0),"")</f>
        <v/>
      </c>
      <c r="AA17" s="71" t="n"/>
    </row>
    <row r="18">
      <c r="A18" s="54" t="n"/>
      <c r="B18" s="69" t="n"/>
      <c r="C18" s="44" t="n"/>
      <c r="D18" s="55" t="n"/>
      <c r="E18" s="66" t="n"/>
      <c r="F18" s="66" t="n"/>
      <c r="G18" s="66">
        <f>+IF($B18="","",+IFERROR(+VLOOKUP(B18,padron!$A$2:$E$2000,2,0),+IFERROR(VLOOKUP(B18,NAfiliado_NFarmacia!$A:$J,10,0),"Ingresar Nuevo Afiliado")))</f>
        <v/>
      </c>
      <c r="H18" s="69">
        <f>+IF(B18="","",+IFERROR(+VLOOKUP($C18,materiales!$A$2:$C$101,2,0),"9999"))</f>
        <v/>
      </c>
      <c r="I18" s="70">
        <f>+IF($B18="","",+IF(OR($F18="Si",$F18=""),IF(ISERROR(VLOOKUP($B18,padron!$A$3:$M$482,9,0)),+IF(ISERROR(VLOOKUP($B18,NAfiliado_NFarmacia!$A$2:$J$497,5,0)),"Ingresa Farmacia",VLOOKUP($B18,NAfiliado_NFarmacia!$A$2:$J$497,5,0)),VLOOKUP($B18,padron!$A$3:$M$482,9,0)),+IF(ISERROR(VLOOKUP($B18,NAfiliado_NFarmacia!$A$2:$J$497,5,0)),"Ingresa Farmacia",VLOOKUP($B18,NAfiliado_NFarmacia!$A$2:$J$497,5,0))))</f>
        <v/>
      </c>
      <c r="J18" s="70">
        <f>+IF($B18="","",+IF(OR($F18="Si",$F18=""),IF(ISERROR(VLOOKUP($B18,padron!$A$3:$M$482,10,0)),+IF(ISERROR(VLOOKUP($B18,NAfiliado_NFarmacia!$A$2:$J$497,5,0)),"Ingresa Direccion de Farmacia",VLOOKUP($B18,NAfiliado_NFarmacia!$A$2:$J$497,6,0)),VLOOKUP($B18,padron!$A$3:$M$482,10,0)),+IF(ISERROR(VLOOKUP($B18,NAfiliado_NFarmacia!$A$2:$J$497,6,0)),"Ingresa Direccion de Farmacia",VLOOKUP($B18,NAfiliado_NFarmacia!$A$2:$J$497,6,0))))</f>
        <v/>
      </c>
      <c r="K18" s="70">
        <f>+IF($B18="","",+IF(OR($F18="Si",$F18=""),IF(ISERROR(VLOOKUP($B18,padron!$A$3:$M$482,10,0)),+IF(ISERROR(VLOOKUP($B18,NAfiliado_NFarmacia!$A$2:$J$497,5,0)),"Ingresa Localidad de Farmacia",VLOOKUP($B18,NAfiliado_NFarmacia!$A$2:$J$497,7,0)),VLOOKUP($B18,padron!$A$3:$M$482,11,0)),+IF(ISERROR(VLOOKUP($B18,NAfiliado_NFarmacia!$A$2:$J$497,7,0)),"Ingresa Localidad de Farmacia",VLOOKUP($B18,NAfiliado_NFarmacia!$A$2:$J$497,7,0))))</f>
        <v/>
      </c>
      <c r="L18" s="69">
        <f>+IF(B18="","",IF(F18="No","84005541",+IFERROR(+VLOOKUP(inicio!B18,padron!$A$2:$H$1999,8,0),"84005541")))</f>
        <v/>
      </c>
      <c r="M18" s="69">
        <f>+IF(B18="","",+IFERROR(+VLOOKUP(B18,padron!A:C,3,0),"no_cargado"))</f>
        <v/>
      </c>
      <c r="N18" s="69">
        <f>+IF(C18="","",+IFERROR(+VLOOKUP($C18,materiales!$A$2:$C$101,3,0),"9999"))</f>
        <v/>
      </c>
      <c r="O18" s="69">
        <f>+IF(D18="","","01")</f>
        <v/>
      </c>
      <c r="P18" s="69">
        <f>+IF(B18="","","CONVENIO 100%")</f>
        <v/>
      </c>
      <c r="Q18" s="69">
        <f>+IF(I18="","","ZTRA")</f>
        <v/>
      </c>
      <c r="R18" s="69">
        <f>+IF(J18="","",+IFERROR(+IF(U18="DSZA","ALMA","1004"),"ALMA"))</f>
        <v/>
      </c>
      <c r="S18" s="69">
        <f>+IF(K18="","","40000001")</f>
        <v/>
      </c>
      <c r="T18" s="69">
        <f>+IF(L18="","",+DAY(TODAY())&amp;"."&amp;TEXT(+TODAY(),"MM")&amp;"."&amp;+YEAR(TODAY()))</f>
        <v/>
      </c>
      <c r="U18" s="69">
        <f>+IF(M18="","",IFERROR(+VLOOKUP(C18,materiales!$A$2:$D$1000,4,0),"DSZA"))</f>
        <v/>
      </c>
      <c r="V18" s="69">
        <f>+IF(N18="","","MAN")</f>
        <v/>
      </c>
      <c r="W18" s="69">
        <f>IF(B18="","","02")</f>
        <v/>
      </c>
      <c r="X18" s="69">
        <f>IF(B18="","","01")</f>
        <v/>
      </c>
      <c r="Y18" s="70">
        <f>+RIGHT(B18,8)</f>
        <v/>
      </c>
      <c r="Z18" s="70">
        <f>IF(M18="no_cargado",VLOOKUP(B18,NAfiliado_NFarmacia!A:H,8,0),"")</f>
        <v/>
      </c>
      <c r="AA18" s="71" t="n"/>
    </row>
    <row r="19">
      <c r="A19" s="54" t="n"/>
      <c r="B19" s="66" t="n"/>
      <c r="C19" s="56" t="n"/>
      <c r="D19" s="55" t="n"/>
      <c r="E19" s="66" t="n"/>
      <c r="F19" s="66" t="n"/>
      <c r="G19" s="66">
        <f>+IF($B19="","",+IFERROR(+VLOOKUP(B19,padron!$A$2:$E$2000,2,0),+IFERROR(VLOOKUP(B19,NAfiliado_NFarmacia!$A:$J,10,0),"Ingresar Nuevo Afiliado")))</f>
        <v/>
      </c>
      <c r="H19" s="69">
        <f>+IF(B19="","",+IFERROR(+VLOOKUP($C19,materiales!$A$2:$C$101,2,0),"9999"))</f>
        <v/>
      </c>
      <c r="I19" s="70">
        <f>+IF($B19="","",+IF(OR($F19="Si",$F19=""),IF(ISERROR(VLOOKUP($B19,padron!$A$3:$M$482,9,0)),+IF(ISERROR(VLOOKUP($B19,NAfiliado_NFarmacia!$A$2:$J$497,5,0)),"Ingresa Farmacia",VLOOKUP($B19,NAfiliado_NFarmacia!$A$2:$J$497,5,0)),VLOOKUP($B19,padron!$A$3:$M$482,9,0)),+IF(ISERROR(VLOOKUP($B19,NAfiliado_NFarmacia!$A$2:$J$497,5,0)),"Ingresa Farmacia",VLOOKUP($B19,NAfiliado_NFarmacia!$A$2:$J$497,5,0))))</f>
        <v/>
      </c>
      <c r="J19" s="70">
        <f>+IF($B19="","",+IF(OR($F19="Si",$F19=""),IF(ISERROR(VLOOKUP($B19,padron!$A$3:$M$482,10,0)),+IF(ISERROR(VLOOKUP($B19,NAfiliado_NFarmacia!$A$2:$J$497,5,0)),"Ingresa Direccion de Farmacia",VLOOKUP($B19,NAfiliado_NFarmacia!$A$2:$J$497,6,0)),VLOOKUP($B19,padron!$A$3:$M$482,10,0)),+IF(ISERROR(VLOOKUP($B19,NAfiliado_NFarmacia!$A$2:$J$497,6,0)),"Ingresa Direccion de Farmacia",VLOOKUP($B19,NAfiliado_NFarmacia!$A$2:$J$497,6,0))))</f>
        <v/>
      </c>
      <c r="K19" s="70">
        <f>+IF($B19="","",+IF(OR($F19="Si",$F19=""),IF(ISERROR(VLOOKUP($B19,padron!$A$3:$M$482,10,0)),+IF(ISERROR(VLOOKUP($B19,NAfiliado_NFarmacia!$A$2:$J$497,5,0)),"Ingresa Localidad de Farmacia",VLOOKUP($B19,NAfiliado_NFarmacia!$A$2:$J$497,7,0)),VLOOKUP($B19,padron!$A$3:$M$482,11,0)),+IF(ISERROR(VLOOKUP($B19,NAfiliado_NFarmacia!$A$2:$J$497,7,0)),"Ingresa Localidad de Farmacia",VLOOKUP($B19,NAfiliado_NFarmacia!$A$2:$J$497,7,0))))</f>
        <v/>
      </c>
      <c r="L19" s="69">
        <f>+IF(B19="","",IF(F19="No","84005541",+IFERROR(+VLOOKUP(inicio!B19,padron!$A$2:$H$1999,8,0),"84005541")))</f>
        <v/>
      </c>
      <c r="M19" s="69">
        <f>+IF(B19="","",+IFERROR(+VLOOKUP(B19,padron!A:C,3,0),"no_cargado"))</f>
        <v/>
      </c>
      <c r="N19" s="69">
        <f>+IF(C19="","",+IFERROR(+VLOOKUP($C19,materiales!$A$2:$C$101,3,0),"9999"))</f>
        <v/>
      </c>
      <c r="O19" s="69">
        <f>+IF(D19="","","01")</f>
        <v/>
      </c>
      <c r="P19" s="69">
        <f>+IF(B19="","","CONVENIO 100%")</f>
        <v/>
      </c>
      <c r="Q19" s="69">
        <f>+IF(I19="","","ZTRA")</f>
        <v/>
      </c>
      <c r="R19" s="69">
        <f>+IF(J19="","",+IFERROR(+IF(U19="DSZA","ALMA","1004"),"ALMA"))</f>
        <v/>
      </c>
      <c r="S19" s="69">
        <f>+IF(K19="","","40000001")</f>
        <v/>
      </c>
      <c r="T19" s="69">
        <f>+IF(L19="","",+DAY(TODAY())&amp;"."&amp;TEXT(+TODAY(),"MM")&amp;"."&amp;+YEAR(TODAY()))</f>
        <v/>
      </c>
      <c r="U19" s="69">
        <f>+IF(M19="","",IFERROR(+VLOOKUP(C19,materiales!$A$2:$D$1000,4,0),"DSZA"))</f>
        <v/>
      </c>
      <c r="V19" s="69">
        <f>+IF(N19="","","MAN")</f>
        <v/>
      </c>
      <c r="W19" s="69">
        <f>IF(B19="","","02")</f>
        <v/>
      </c>
      <c r="X19" s="69">
        <f>IF(B19="","","01")</f>
        <v/>
      </c>
      <c r="Y19" s="70">
        <f>+RIGHT(B19,8)</f>
        <v/>
      </c>
      <c r="Z19" s="70">
        <f>IF(M19="no_cargado",VLOOKUP(B19,NAfiliado_NFarmacia!A:H,8,0),"")</f>
        <v/>
      </c>
      <c r="AA19" s="71" t="n"/>
    </row>
    <row r="20">
      <c r="A20" s="54" t="n"/>
      <c r="B20" s="66" t="n"/>
      <c r="C20" s="56" t="n"/>
      <c r="D20" s="55" t="n"/>
      <c r="E20" s="66" t="n"/>
      <c r="F20" s="66" t="n"/>
      <c r="G20" s="66">
        <f>+IF($B20="","",+IFERROR(+VLOOKUP(B20,padron!$A$2:$E$2000,2,0),+IFERROR(VLOOKUP(B20,NAfiliado_NFarmacia!$A:$J,10,0),"Ingresar Nuevo Afiliado")))</f>
        <v/>
      </c>
      <c r="H20" s="69">
        <f>+IF(B20="","",+IFERROR(+VLOOKUP($C20,materiales!$A$2:$C$101,2,0),"9999"))</f>
        <v/>
      </c>
      <c r="I20" s="70">
        <f>+IF($B20="","",+IF(OR($F20="Si",$F20=""),IF(ISERROR(VLOOKUP($B20,padron!$A$3:$M$482,9,0)),+IF(ISERROR(VLOOKUP($B20,NAfiliado_NFarmacia!$A$2:$J$497,5,0)),"Ingresa Farmacia",VLOOKUP($B20,NAfiliado_NFarmacia!$A$2:$J$497,5,0)),VLOOKUP($B20,padron!$A$3:$M$482,9,0)),+IF(ISERROR(VLOOKUP($B20,NAfiliado_NFarmacia!$A$2:$J$497,5,0)),"Ingresa Farmacia",VLOOKUP($B20,NAfiliado_NFarmacia!$A$2:$J$497,5,0))))</f>
        <v/>
      </c>
      <c r="J20" s="70">
        <f>+IF($B20="","",+IF(OR($F20="Si",$F20=""),IF(ISERROR(VLOOKUP($B20,padron!$A$3:$M$482,10,0)),+IF(ISERROR(VLOOKUP($B20,NAfiliado_NFarmacia!$A$2:$J$497,5,0)),"Ingresa Direccion de Farmacia",VLOOKUP($B20,NAfiliado_NFarmacia!$A$2:$J$497,6,0)),VLOOKUP($B20,padron!$A$3:$M$482,10,0)),+IF(ISERROR(VLOOKUP($B20,NAfiliado_NFarmacia!$A$2:$J$497,6,0)),"Ingresa Direccion de Farmacia",VLOOKUP($B20,NAfiliado_NFarmacia!$A$2:$J$497,6,0))))</f>
        <v/>
      </c>
      <c r="K20" s="70">
        <f>+IF($B20="","",+IF(OR($F20="Si",$F20=""),IF(ISERROR(VLOOKUP($B20,padron!$A$3:$M$482,10,0)),+IF(ISERROR(VLOOKUP($B20,NAfiliado_NFarmacia!$A$2:$J$497,5,0)),"Ingresa Localidad de Farmacia",VLOOKUP($B20,NAfiliado_NFarmacia!$A$2:$J$497,7,0)),VLOOKUP($B20,padron!$A$3:$M$482,11,0)),+IF(ISERROR(VLOOKUP($B20,NAfiliado_NFarmacia!$A$2:$J$497,7,0)),"Ingresa Localidad de Farmacia",VLOOKUP($B20,NAfiliado_NFarmacia!$A$2:$J$497,7,0))))</f>
        <v/>
      </c>
      <c r="L20" s="69">
        <f>+IF(B20="","",IF(F20="No","84005541",+IFERROR(+VLOOKUP(inicio!B20,padron!$A$2:$H$1999,8,0),"84005541")))</f>
        <v/>
      </c>
      <c r="M20" s="69">
        <f>+IF(B20="","",+IFERROR(+VLOOKUP(B20,padron!A:C,3,0),"no_cargado"))</f>
        <v/>
      </c>
      <c r="N20" s="69">
        <f>+IF(C20="","",+IFERROR(+VLOOKUP($C20,materiales!$A$2:$C$101,3,0),"9999"))</f>
        <v/>
      </c>
      <c r="O20" s="69">
        <f>+IF(D20="","","01")</f>
        <v/>
      </c>
      <c r="P20" s="69">
        <f>+IF(B20="","","CONVENIO 100%")</f>
        <v/>
      </c>
      <c r="Q20" s="69">
        <f>+IF(I20="","","ZTRA")</f>
        <v/>
      </c>
      <c r="R20" s="69">
        <f>+IF(J20="","",+IFERROR(+IF(U20="DSZA","ALMA","1004"),"ALMA"))</f>
        <v/>
      </c>
      <c r="S20" s="69">
        <f>+IF(K20="","","40000001")</f>
        <v/>
      </c>
      <c r="T20" s="69">
        <f>+IF(L20="","",+DAY(TODAY())&amp;"."&amp;TEXT(+TODAY(),"MM")&amp;"."&amp;+YEAR(TODAY()))</f>
        <v/>
      </c>
      <c r="U20" s="69">
        <f>+IF(M20="","",IFERROR(+VLOOKUP(C20,materiales!$A$2:$D$1000,4,0),"DSZA"))</f>
        <v/>
      </c>
      <c r="V20" s="69">
        <f>+IF(N20="","","MAN")</f>
        <v/>
      </c>
      <c r="W20" s="69">
        <f>IF(B20="","","02")</f>
        <v/>
      </c>
      <c r="X20" s="69">
        <f>IF(B20="","","01")</f>
        <v/>
      </c>
      <c r="Y20" s="70">
        <f>+RIGHT(B20,8)</f>
        <v/>
      </c>
      <c r="Z20" s="70">
        <f>IF(M20="no_cargado",VLOOKUP(B20,NAfiliado_NFarmacia!A:H,8,0),"")</f>
        <v/>
      </c>
      <c r="AA20" s="71" t="n"/>
    </row>
    <row r="21">
      <c r="A21" s="54" t="n"/>
      <c r="B21" s="66" t="n"/>
      <c r="C21" s="56" t="n"/>
      <c r="D21" s="55" t="n"/>
      <c r="E21" s="66" t="n"/>
      <c r="F21" s="66" t="n"/>
      <c r="G21" s="66">
        <f>+IF($B21="","",+IFERROR(+VLOOKUP(B21,padron!$A$2:$E$2000,2,0),+IFERROR(VLOOKUP(B21,NAfiliado_NFarmacia!$A:$J,10,0),"Ingresar Nuevo Afiliado")))</f>
        <v/>
      </c>
      <c r="H21" s="69">
        <f>+IF(B21="","",+IFERROR(+VLOOKUP($C21,materiales!$A$2:$C$101,2,0),"9999"))</f>
        <v/>
      </c>
      <c r="I21" s="70">
        <f>+IF($B21="","",+IF(OR($F21="Si",$F21=""),IF(ISERROR(VLOOKUP($B21,padron!$A$3:$M$482,9,0)),+IF(ISERROR(VLOOKUP($B21,NAfiliado_NFarmacia!$A$2:$J$497,5,0)),"Ingresa Farmacia",VLOOKUP($B21,NAfiliado_NFarmacia!$A$2:$J$497,5,0)),VLOOKUP($B21,padron!$A$3:$M$482,9,0)),+IF(ISERROR(VLOOKUP($B21,NAfiliado_NFarmacia!$A$2:$J$497,5,0)),"Ingresa Farmacia",VLOOKUP($B21,NAfiliado_NFarmacia!$A$2:$J$497,5,0))))</f>
        <v/>
      </c>
      <c r="J21" s="70">
        <f>+IF($B21="","",+IF(OR($F21="Si",$F21=""),IF(ISERROR(VLOOKUP($B21,padron!$A$3:$M$482,10,0)),+IF(ISERROR(VLOOKUP($B21,NAfiliado_NFarmacia!$A$2:$J$497,5,0)),"Ingresa Direccion de Farmacia",VLOOKUP($B21,NAfiliado_NFarmacia!$A$2:$J$497,6,0)),VLOOKUP($B21,padron!$A$3:$M$482,10,0)),+IF(ISERROR(VLOOKUP($B21,NAfiliado_NFarmacia!$A$2:$J$497,6,0)),"Ingresa Direccion de Farmacia",VLOOKUP($B21,NAfiliado_NFarmacia!$A$2:$J$497,6,0))))</f>
        <v/>
      </c>
      <c r="K21" s="70">
        <f>+IF($B21="","",+IF(OR($F21="Si",$F21=""),IF(ISERROR(VLOOKUP($B21,padron!$A$3:$M$482,10,0)),+IF(ISERROR(VLOOKUP($B21,NAfiliado_NFarmacia!$A$2:$J$497,5,0)),"Ingresa Localidad de Farmacia",VLOOKUP($B21,NAfiliado_NFarmacia!$A$2:$J$497,7,0)),VLOOKUP($B21,padron!$A$3:$M$482,11,0)),+IF(ISERROR(VLOOKUP($B21,NAfiliado_NFarmacia!$A$2:$J$497,7,0)),"Ingresa Localidad de Farmacia",VLOOKUP($B21,NAfiliado_NFarmacia!$A$2:$J$497,7,0))))</f>
        <v/>
      </c>
      <c r="L21" s="69">
        <f>+IF(B21="","",IF(F21="No","84005541",+IFERROR(+VLOOKUP(inicio!B21,padron!$A$2:$H$1999,8,0),"84005541")))</f>
        <v/>
      </c>
      <c r="M21" s="69">
        <f>+IF(B21="","",+IFERROR(+VLOOKUP(B21,padron!A:C,3,0),"no_cargado"))</f>
        <v/>
      </c>
      <c r="N21" s="69">
        <f>+IF(C21="","",+IFERROR(+VLOOKUP($C21,materiales!$A$2:$C$101,3,0),"9999"))</f>
        <v/>
      </c>
      <c r="O21" s="69">
        <f>+IF(D21="","","01")</f>
        <v/>
      </c>
      <c r="P21" s="69">
        <f>+IF(B21="","","CONVENIO 100%")</f>
        <v/>
      </c>
      <c r="Q21" s="69">
        <f>+IF(I21="","","ZTRA")</f>
        <v/>
      </c>
      <c r="R21" s="69">
        <f>+IF(J21="","",+IFERROR(+IF(U21="DSZA","ALMA","1004"),"ALMA"))</f>
        <v/>
      </c>
      <c r="S21" s="69">
        <f>+IF(K21="","","40000001")</f>
        <v/>
      </c>
      <c r="T21" s="69">
        <f>+IF(L21="","",+DAY(TODAY())&amp;"."&amp;TEXT(+TODAY(),"MM")&amp;"."&amp;+YEAR(TODAY()))</f>
        <v/>
      </c>
      <c r="U21" s="69">
        <f>+IF(M21="","",IFERROR(+VLOOKUP(C21,materiales!$A$2:$D$1000,4,0),"DSZA"))</f>
        <v/>
      </c>
      <c r="V21" s="69">
        <f>+IF(N21="","","MAN")</f>
        <v/>
      </c>
      <c r="W21" s="69">
        <f>IF(B21="","","02")</f>
        <v/>
      </c>
      <c r="X21" s="69">
        <f>IF(B21="","","01")</f>
        <v/>
      </c>
      <c r="Y21" s="70">
        <f>+RIGHT(B21,8)</f>
        <v/>
      </c>
      <c r="Z21" s="70">
        <f>IF(M21="no_cargado",VLOOKUP(B21,NAfiliado_NFarmacia!A:H,8,0),"")</f>
        <v/>
      </c>
      <c r="AA21" s="71" t="n"/>
    </row>
    <row r="22">
      <c r="A22" s="54" t="n"/>
      <c r="B22" s="66" t="n"/>
      <c r="C22" s="56" t="n"/>
      <c r="D22" s="55" t="n"/>
      <c r="E22" s="66" t="n"/>
      <c r="F22" s="66" t="n"/>
      <c r="G22" s="66">
        <f>+IF($B22="","",+IFERROR(+VLOOKUP(B22,padron!$A$2:$E$2000,2,0),+IFERROR(VLOOKUP(B22,NAfiliado_NFarmacia!$A:$J,10,0),"Ingresar Nuevo Afiliado")))</f>
        <v/>
      </c>
      <c r="H22" s="69">
        <f>+IF(B22="","",+IFERROR(+VLOOKUP($C22,materiales!$A$2:$C$101,2,0),"9999"))</f>
        <v/>
      </c>
      <c r="I22" s="70">
        <f>+IF($B22="","",+IF(OR($F22="Si",$F22=""),IF(ISERROR(VLOOKUP($B22,padron!$A$3:$M$482,9,0)),+IF(ISERROR(VLOOKUP($B22,NAfiliado_NFarmacia!$A$2:$J$497,5,0)),"Ingresa Farmacia",VLOOKUP($B22,NAfiliado_NFarmacia!$A$2:$J$497,5,0)),VLOOKUP($B22,padron!$A$3:$M$482,9,0)),+IF(ISERROR(VLOOKUP($B22,NAfiliado_NFarmacia!$A$2:$J$497,5,0)),"Ingresa Farmacia",VLOOKUP($B22,NAfiliado_NFarmacia!$A$2:$J$497,5,0))))</f>
        <v/>
      </c>
      <c r="J22" s="70">
        <f>+IF($B22="","",+IF(OR($F22="Si",$F22=""),IF(ISERROR(VLOOKUP($B22,padron!$A$3:$M$482,10,0)),+IF(ISERROR(VLOOKUP($B22,NAfiliado_NFarmacia!$A$2:$J$497,5,0)),"Ingresa Direccion de Farmacia",VLOOKUP($B22,NAfiliado_NFarmacia!$A$2:$J$497,6,0)),VLOOKUP($B22,padron!$A$3:$M$482,10,0)),+IF(ISERROR(VLOOKUP($B22,NAfiliado_NFarmacia!$A$2:$J$497,6,0)),"Ingresa Direccion de Farmacia",VLOOKUP($B22,NAfiliado_NFarmacia!$A$2:$J$497,6,0))))</f>
        <v/>
      </c>
      <c r="K22" s="70">
        <f>+IF($B22="","",+IF(OR($F22="Si",$F22=""),IF(ISERROR(VLOOKUP($B22,padron!$A$3:$M$482,10,0)),+IF(ISERROR(VLOOKUP($B22,NAfiliado_NFarmacia!$A$2:$J$497,5,0)),"Ingresa Localidad de Farmacia",VLOOKUP($B22,NAfiliado_NFarmacia!$A$2:$J$497,7,0)),VLOOKUP($B22,padron!$A$3:$M$482,11,0)),+IF(ISERROR(VLOOKUP($B22,NAfiliado_NFarmacia!$A$2:$J$497,7,0)),"Ingresa Localidad de Farmacia",VLOOKUP($B22,NAfiliado_NFarmacia!$A$2:$J$497,7,0))))</f>
        <v/>
      </c>
      <c r="L22" s="69">
        <f>+IF(B22="","",IF(F22="No","84005541",+IFERROR(+VLOOKUP(inicio!B22,padron!$A$2:$H$1999,8,0),"84005541")))</f>
        <v/>
      </c>
      <c r="M22" s="69">
        <f>+IF(B22="","",+IFERROR(+VLOOKUP(B22,padron!A:C,3,0),"no_cargado"))</f>
        <v/>
      </c>
      <c r="N22" s="69">
        <f>+IF(C22="","",+IFERROR(+VLOOKUP($C22,materiales!$A$2:$C$101,3,0),"9999"))</f>
        <v/>
      </c>
      <c r="O22" s="69">
        <f>+IF(D22="","","01")</f>
        <v/>
      </c>
      <c r="P22" s="69">
        <f>+IF(B22="","","CONVENIO 100%")</f>
        <v/>
      </c>
      <c r="Q22" s="69">
        <f>+IF(I22="","","ZTRA")</f>
        <v/>
      </c>
      <c r="R22" s="69">
        <f>+IF(J22="","",+IFERROR(+IF(U22="DSZA","ALMA","1004"),"ALMA"))</f>
        <v/>
      </c>
      <c r="S22" s="69">
        <f>+IF(K22="","","40000001")</f>
        <v/>
      </c>
      <c r="T22" s="69">
        <f>+IF(L22="","",+DAY(TODAY())&amp;"."&amp;TEXT(+TODAY(),"MM")&amp;"."&amp;+YEAR(TODAY()))</f>
        <v/>
      </c>
      <c r="U22" s="69">
        <f>+IF(M22="","",IFERROR(+VLOOKUP(C22,materiales!$A$2:$D$1000,4,0),"DSZA"))</f>
        <v/>
      </c>
      <c r="V22" s="69">
        <f>+IF(N22="","","MAN")</f>
        <v/>
      </c>
      <c r="W22" s="69">
        <f>IF(B22="","","02")</f>
        <v/>
      </c>
      <c r="X22" s="69">
        <f>IF(B22="","","01")</f>
        <v/>
      </c>
      <c r="Y22" s="70">
        <f>+RIGHT(B22,8)</f>
        <v/>
      </c>
      <c r="Z22" s="70">
        <f>IF(M22="no_cargado",VLOOKUP(B22,NAfiliado_NFarmacia!A:H,8,0),"")</f>
        <v/>
      </c>
      <c r="AA22" s="71" t="n"/>
    </row>
    <row r="23">
      <c r="A23" s="54" t="n"/>
      <c r="B23" s="66" t="n"/>
      <c r="C23" s="56" t="n"/>
      <c r="D23" s="55" t="n"/>
      <c r="E23" s="66" t="n"/>
      <c r="F23" s="66" t="n"/>
      <c r="G23" s="66">
        <f>+IF($B23="","",+IFERROR(+VLOOKUP(B23,padron!$A$2:$E$2000,2,0),+IFERROR(VLOOKUP(B23,NAfiliado_NFarmacia!$A:$J,10,0),"Ingresar Nuevo Afiliado")))</f>
        <v/>
      </c>
      <c r="H23" s="69">
        <f>+IF(B23="","",+IFERROR(+VLOOKUP($C23,materiales!$A$2:$C$101,2,0),"9999"))</f>
        <v/>
      </c>
      <c r="I23" s="70">
        <f>+IF($B23="","",+IF(OR($F23="Si",$F23=""),IF(ISERROR(VLOOKUP($B23,padron!$A$3:$M$482,9,0)),+IF(ISERROR(VLOOKUP($B23,NAfiliado_NFarmacia!$A$2:$J$497,5,0)),"Ingresa Farmacia",VLOOKUP($B23,NAfiliado_NFarmacia!$A$2:$J$497,5,0)),VLOOKUP($B23,padron!$A$3:$M$482,9,0)),+IF(ISERROR(VLOOKUP($B23,NAfiliado_NFarmacia!$A$2:$J$497,5,0)),"Ingresa Farmacia",VLOOKUP($B23,NAfiliado_NFarmacia!$A$2:$J$497,5,0))))</f>
        <v/>
      </c>
      <c r="J23" s="70">
        <f>+IF($B23="","",+IF(OR($F23="Si",$F23=""),IF(ISERROR(VLOOKUP($B23,padron!$A$3:$M$482,10,0)),+IF(ISERROR(VLOOKUP($B23,NAfiliado_NFarmacia!$A$2:$J$497,5,0)),"Ingresa Direccion de Farmacia",VLOOKUP($B23,NAfiliado_NFarmacia!$A$2:$J$497,6,0)),VLOOKUP($B23,padron!$A$3:$M$482,10,0)),+IF(ISERROR(VLOOKUP($B23,NAfiliado_NFarmacia!$A$2:$J$497,6,0)),"Ingresa Direccion de Farmacia",VLOOKUP($B23,NAfiliado_NFarmacia!$A$2:$J$497,6,0))))</f>
        <v/>
      </c>
      <c r="K23" s="70">
        <f>+IF($B23="","",+IF(OR($F23="Si",$F23=""),IF(ISERROR(VLOOKUP($B23,padron!$A$3:$M$482,10,0)),+IF(ISERROR(VLOOKUP($B23,NAfiliado_NFarmacia!$A$2:$J$497,5,0)),"Ingresa Localidad de Farmacia",VLOOKUP($B23,NAfiliado_NFarmacia!$A$2:$J$497,7,0)),VLOOKUP($B23,padron!$A$3:$M$482,11,0)),+IF(ISERROR(VLOOKUP($B23,NAfiliado_NFarmacia!$A$2:$J$497,7,0)),"Ingresa Localidad de Farmacia",VLOOKUP($B23,NAfiliado_NFarmacia!$A$2:$J$497,7,0))))</f>
        <v/>
      </c>
      <c r="L23" s="69">
        <f>+IF(B23="","",IF(F23="No","84005541",+IFERROR(+VLOOKUP(inicio!B23,padron!$A$2:$H$1999,8,0),"84005541")))</f>
        <v/>
      </c>
      <c r="M23" s="69">
        <f>+IF(B23="","",+IFERROR(+VLOOKUP(B23,padron!A:C,3,0),"no_cargado"))</f>
        <v/>
      </c>
      <c r="N23" s="69">
        <f>+IF(C23="","",+IFERROR(+VLOOKUP($C23,materiales!$A$2:$C$101,3,0),"9999"))</f>
        <v/>
      </c>
      <c r="O23" s="69">
        <f>+IF(D23="","","01")</f>
        <v/>
      </c>
      <c r="P23" s="69">
        <f>+IF(B23="","","CONVENIO 100%")</f>
        <v/>
      </c>
      <c r="Q23" s="69">
        <f>+IF(I23="","","ZTRA")</f>
        <v/>
      </c>
      <c r="R23" s="69">
        <f>+IF(J23="","",+IFERROR(+IF(U23="DSZA","ALMA","1004"),"ALMA"))</f>
        <v/>
      </c>
      <c r="S23" s="69">
        <f>+IF(K23="","","40000001")</f>
        <v/>
      </c>
      <c r="T23" s="69">
        <f>+IF(L23="","",+DAY(TODAY())&amp;"."&amp;TEXT(+TODAY(),"MM")&amp;"."&amp;+YEAR(TODAY()))</f>
        <v/>
      </c>
      <c r="U23" s="69">
        <f>+IF(M23="","",IFERROR(+VLOOKUP(C23,materiales!$A$2:$D$1000,4,0),"DSZA"))</f>
        <v/>
      </c>
      <c r="V23" s="69">
        <f>+IF(N23="","","MAN")</f>
        <v/>
      </c>
      <c r="W23" s="69">
        <f>IF(B23="","","02")</f>
        <v/>
      </c>
      <c r="X23" s="69">
        <f>IF(B23="","","01")</f>
        <v/>
      </c>
      <c r="Y23" s="70">
        <f>+RIGHT(B23,8)</f>
        <v/>
      </c>
      <c r="Z23" s="70">
        <f>IF(M23="no_cargado",VLOOKUP(B23,NAfiliado_NFarmacia!A:H,8,0),"")</f>
        <v/>
      </c>
      <c r="AA23" s="71" t="n"/>
    </row>
    <row r="24">
      <c r="A24" s="54" t="n"/>
      <c r="B24" s="66" t="n"/>
      <c r="C24" s="56" t="n"/>
      <c r="D24" s="55" t="n"/>
      <c r="E24" s="66" t="n"/>
      <c r="F24" s="66" t="n"/>
      <c r="G24" s="66">
        <f>+IF($B24="","",+IFERROR(+VLOOKUP(B24,padron!$A$2:$E$2000,2,0),+IFERROR(VLOOKUP(B24,NAfiliado_NFarmacia!$A:$J,10,0),"Ingresar Nuevo Afiliado")))</f>
        <v/>
      </c>
      <c r="H24" s="69">
        <f>+IF(B24="","",+IFERROR(+VLOOKUP($C24,materiales!$A$2:$C$101,2,0),"9999"))</f>
        <v/>
      </c>
      <c r="I24" s="70">
        <f>+IF($B24="","",+IF(OR($F24="Si",$F24=""),IF(ISERROR(VLOOKUP($B24,padron!$A$3:$M$482,9,0)),+IF(ISERROR(VLOOKUP($B24,NAfiliado_NFarmacia!$A$2:$J$497,5,0)),"Ingresa Farmacia",VLOOKUP($B24,NAfiliado_NFarmacia!$A$2:$J$497,5,0)),VLOOKUP($B24,padron!$A$3:$M$482,9,0)),+IF(ISERROR(VLOOKUP($B24,NAfiliado_NFarmacia!$A$2:$J$497,5,0)),"Ingresa Farmacia",VLOOKUP($B24,NAfiliado_NFarmacia!$A$2:$J$497,5,0))))</f>
        <v/>
      </c>
      <c r="J24" s="70">
        <f>+IF($B24="","",+IF(OR($F24="Si",$F24=""),IF(ISERROR(VLOOKUP($B24,padron!$A$3:$M$482,10,0)),+IF(ISERROR(VLOOKUP($B24,NAfiliado_NFarmacia!$A$2:$J$497,5,0)),"Ingresa Direccion de Farmacia",VLOOKUP($B24,NAfiliado_NFarmacia!$A$2:$J$497,6,0)),VLOOKUP($B24,padron!$A$3:$M$482,10,0)),+IF(ISERROR(VLOOKUP($B24,NAfiliado_NFarmacia!$A$2:$J$497,6,0)),"Ingresa Direccion de Farmacia",VLOOKUP($B24,NAfiliado_NFarmacia!$A$2:$J$497,6,0))))</f>
        <v/>
      </c>
      <c r="K24" s="70">
        <f>+IF($B24="","",+IF(OR($F24="Si",$F24=""),IF(ISERROR(VLOOKUP($B24,padron!$A$3:$M$482,10,0)),+IF(ISERROR(VLOOKUP($B24,NAfiliado_NFarmacia!$A$2:$J$497,5,0)),"Ingresa Localidad de Farmacia",VLOOKUP($B24,NAfiliado_NFarmacia!$A$2:$J$497,7,0)),VLOOKUP($B24,padron!$A$3:$M$482,11,0)),+IF(ISERROR(VLOOKUP($B24,NAfiliado_NFarmacia!$A$2:$J$497,7,0)),"Ingresa Localidad de Farmacia",VLOOKUP($B24,NAfiliado_NFarmacia!$A$2:$J$497,7,0))))</f>
        <v/>
      </c>
      <c r="L24" s="69">
        <f>+IF(B24="","",IF(F24="No","84005541",+IFERROR(+VLOOKUP(inicio!B24,padron!$A$2:$H$1999,8,0),"84005541")))</f>
        <v/>
      </c>
      <c r="M24" s="69">
        <f>+IF(B24="","",+IFERROR(+VLOOKUP(B24,padron!A:C,3,0),"no_cargado"))</f>
        <v/>
      </c>
      <c r="N24" s="69">
        <f>+IF(C24="","",+IFERROR(+VLOOKUP($C24,materiales!$A$2:$C$101,3,0),"9999"))</f>
        <v/>
      </c>
      <c r="O24" s="69">
        <f>+IF(D24="","","01")</f>
        <v/>
      </c>
      <c r="P24" s="69">
        <f>+IF(B24="","","CONVENIO 100%")</f>
        <v/>
      </c>
      <c r="Q24" s="69">
        <f>+IF(I24="","","ZTRA")</f>
        <v/>
      </c>
      <c r="R24" s="69">
        <f>+IF(J24="","",+IFERROR(+IF(U24="DSZA","ALMA","1004"),"ALMA"))</f>
        <v/>
      </c>
      <c r="S24" s="69">
        <f>+IF(K24="","","40000001")</f>
        <v/>
      </c>
      <c r="T24" s="69">
        <f>+IF(L24="","",+DAY(TODAY())&amp;"."&amp;TEXT(+TODAY(),"MM")&amp;"."&amp;+YEAR(TODAY()))</f>
        <v/>
      </c>
      <c r="U24" s="69">
        <f>+IF(M24="","",IFERROR(+VLOOKUP(C24,materiales!$A$2:$D$1000,4,0),"DSZA"))</f>
        <v/>
      </c>
      <c r="V24" s="69">
        <f>+IF(N24="","","MAN")</f>
        <v/>
      </c>
      <c r="W24" s="69">
        <f>IF(B24="","","02")</f>
        <v/>
      </c>
      <c r="X24" s="69">
        <f>IF(B24="","","01")</f>
        <v/>
      </c>
      <c r="Y24" s="70">
        <f>+RIGHT(B24,8)</f>
        <v/>
      </c>
      <c r="Z24" s="70">
        <f>IF(M24="no_cargado",VLOOKUP(B24,NAfiliado_NFarmacia!A:H,8,0),"")</f>
        <v/>
      </c>
      <c r="AA24" s="71" t="n"/>
    </row>
    <row r="25">
      <c r="A25" s="54" t="n"/>
      <c r="B25" s="66" t="n"/>
      <c r="C25" s="56" t="n"/>
      <c r="D25" s="55" t="n"/>
      <c r="E25" s="66" t="n"/>
      <c r="F25" s="66" t="n"/>
      <c r="G25" s="66">
        <f>+IF($B25="","",+IFERROR(+VLOOKUP(B25,padron!$A$2:$E$2000,2,0),+IFERROR(VLOOKUP(B25,NAfiliado_NFarmacia!$A:$J,10,0),"Ingresar Nuevo Afiliado")))</f>
        <v/>
      </c>
      <c r="H25" s="69">
        <f>+IF(B25="","",+IFERROR(+VLOOKUP($C25,materiales!$A$2:$C$101,2,0),"9999"))</f>
        <v/>
      </c>
      <c r="I25" s="70">
        <f>+IF($B25="","",+IF(OR($F25="Si",$F25=""),IF(ISERROR(VLOOKUP($B25,padron!$A$3:$M$482,9,0)),+IF(ISERROR(VLOOKUP($B25,NAfiliado_NFarmacia!$A$2:$J$497,5,0)),"Ingresa Farmacia",VLOOKUP($B25,NAfiliado_NFarmacia!$A$2:$J$497,5,0)),VLOOKUP($B25,padron!$A$3:$M$482,9,0)),+IF(ISERROR(VLOOKUP($B25,NAfiliado_NFarmacia!$A$2:$J$497,5,0)),"Ingresa Farmacia",VLOOKUP($B25,NAfiliado_NFarmacia!$A$2:$J$497,5,0))))</f>
        <v/>
      </c>
      <c r="J25" s="70">
        <f>+IF($B25="","",+IF(OR($F25="Si",$F25=""),IF(ISERROR(VLOOKUP($B25,padron!$A$3:$M$482,10,0)),+IF(ISERROR(VLOOKUP($B25,NAfiliado_NFarmacia!$A$2:$J$497,5,0)),"Ingresa Direccion de Farmacia",VLOOKUP($B25,NAfiliado_NFarmacia!$A$2:$J$497,6,0)),VLOOKUP($B25,padron!$A$3:$M$482,10,0)),+IF(ISERROR(VLOOKUP($B25,NAfiliado_NFarmacia!$A$2:$J$497,6,0)),"Ingresa Direccion de Farmacia",VLOOKUP($B25,NAfiliado_NFarmacia!$A$2:$J$497,6,0))))</f>
        <v/>
      </c>
      <c r="K25" s="70">
        <f>+IF($B25="","",+IF(OR($F25="Si",$F25=""),IF(ISERROR(VLOOKUP($B25,padron!$A$3:$M$482,10,0)),+IF(ISERROR(VLOOKUP($B25,NAfiliado_NFarmacia!$A$2:$J$497,5,0)),"Ingresa Localidad de Farmacia",VLOOKUP($B25,NAfiliado_NFarmacia!$A$2:$J$497,7,0)),VLOOKUP($B25,padron!$A$3:$M$482,11,0)),+IF(ISERROR(VLOOKUP($B25,NAfiliado_NFarmacia!$A$2:$J$497,7,0)),"Ingresa Localidad de Farmacia",VLOOKUP($B25,NAfiliado_NFarmacia!$A$2:$J$497,7,0))))</f>
        <v/>
      </c>
      <c r="L25" s="69">
        <f>+IF(B25="","",IF(F25="No","84005541",+IFERROR(+VLOOKUP(inicio!B25,padron!$A$2:$H$1999,8,0),"84005541")))</f>
        <v/>
      </c>
      <c r="M25" s="69">
        <f>+IF(B25="","",+IFERROR(+VLOOKUP(B25,padron!A:C,3,0),"no_cargado"))</f>
        <v/>
      </c>
      <c r="N25" s="69">
        <f>+IF(C25="","",+IFERROR(+VLOOKUP($C25,materiales!$A$2:$C$101,3,0),"9999"))</f>
        <v/>
      </c>
      <c r="O25" s="69">
        <f>+IF(D25="","","01")</f>
        <v/>
      </c>
      <c r="P25" s="69">
        <f>+IF(B25="","","CONVENIO 100%")</f>
        <v/>
      </c>
      <c r="Q25" s="69">
        <f>+IF(I25="","","ZTRA")</f>
        <v/>
      </c>
      <c r="R25" s="69">
        <f>+IF(J25="","",+IFERROR(+IF(U25="DSZA","ALMA","1004"),"ALMA"))</f>
        <v/>
      </c>
      <c r="S25" s="69">
        <f>+IF(K25="","","40000001")</f>
        <v/>
      </c>
      <c r="T25" s="69">
        <f>+IF(L25="","",+DAY(TODAY())&amp;"."&amp;TEXT(+TODAY(),"MM")&amp;"."&amp;+YEAR(TODAY()))</f>
        <v/>
      </c>
      <c r="U25" s="69">
        <f>+IF(M25="","",IFERROR(+VLOOKUP(C25,materiales!$A$2:$D$1000,4,0),"DSZA"))</f>
        <v/>
      </c>
      <c r="V25" s="69">
        <f>+IF(N25="","","MAN")</f>
        <v/>
      </c>
      <c r="W25" s="69">
        <f>IF(B25="","","02")</f>
        <v/>
      </c>
      <c r="X25" s="69">
        <f>IF(B25="","","01")</f>
        <v/>
      </c>
      <c r="Y25" s="70">
        <f>+RIGHT(B25,8)</f>
        <v/>
      </c>
      <c r="Z25" s="70">
        <f>IF(M25="no_cargado",VLOOKUP(B25,NAfiliado_NFarmacia!A:H,8,0),"")</f>
        <v/>
      </c>
      <c r="AA25" s="71" t="n"/>
    </row>
    <row r="26">
      <c r="A26" s="54" t="n"/>
      <c r="B26" s="66" t="n"/>
      <c r="C26" s="56" t="n"/>
      <c r="D26" s="55" t="n"/>
      <c r="E26" s="66" t="n"/>
      <c r="F26" s="66" t="n"/>
      <c r="G26" s="66">
        <f>+IF($B26="","",+IFERROR(+VLOOKUP(B26,padron!$A$2:$E$2000,2,0),+IFERROR(VLOOKUP(B26,NAfiliado_NFarmacia!$A:$J,10,0),"Ingresar Nuevo Afiliado")))</f>
        <v/>
      </c>
      <c r="H26" s="69">
        <f>+IF(B26="","",+IFERROR(+VLOOKUP($C26,materiales!$A$2:$C$101,2,0),"9999"))</f>
        <v/>
      </c>
      <c r="I26" s="70">
        <f>+IF($B26="","",+IF(OR($F26="Si",$F26=""),IF(ISERROR(VLOOKUP($B26,padron!$A$3:$M$482,9,0)),+IF(ISERROR(VLOOKUP($B26,NAfiliado_NFarmacia!$A$2:$J$497,5,0)),"Ingresa Farmacia",VLOOKUP($B26,NAfiliado_NFarmacia!$A$2:$J$497,5,0)),VLOOKUP($B26,padron!$A$3:$M$482,9,0)),+IF(ISERROR(VLOOKUP($B26,NAfiliado_NFarmacia!$A$2:$J$497,5,0)),"Ingresa Farmacia",VLOOKUP($B26,NAfiliado_NFarmacia!$A$2:$J$497,5,0))))</f>
        <v/>
      </c>
      <c r="J26" s="70">
        <f>+IF($B26="","",+IF(OR($F26="Si",$F26=""),IF(ISERROR(VLOOKUP($B26,padron!$A$3:$M$482,10,0)),+IF(ISERROR(VLOOKUP($B26,NAfiliado_NFarmacia!$A$2:$J$497,5,0)),"Ingresa Direccion de Farmacia",VLOOKUP($B26,NAfiliado_NFarmacia!$A$2:$J$497,6,0)),VLOOKUP($B26,padron!$A$3:$M$482,10,0)),+IF(ISERROR(VLOOKUP($B26,NAfiliado_NFarmacia!$A$2:$J$497,6,0)),"Ingresa Direccion de Farmacia",VLOOKUP($B26,NAfiliado_NFarmacia!$A$2:$J$497,6,0))))</f>
        <v/>
      </c>
      <c r="K26" s="70">
        <f>+IF($B26="","",+IF(OR($F26="Si",$F26=""),IF(ISERROR(VLOOKUP($B26,padron!$A$3:$M$482,10,0)),+IF(ISERROR(VLOOKUP($B26,NAfiliado_NFarmacia!$A$2:$J$497,5,0)),"Ingresa Localidad de Farmacia",VLOOKUP($B26,NAfiliado_NFarmacia!$A$2:$J$497,7,0)),VLOOKUP($B26,padron!$A$3:$M$482,11,0)),+IF(ISERROR(VLOOKUP($B26,NAfiliado_NFarmacia!$A$2:$J$497,7,0)),"Ingresa Localidad de Farmacia",VLOOKUP($B26,NAfiliado_NFarmacia!$A$2:$J$497,7,0))))</f>
        <v/>
      </c>
      <c r="L26" s="69">
        <f>+IF(B26="","",IF(F26="No","84005541",+IFERROR(+VLOOKUP(inicio!B26,padron!$A$2:$H$1999,8,0),"84005541")))</f>
        <v/>
      </c>
      <c r="M26" s="69">
        <f>+IF(B26="","",+IFERROR(+VLOOKUP(B26,padron!A:C,3,0),"no_cargado"))</f>
        <v/>
      </c>
      <c r="N26" s="69">
        <f>+IF(C26="","",+IFERROR(+VLOOKUP($C26,materiales!$A$2:$C$101,3,0),"9999"))</f>
        <v/>
      </c>
      <c r="O26" s="69">
        <f>+IF(D26="","","01")</f>
        <v/>
      </c>
      <c r="P26" s="69">
        <f>+IF(B26="","","CONVENIO 100%")</f>
        <v/>
      </c>
      <c r="Q26" s="69">
        <f>+IF(I26="","","ZTRA")</f>
        <v/>
      </c>
      <c r="R26" s="69">
        <f>+IF(J26="","",+IFERROR(+IF(U26="DSZA","ALMA","1004"),"ALMA"))</f>
        <v/>
      </c>
      <c r="S26" s="69">
        <f>+IF(K26="","","40000001")</f>
        <v/>
      </c>
      <c r="T26" s="69">
        <f>+IF(L26="","",+DAY(TODAY())&amp;"."&amp;TEXT(+TODAY(),"MM")&amp;"."&amp;+YEAR(TODAY()))</f>
        <v/>
      </c>
      <c r="U26" s="69">
        <f>+IF(M26="","",IFERROR(+VLOOKUP(C26,materiales!$A$2:$D$1000,4,0),"DSZA"))</f>
        <v/>
      </c>
      <c r="V26" s="69">
        <f>+IF(N26="","","MAN")</f>
        <v/>
      </c>
      <c r="W26" s="69">
        <f>IF(B26="","","02")</f>
        <v/>
      </c>
      <c r="X26" s="69">
        <f>IF(B26="","","01")</f>
        <v/>
      </c>
      <c r="Y26" s="70">
        <f>+RIGHT(B26,8)</f>
        <v/>
      </c>
      <c r="Z26" s="70">
        <f>IF(M26="no_cargado",VLOOKUP(B26,NAfiliado_NFarmacia!A:H,8,0),"")</f>
        <v/>
      </c>
      <c r="AA26" s="71" t="n"/>
    </row>
    <row r="27">
      <c r="A27" s="54" t="n"/>
      <c r="B27" s="66" t="n"/>
      <c r="C27" s="56" t="n"/>
      <c r="D27" s="55" t="n"/>
      <c r="E27" s="66" t="n"/>
      <c r="F27" s="66" t="n"/>
      <c r="G27" s="66">
        <f>+IF($B27="","",+IFERROR(+VLOOKUP(B27,padron!$A$2:$E$2000,2,0),+IFERROR(VLOOKUP(B27,NAfiliado_NFarmacia!$A:$J,10,0),"Ingresar Nuevo Afiliado")))</f>
        <v/>
      </c>
      <c r="H27" s="69">
        <f>+IF(B27="","",+IFERROR(+VLOOKUP($C27,materiales!$A$2:$C$101,2,0),"9999"))</f>
        <v/>
      </c>
      <c r="I27" s="70">
        <f>+IF($B27="","",+IF(OR($F27="Si",$F27=""),IF(ISERROR(VLOOKUP($B27,padron!$A$3:$M$482,9,0)),+IF(ISERROR(VLOOKUP($B27,NAfiliado_NFarmacia!$A$2:$J$497,5,0)),"Ingresa Farmacia",VLOOKUP($B27,NAfiliado_NFarmacia!$A$2:$J$497,5,0)),VLOOKUP($B27,padron!$A$3:$M$482,9,0)),+IF(ISERROR(VLOOKUP($B27,NAfiliado_NFarmacia!$A$2:$J$497,5,0)),"Ingresa Farmacia",VLOOKUP($B27,NAfiliado_NFarmacia!$A$2:$J$497,5,0))))</f>
        <v/>
      </c>
      <c r="J27" s="70">
        <f>+IF($B27="","",+IF(OR($F27="Si",$F27=""),IF(ISERROR(VLOOKUP($B27,padron!$A$3:$M$482,10,0)),+IF(ISERROR(VLOOKUP($B27,NAfiliado_NFarmacia!$A$2:$J$497,5,0)),"Ingresa Direccion de Farmacia",VLOOKUP($B27,NAfiliado_NFarmacia!$A$2:$J$497,6,0)),VLOOKUP($B27,padron!$A$3:$M$482,10,0)),+IF(ISERROR(VLOOKUP($B27,NAfiliado_NFarmacia!$A$2:$J$497,6,0)),"Ingresa Direccion de Farmacia",VLOOKUP($B27,NAfiliado_NFarmacia!$A$2:$J$497,6,0))))</f>
        <v/>
      </c>
      <c r="K27" s="70">
        <f>+IF($B27="","",+IF(OR($F27="Si",$F27=""),IF(ISERROR(VLOOKUP($B27,padron!$A$3:$M$482,10,0)),+IF(ISERROR(VLOOKUP($B27,NAfiliado_NFarmacia!$A$2:$J$497,5,0)),"Ingresa Localidad de Farmacia",VLOOKUP($B27,NAfiliado_NFarmacia!$A$2:$J$497,7,0)),VLOOKUP($B27,padron!$A$3:$M$482,11,0)),+IF(ISERROR(VLOOKUP($B27,NAfiliado_NFarmacia!$A$2:$J$497,7,0)),"Ingresa Localidad de Farmacia",VLOOKUP($B27,NAfiliado_NFarmacia!$A$2:$J$497,7,0))))</f>
        <v/>
      </c>
      <c r="L27" s="69">
        <f>+IF(B27="","",IF(F27="No","84005541",+IFERROR(+VLOOKUP(inicio!B27,padron!$A$2:$H$1999,8,0),"84005541")))</f>
        <v/>
      </c>
      <c r="M27" s="69">
        <f>+IF(B27="","",+IFERROR(+VLOOKUP(B27,padron!A:C,3,0),"no_cargado"))</f>
        <v/>
      </c>
      <c r="N27" s="69">
        <f>+IF(C27="","",+IFERROR(+VLOOKUP($C27,materiales!$A$2:$C$101,3,0),"9999"))</f>
        <v/>
      </c>
      <c r="O27" s="69">
        <f>+IF(D27="","","01")</f>
        <v/>
      </c>
      <c r="P27" s="69">
        <f>+IF(B27="","","CONVENIO 100%")</f>
        <v/>
      </c>
      <c r="Q27" s="69">
        <f>+IF(I27="","","ZTRA")</f>
        <v/>
      </c>
      <c r="R27" s="69">
        <f>+IF(J27="","",+IFERROR(+IF(U27="DSZA","ALMA","1004"),"ALMA"))</f>
        <v/>
      </c>
      <c r="S27" s="69">
        <f>+IF(K27="","","40000001")</f>
        <v/>
      </c>
      <c r="T27" s="69">
        <f>+IF(L27="","",+DAY(TODAY())&amp;"."&amp;TEXT(+TODAY(),"MM")&amp;"."&amp;+YEAR(TODAY()))</f>
        <v/>
      </c>
      <c r="U27" s="69">
        <f>+IF(M27="","",IFERROR(+VLOOKUP(C27,materiales!$A$2:$D$1000,4,0),"DSZA"))</f>
        <v/>
      </c>
      <c r="V27" s="69">
        <f>+IF(N27="","","MAN")</f>
        <v/>
      </c>
      <c r="W27" s="69">
        <f>IF(B27="","","02")</f>
        <v/>
      </c>
      <c r="X27" s="69">
        <f>IF(B27="","","01")</f>
        <v/>
      </c>
      <c r="Y27" s="70">
        <f>+RIGHT(B27,8)</f>
        <v/>
      </c>
      <c r="Z27" s="70">
        <f>IF(M27="no_cargado",VLOOKUP(B27,NAfiliado_NFarmacia!A:H,8,0),"")</f>
        <v/>
      </c>
      <c r="AA27" s="71" t="n"/>
    </row>
    <row r="28">
      <c r="A28" s="54" t="n"/>
      <c r="B28" s="70" t="n"/>
      <c r="C28" s="72" t="n"/>
      <c r="D28" s="57" t="n"/>
      <c r="E28" s="70" t="n"/>
      <c r="F28" s="70" t="n"/>
      <c r="G28" s="66">
        <f>+IF($B28="","",+IFERROR(+VLOOKUP(B28,padron!$A$2:$E$2000,2,0),+IFERROR(VLOOKUP(B28,NAfiliado_NFarmacia!$A:$J,10,0),"Ingresar Nuevo Afiliado")))</f>
        <v/>
      </c>
      <c r="H28" s="69">
        <f>+IF(B28="","",+IFERROR(+VLOOKUP($C28,materiales!$A$2:$C$101,2,0),"9999"))</f>
        <v/>
      </c>
      <c r="I28" s="70">
        <f>+IF($B28="","",+IF(OR($F28="Si",$F28=""),IF(ISERROR(VLOOKUP($B28,padron!$A$3:$M$482,9,0)),+IF(ISERROR(VLOOKUP($B28,NAfiliado_NFarmacia!$A$2:$J$497,5,0)),"Ingresa Farmacia",VLOOKUP($B28,NAfiliado_NFarmacia!$A$2:$J$497,5,0)),VLOOKUP($B28,padron!$A$3:$M$482,9,0)),+IF(ISERROR(VLOOKUP($B28,NAfiliado_NFarmacia!$A$2:$J$497,5,0)),"Ingresa Farmacia",VLOOKUP($B28,NAfiliado_NFarmacia!$A$2:$J$497,5,0))))</f>
        <v/>
      </c>
      <c r="J28" s="70">
        <f>+IF($B28="","",+IF(OR($F28="Si",$F28=""),IF(ISERROR(VLOOKUP($B28,padron!$A$3:$M$482,10,0)),+IF(ISERROR(VLOOKUP($B28,NAfiliado_NFarmacia!$A$2:$J$497,5,0)),"Ingresa Direccion de Farmacia",VLOOKUP($B28,NAfiliado_NFarmacia!$A$2:$J$497,6,0)),VLOOKUP($B28,padron!$A$3:$M$482,10,0)),+IF(ISERROR(VLOOKUP($B28,NAfiliado_NFarmacia!$A$2:$J$497,6,0)),"Ingresa Direccion de Farmacia",VLOOKUP($B28,NAfiliado_NFarmacia!$A$2:$J$497,6,0))))</f>
        <v/>
      </c>
      <c r="K28" s="70">
        <f>+IF($B28="","",+IF(OR($F28="Si",$F28=""),IF(ISERROR(VLOOKUP($B28,padron!$A$3:$M$482,10,0)),+IF(ISERROR(VLOOKUP($B28,NAfiliado_NFarmacia!$A$2:$J$497,5,0)),"Ingresa Localidad de Farmacia",VLOOKUP($B28,NAfiliado_NFarmacia!$A$2:$J$497,7,0)),VLOOKUP($B28,padron!$A$3:$M$482,11,0)),+IF(ISERROR(VLOOKUP($B28,NAfiliado_NFarmacia!$A$2:$J$497,7,0)),"Ingresa Localidad de Farmacia",VLOOKUP($B28,NAfiliado_NFarmacia!$A$2:$J$497,7,0))))</f>
        <v/>
      </c>
      <c r="L28" s="69">
        <f>+IF(B28="","",IF(F28="No","84005541",+IFERROR(+VLOOKUP(inicio!B28,padron!$A$2:$H$1999,8,0),"84005541")))</f>
        <v/>
      </c>
      <c r="M28" s="69">
        <f>+IF(B28="","",+IFERROR(+VLOOKUP(B28,padron!A:C,3,0),"no_cargado"))</f>
        <v/>
      </c>
      <c r="N28" s="69">
        <f>+IF(C28="","",+IFERROR(+VLOOKUP($C28,materiales!$A$2:$C$101,3,0),"9999"))</f>
        <v/>
      </c>
      <c r="O28" s="69">
        <f>+IF(D28="","","01")</f>
        <v/>
      </c>
      <c r="P28" s="69">
        <f>+IF(B28="","","CONVENIO 100%")</f>
        <v/>
      </c>
      <c r="Q28" s="69">
        <f>+IF(I28="","","ZTRA")</f>
        <v/>
      </c>
      <c r="R28" s="69">
        <f>+IF(J28="","",+IFERROR(+IF(U28="DSZA","ALMA","1004"),"ALMA"))</f>
        <v/>
      </c>
      <c r="S28" s="69">
        <f>+IF(K28="","","40000001")</f>
        <v/>
      </c>
      <c r="T28" s="69">
        <f>+IF(L28="","",+DAY(TODAY())&amp;"."&amp;TEXT(+TODAY(),"MM")&amp;"."&amp;+YEAR(TODAY()))</f>
        <v/>
      </c>
      <c r="U28" s="69">
        <f>+IF(M28="","",IFERROR(+VLOOKUP(C28,materiales!$A$2:$D$1000,4,0),"DSZA"))</f>
        <v/>
      </c>
      <c r="V28" s="69">
        <f>+IF(N28="","","MAN")</f>
        <v/>
      </c>
      <c r="W28" s="69">
        <f>IF(B28="","","02")</f>
        <v/>
      </c>
      <c r="X28" s="69">
        <f>IF(B28="","","01")</f>
        <v/>
      </c>
      <c r="Y28" s="70">
        <f>+RIGHT(B28,8)</f>
        <v/>
      </c>
      <c r="Z28" s="70">
        <f>IF(M28="no_cargado",VLOOKUP(B28,NAfiliado_NFarmacia!A:H,8,0),"")</f>
        <v/>
      </c>
      <c r="AA28" s="71" t="n"/>
    </row>
    <row r="29">
      <c r="A29" s="54" t="n"/>
      <c r="B29" s="70" t="n"/>
      <c r="C29" s="72" t="n"/>
      <c r="D29" s="57" t="n"/>
      <c r="E29" s="70" t="n"/>
      <c r="F29" s="70" t="n"/>
      <c r="G29" s="66">
        <f>+IF($B29="","",+IFERROR(+VLOOKUP(B29,padron!$A$2:$E$2000,2,0),+IFERROR(VLOOKUP(B29,NAfiliado_NFarmacia!$A:$J,10,0),"Ingresar Nuevo Afiliado")))</f>
        <v/>
      </c>
      <c r="H29" s="69">
        <f>+IF(B29="","",+IFERROR(+VLOOKUP($C29,materiales!$A$2:$C$101,2,0),"9999"))</f>
        <v/>
      </c>
      <c r="I29" s="70">
        <f>+IF($B29="","",+IF(OR($F29="Si",$F29=""),IF(ISERROR(VLOOKUP($B29,padron!$A$3:$M$482,9,0)),+IF(ISERROR(VLOOKUP($B29,NAfiliado_NFarmacia!$A$2:$J$497,5,0)),"Ingresa Farmacia",VLOOKUP($B29,NAfiliado_NFarmacia!$A$2:$J$497,5,0)),VLOOKUP($B29,padron!$A$3:$M$482,9,0)),+IF(ISERROR(VLOOKUP($B29,NAfiliado_NFarmacia!$A$2:$J$497,5,0)),"Ingresa Farmacia",VLOOKUP($B29,NAfiliado_NFarmacia!$A$2:$J$497,5,0))))</f>
        <v/>
      </c>
      <c r="J29" s="70">
        <f>+IF($B29="","",+IF(OR($F29="Si",$F29=""),IF(ISERROR(VLOOKUP($B29,padron!$A$3:$M$482,10,0)),+IF(ISERROR(VLOOKUP($B29,NAfiliado_NFarmacia!$A$2:$J$497,5,0)),"Ingresa Direccion de Farmacia",VLOOKUP($B29,NAfiliado_NFarmacia!$A$2:$J$497,6,0)),VLOOKUP($B29,padron!$A$3:$M$482,10,0)),+IF(ISERROR(VLOOKUP($B29,NAfiliado_NFarmacia!$A$2:$J$497,6,0)),"Ingresa Direccion de Farmacia",VLOOKUP($B29,NAfiliado_NFarmacia!$A$2:$J$497,6,0))))</f>
        <v/>
      </c>
      <c r="K29" s="70">
        <f>+IF($B29="","",+IF(OR($F29="Si",$F29=""),IF(ISERROR(VLOOKUP($B29,padron!$A$3:$M$482,10,0)),+IF(ISERROR(VLOOKUP($B29,NAfiliado_NFarmacia!$A$2:$J$497,5,0)),"Ingresa Localidad de Farmacia",VLOOKUP($B29,NAfiliado_NFarmacia!$A$2:$J$497,7,0)),VLOOKUP($B29,padron!$A$3:$M$482,11,0)),+IF(ISERROR(VLOOKUP($B29,NAfiliado_NFarmacia!$A$2:$J$497,7,0)),"Ingresa Localidad de Farmacia",VLOOKUP($B29,NAfiliado_NFarmacia!$A$2:$J$497,7,0))))</f>
        <v/>
      </c>
      <c r="L29" s="69">
        <f>+IF(B29="","",IF(F29="No","84005541",+IFERROR(+VLOOKUP(inicio!B29,padron!$A$2:$H$1999,8,0),"84005541")))</f>
        <v/>
      </c>
      <c r="M29" s="69">
        <f>+IF(B29="","",+IFERROR(+VLOOKUP(B29,padron!A:C,3,0),"no_cargado"))</f>
        <v/>
      </c>
      <c r="N29" s="69">
        <f>+IF(C29="","",+IFERROR(+VLOOKUP($C29,materiales!$A$2:$C$101,3,0),"9999"))</f>
        <v/>
      </c>
      <c r="O29" s="69">
        <f>+IF(D29="","","01")</f>
        <v/>
      </c>
      <c r="P29" s="69">
        <f>+IF(B29="","","CONVENIO 100%")</f>
        <v/>
      </c>
      <c r="Q29" s="69">
        <f>+IF(I29="","","ZTRA")</f>
        <v/>
      </c>
      <c r="R29" s="69">
        <f>+IF(J29="","",+IFERROR(+IF(U29="DSZA","ALMA","1004"),"ALMA"))</f>
        <v/>
      </c>
      <c r="S29" s="69">
        <f>+IF(K29="","","40000001")</f>
        <v/>
      </c>
      <c r="T29" s="69">
        <f>+IF(L29="","",+DAY(TODAY())&amp;"."&amp;TEXT(+TODAY(),"MM")&amp;"."&amp;+YEAR(TODAY()))</f>
        <v/>
      </c>
      <c r="U29" s="69">
        <f>+IF(M29="","",IFERROR(+VLOOKUP(C29,materiales!$A$2:$D$1000,4,0),"DSZA"))</f>
        <v/>
      </c>
      <c r="V29" s="69">
        <f>+IF(N29="","","MAN")</f>
        <v/>
      </c>
      <c r="W29" s="69">
        <f>IF(B29="","","02")</f>
        <v/>
      </c>
      <c r="X29" s="69">
        <f>IF(B29="","","01")</f>
        <v/>
      </c>
      <c r="Y29" s="70">
        <f>+RIGHT(B29,8)</f>
        <v/>
      </c>
      <c r="Z29" s="70">
        <f>IF(M29="no_cargado",VLOOKUP(B29,NAfiliado_NFarmacia!A:H,8,0),"")</f>
        <v/>
      </c>
      <c r="AA29" s="71" t="n"/>
    </row>
    <row r="30">
      <c r="A30" s="54" t="n"/>
      <c r="B30" s="70" t="n"/>
      <c r="C30" s="72" t="n"/>
      <c r="D30" s="57" t="n"/>
      <c r="E30" s="70" t="n"/>
      <c r="F30" s="70" t="n"/>
      <c r="G30" s="66">
        <f>+IF($B30="","",+IFERROR(+VLOOKUP(B30,padron!$A$2:$E$2000,2,0),+IFERROR(VLOOKUP(B30,NAfiliado_NFarmacia!$A:$J,10,0),"Ingresar Nuevo Afiliado")))</f>
        <v/>
      </c>
      <c r="H30" s="69">
        <f>+IF(B30="","",+IFERROR(+VLOOKUP($C30,materiales!$A$2:$C$101,2,0),"9999"))</f>
        <v/>
      </c>
      <c r="I30" s="70">
        <f>+IF($B30="","",+IF(OR($F30="Si",$F30=""),IF(ISERROR(VLOOKUP($B30,padron!$A$3:$M$482,9,0)),+IF(ISERROR(VLOOKUP($B30,NAfiliado_NFarmacia!$A$2:$J$497,5,0)),"Ingresa Farmacia",VLOOKUP($B30,NAfiliado_NFarmacia!$A$2:$J$497,5,0)),VLOOKUP($B30,padron!$A$3:$M$482,9,0)),+IF(ISERROR(VLOOKUP($B30,NAfiliado_NFarmacia!$A$2:$J$497,5,0)),"Ingresa Farmacia",VLOOKUP($B30,NAfiliado_NFarmacia!$A$2:$J$497,5,0))))</f>
        <v/>
      </c>
      <c r="J30" s="70">
        <f>+IF($B30="","",+IF(OR($F30="Si",$F30=""),IF(ISERROR(VLOOKUP($B30,padron!$A$3:$M$482,10,0)),+IF(ISERROR(VLOOKUP($B30,NAfiliado_NFarmacia!$A$2:$J$497,5,0)),"Ingresa Direccion de Farmacia",VLOOKUP($B30,NAfiliado_NFarmacia!$A$2:$J$497,6,0)),VLOOKUP($B30,padron!$A$3:$M$482,10,0)),+IF(ISERROR(VLOOKUP($B30,NAfiliado_NFarmacia!$A$2:$J$497,6,0)),"Ingresa Direccion de Farmacia",VLOOKUP($B30,NAfiliado_NFarmacia!$A$2:$J$497,6,0))))</f>
        <v/>
      </c>
      <c r="K30" s="70">
        <f>+IF($B30="","",+IF(OR($F30="Si",$F30=""),IF(ISERROR(VLOOKUP($B30,padron!$A$3:$M$482,10,0)),+IF(ISERROR(VLOOKUP($B30,NAfiliado_NFarmacia!$A$2:$J$497,5,0)),"Ingresa Localidad de Farmacia",VLOOKUP($B30,NAfiliado_NFarmacia!$A$2:$J$497,7,0)),VLOOKUP($B30,padron!$A$3:$M$482,11,0)),+IF(ISERROR(VLOOKUP($B30,NAfiliado_NFarmacia!$A$2:$J$497,7,0)),"Ingresa Localidad de Farmacia",VLOOKUP($B30,NAfiliado_NFarmacia!$A$2:$J$497,7,0))))</f>
        <v/>
      </c>
      <c r="L30" s="69">
        <f>+IF(B30="","",IF(F30="No","84005541",+IFERROR(+VLOOKUP(inicio!B30,padron!$A$2:$H$1999,8,0),"84005541")))</f>
        <v/>
      </c>
      <c r="M30" s="69">
        <f>+IF(B30="","",+IFERROR(+VLOOKUP(B30,padron!A:C,3,0),"no_cargado"))</f>
        <v/>
      </c>
      <c r="N30" s="69">
        <f>+IF(C30="","",+IFERROR(+VLOOKUP($C30,materiales!$A$2:$C$101,3,0),"9999"))</f>
        <v/>
      </c>
      <c r="O30" s="69">
        <f>+IF(D30="","","01")</f>
        <v/>
      </c>
      <c r="P30" s="69">
        <f>+IF(B30="","","CONVENIO 100%")</f>
        <v/>
      </c>
      <c r="Q30" s="69">
        <f>+IF(I30="","","ZTRA")</f>
        <v/>
      </c>
      <c r="R30" s="69">
        <f>+IF(J30="","",+IFERROR(+IF(U30="DSZA","ALMA","1004"),"ALMA"))</f>
        <v/>
      </c>
      <c r="S30" s="69">
        <f>+IF(K30="","","40000001")</f>
        <v/>
      </c>
      <c r="T30" s="69">
        <f>+IF(L30="","",+DAY(TODAY())&amp;"."&amp;TEXT(+TODAY(),"MM")&amp;"."&amp;+YEAR(TODAY()))</f>
        <v/>
      </c>
      <c r="U30" s="69">
        <f>+IF(M30="","",IFERROR(+VLOOKUP(C30,materiales!$A$2:$D$1000,4,0),"DSZA"))</f>
        <v/>
      </c>
      <c r="V30" s="69">
        <f>+IF(N30="","","MAN")</f>
        <v/>
      </c>
      <c r="W30" s="69">
        <f>IF(B30="","","02")</f>
        <v/>
      </c>
      <c r="X30" s="69">
        <f>IF(B30="","","01")</f>
        <v/>
      </c>
      <c r="Y30" s="70">
        <f>+RIGHT(B30,8)</f>
        <v/>
      </c>
      <c r="Z30" s="70">
        <f>IF(M30="no_cargado",VLOOKUP(B30,NAfiliado_NFarmacia!A:H,8,0),"")</f>
        <v/>
      </c>
      <c r="AA30" s="71" t="n"/>
    </row>
    <row r="31">
      <c r="A31" s="50" t="n"/>
      <c r="B31" s="70" t="n"/>
      <c r="C31" s="72" t="n"/>
      <c r="D31" s="70" t="n"/>
      <c r="E31" s="70" t="n"/>
      <c r="F31" s="70" t="n"/>
      <c r="G31" s="66">
        <f>+IF($B31="","",+IFERROR(+VLOOKUP(B31,padron!$A$2:$E$2000,2,0),+IFERROR(VLOOKUP(B31,NAfiliado_NFarmacia!$A:$J,10,0),"Ingresar Nuevo Afiliado")))</f>
        <v/>
      </c>
      <c r="H31" s="69">
        <f>+IF(B31="","",+IFERROR(+VLOOKUP($C31,materiales!$A$2:$C$101,2,0),"9999"))</f>
        <v/>
      </c>
      <c r="I31" s="70">
        <f>+IF($B31="","",+IF(OR($F31="Si",$F31=""),IF(ISERROR(VLOOKUP($B31,padron!$A$3:$M$482,9,0)),+IF(ISERROR(VLOOKUP($B31,NAfiliado_NFarmacia!$A$2:$J$497,5,0)),"Ingresa Farmacia",VLOOKUP($B31,NAfiliado_NFarmacia!$A$2:$J$497,5,0)),VLOOKUP($B31,padron!$A$3:$M$482,9,0)),+IF(ISERROR(VLOOKUP($B31,NAfiliado_NFarmacia!$A$2:$J$497,5,0)),"Ingresa Farmacia",VLOOKUP($B31,NAfiliado_NFarmacia!$A$2:$J$497,5,0))))</f>
        <v/>
      </c>
      <c r="J31" s="70">
        <f>+IF($B31="","",+IF(OR($F31="Si",$F31=""),IF(ISERROR(VLOOKUP($B31,padron!$A$3:$M$482,10,0)),+IF(ISERROR(VLOOKUP($B31,NAfiliado_NFarmacia!$A$2:$J$497,5,0)),"Ingresa Direccion de Farmacia",VLOOKUP($B31,NAfiliado_NFarmacia!$A$2:$J$497,6,0)),VLOOKUP($B31,padron!$A$3:$M$482,10,0)),+IF(ISERROR(VLOOKUP($B31,NAfiliado_NFarmacia!$A$2:$J$497,6,0)),"Ingresa Direccion de Farmacia",VLOOKUP($B31,NAfiliado_NFarmacia!$A$2:$J$497,6,0))))</f>
        <v/>
      </c>
      <c r="K31" s="70">
        <f>+IF($B31="","",+IF(OR($F31="Si",$F31=""),IF(ISERROR(VLOOKUP($B31,padron!$A$3:$M$482,10,0)),+IF(ISERROR(VLOOKUP($B31,NAfiliado_NFarmacia!$A$2:$J$497,5,0)),"Ingresa Localidad de Farmacia",VLOOKUP($B31,NAfiliado_NFarmacia!$A$2:$J$497,7,0)),VLOOKUP($B31,padron!$A$3:$M$482,11,0)),+IF(ISERROR(VLOOKUP($B31,NAfiliado_NFarmacia!$A$2:$J$497,7,0)),"Ingresa Localidad de Farmacia",VLOOKUP($B31,NAfiliado_NFarmacia!$A$2:$J$497,7,0))))</f>
        <v/>
      </c>
      <c r="L31" s="69">
        <f>+IF(B31="","",IF(F31="No","84005541",+IFERROR(+VLOOKUP(inicio!B31,padron!$A$2:$H$1999,8,0),"84005541")))</f>
        <v/>
      </c>
      <c r="M31" s="69">
        <f>+IF(B31="","",+IFERROR(+VLOOKUP(B31,padron!A:C,3,0),"no_cargado"))</f>
        <v/>
      </c>
      <c r="N31" s="69">
        <f>+IF(C31="","",+IFERROR(+VLOOKUP($C31,materiales!$A$2:$C$101,3,0),"9999"))</f>
        <v/>
      </c>
      <c r="O31" s="69">
        <f>+IF(D31="","","01")</f>
        <v/>
      </c>
      <c r="P31" s="69">
        <f>+IF(B31="","","CONVENIO 100%")</f>
        <v/>
      </c>
      <c r="Q31" s="69">
        <f>+IF(I31="","","ZTRA")</f>
        <v/>
      </c>
      <c r="R31" s="69">
        <f>+IF(J31="","",+IFERROR(+IF(U31="DSZA","ALMA","1004"),"ALMA"))</f>
        <v/>
      </c>
      <c r="S31" s="69">
        <f>+IF(K31="","","40000001")</f>
        <v/>
      </c>
      <c r="T31" s="69">
        <f>+IF(L31="","",+DAY(TODAY())&amp;"."&amp;TEXT(+TODAY(),"MM")&amp;"."&amp;+YEAR(TODAY()))</f>
        <v/>
      </c>
      <c r="U31" s="69">
        <f>+IF(M31="","",IFERROR(+VLOOKUP(C31,materiales!$A$2:$D$1000,4,0),"DSZA"))</f>
        <v/>
      </c>
      <c r="V31" s="69">
        <f>+IF(N31="","","MAN")</f>
        <v/>
      </c>
      <c r="W31" s="69">
        <f>IF(B31="","","02")</f>
        <v/>
      </c>
      <c r="X31" s="69">
        <f>IF(B31="","","01")</f>
        <v/>
      </c>
      <c r="Y31" s="70">
        <f>+RIGHT(B31,8)</f>
        <v/>
      </c>
      <c r="Z31" s="70">
        <f>IF(M31="no_cargado",VLOOKUP(B31,NAfiliado_NFarmacia!A:H,8,0),"")</f>
        <v/>
      </c>
      <c r="AA31" s="71" t="n"/>
    </row>
    <row r="32">
      <c r="A32" s="50" t="n"/>
      <c r="B32" s="70" t="n"/>
      <c r="C32" s="72" t="n"/>
      <c r="D32" s="70" t="n"/>
      <c r="E32" s="70" t="n"/>
      <c r="F32" s="70" t="n"/>
      <c r="G32" s="66">
        <f>+IF($B32="","",+IFERROR(+VLOOKUP(B32,padron!$A$2:$E$2000,2,0),+IFERROR(VLOOKUP(B32,NAfiliado_NFarmacia!$A:$J,10,0),"Ingresar Nuevo Afiliado")))</f>
        <v/>
      </c>
      <c r="H32" s="69">
        <f>+IF(B32="","",+IFERROR(+VLOOKUP($C32,materiales!$A$2:$C$101,2,0),"9999"))</f>
        <v/>
      </c>
      <c r="I32" s="70">
        <f>+IF($B32="","",+IF(OR($F32="Si",$F32=""),IF(ISERROR(VLOOKUP($B32,padron!$A$3:$M$482,9,0)),+IF(ISERROR(VLOOKUP($B32,NAfiliado_NFarmacia!$A$2:$J$497,5,0)),"Ingresa Farmacia",VLOOKUP($B32,NAfiliado_NFarmacia!$A$2:$J$497,5,0)),VLOOKUP($B32,padron!$A$3:$M$482,9,0)),+IF(ISERROR(VLOOKUP($B32,NAfiliado_NFarmacia!$A$2:$J$497,5,0)),"Ingresa Farmacia",VLOOKUP($B32,NAfiliado_NFarmacia!$A$2:$J$497,5,0))))</f>
        <v/>
      </c>
      <c r="J32" s="70">
        <f>+IF($B32="","",+IF(OR($F32="Si",$F32=""),IF(ISERROR(VLOOKUP($B32,padron!$A$3:$M$482,10,0)),+IF(ISERROR(VLOOKUP($B32,NAfiliado_NFarmacia!$A$2:$J$497,5,0)),"Ingresa Direccion de Farmacia",VLOOKUP($B32,NAfiliado_NFarmacia!$A$2:$J$497,6,0)),VLOOKUP($B32,padron!$A$3:$M$482,10,0)),+IF(ISERROR(VLOOKUP($B32,NAfiliado_NFarmacia!$A$2:$J$497,6,0)),"Ingresa Direccion de Farmacia",VLOOKUP($B32,NAfiliado_NFarmacia!$A$2:$J$497,6,0))))</f>
        <v/>
      </c>
      <c r="K32" s="70">
        <f>+IF($B32="","",+IF(OR($F32="Si",$F32=""),IF(ISERROR(VLOOKUP($B32,padron!$A$3:$M$482,10,0)),+IF(ISERROR(VLOOKUP($B32,NAfiliado_NFarmacia!$A$2:$J$497,5,0)),"Ingresa Localidad de Farmacia",VLOOKUP($B32,NAfiliado_NFarmacia!$A$2:$J$497,7,0)),VLOOKUP($B32,padron!$A$3:$M$482,11,0)),+IF(ISERROR(VLOOKUP($B32,NAfiliado_NFarmacia!$A$2:$J$497,7,0)),"Ingresa Localidad de Farmacia",VLOOKUP($B32,NAfiliado_NFarmacia!$A$2:$J$497,7,0))))</f>
        <v/>
      </c>
      <c r="L32" s="69">
        <f>+IF(B32="","",IF(F32="No","84005541",+IFERROR(+VLOOKUP(inicio!B32,padron!$A$2:$H$1999,8,0),"84005541")))</f>
        <v/>
      </c>
      <c r="M32" s="69">
        <f>+IF(B32="","",+IFERROR(+VLOOKUP(B32,padron!A:C,3,0),"no_cargado"))</f>
        <v/>
      </c>
      <c r="N32" s="69">
        <f>+IF(C32="","",+IFERROR(+VLOOKUP($C32,materiales!$A$2:$C$101,3,0),"9999"))</f>
        <v/>
      </c>
      <c r="O32" s="69">
        <f>+IF(D32="","","01")</f>
        <v/>
      </c>
      <c r="P32" s="69">
        <f>+IF(B32="","","CONVENIO 100%")</f>
        <v/>
      </c>
      <c r="Q32" s="69">
        <f>+IF(I32="","","ZTRA")</f>
        <v/>
      </c>
      <c r="R32" s="69">
        <f>+IF(J32="","",+IFERROR(+IF(U32="DSZA","ALMA","1004"),"ALMA"))</f>
        <v/>
      </c>
      <c r="S32" s="69">
        <f>+IF(K32="","","40000001")</f>
        <v/>
      </c>
      <c r="T32" s="69">
        <f>+IF(L32="","",+DAY(TODAY())&amp;"."&amp;TEXT(+TODAY(),"MM")&amp;"."&amp;+YEAR(TODAY()))</f>
        <v/>
      </c>
      <c r="U32" s="69">
        <f>+IF(M32="","",IFERROR(+VLOOKUP(C32,materiales!$A$2:$D$1000,4,0),"DSZA"))</f>
        <v/>
      </c>
      <c r="V32" s="69">
        <f>+IF(N32="","","MAN")</f>
        <v/>
      </c>
      <c r="W32" s="69">
        <f>IF(B32="","","02")</f>
        <v/>
      </c>
      <c r="X32" s="69">
        <f>IF(B32="","","01")</f>
        <v/>
      </c>
      <c r="Y32" s="70">
        <f>+RIGHT(B32,8)</f>
        <v/>
      </c>
      <c r="Z32" s="70">
        <f>IF(M32="no_cargado",VLOOKUP(B32,NAfiliado_NFarmacia!A:H,8,0),"")</f>
        <v/>
      </c>
      <c r="AA32" s="71" t="n"/>
    </row>
    <row r="33">
      <c r="A33" s="50" t="n"/>
      <c r="B33" s="70" t="n"/>
      <c r="C33" s="72" t="n"/>
      <c r="D33" s="70" t="n"/>
      <c r="E33" s="70" t="n"/>
      <c r="F33" s="70" t="n"/>
      <c r="G33" s="66">
        <f>+IF($B33="","",+IFERROR(+VLOOKUP(B33,padron!$A$2:$E$2000,2,0),+IFERROR(VLOOKUP(B33,NAfiliado_NFarmacia!$A:$J,10,0),"Ingresar Nuevo Afiliado")))</f>
        <v/>
      </c>
      <c r="H33" s="69">
        <f>+IF(B33="","",+IFERROR(+VLOOKUP($C33,materiales!$A$2:$C$101,2,0),"9999"))</f>
        <v/>
      </c>
      <c r="I33" s="70">
        <f>+IF($B33="","",+IF(OR($F33="Si",$F33=""),IF(ISERROR(VLOOKUP($B33,padron!$A$3:$M$482,9,0)),+IF(ISERROR(VLOOKUP($B33,NAfiliado_NFarmacia!$A$2:$J$497,5,0)),"Ingresa Farmacia",VLOOKUP($B33,NAfiliado_NFarmacia!$A$2:$J$497,5,0)),VLOOKUP($B33,padron!$A$3:$M$482,9,0)),+IF(ISERROR(VLOOKUP($B33,NAfiliado_NFarmacia!$A$2:$J$497,5,0)),"Ingresa Farmacia",VLOOKUP($B33,NAfiliado_NFarmacia!$A$2:$J$497,5,0))))</f>
        <v/>
      </c>
      <c r="J33" s="70">
        <f>+IF($B33="","",+IF(OR($F33="Si",$F33=""),IF(ISERROR(VLOOKUP($B33,padron!$A$3:$M$482,10,0)),+IF(ISERROR(VLOOKUP($B33,NAfiliado_NFarmacia!$A$2:$J$497,5,0)),"Ingresa Direccion de Farmacia",VLOOKUP($B33,NAfiliado_NFarmacia!$A$2:$J$497,6,0)),VLOOKUP($B33,padron!$A$3:$M$482,10,0)),+IF(ISERROR(VLOOKUP($B33,NAfiliado_NFarmacia!$A$2:$J$497,6,0)),"Ingresa Direccion de Farmacia",VLOOKUP($B33,NAfiliado_NFarmacia!$A$2:$J$497,6,0))))</f>
        <v/>
      </c>
      <c r="K33" s="70">
        <f>+IF($B33="","",+IF(OR($F33="Si",$F33=""),IF(ISERROR(VLOOKUP($B33,padron!$A$3:$M$482,10,0)),+IF(ISERROR(VLOOKUP($B33,NAfiliado_NFarmacia!$A$2:$J$497,5,0)),"Ingresa Localidad de Farmacia",VLOOKUP($B33,NAfiliado_NFarmacia!$A$2:$J$497,7,0)),VLOOKUP($B33,padron!$A$3:$M$482,11,0)),+IF(ISERROR(VLOOKUP($B33,NAfiliado_NFarmacia!$A$2:$J$497,7,0)),"Ingresa Localidad de Farmacia",VLOOKUP($B33,NAfiliado_NFarmacia!$A$2:$J$497,7,0))))</f>
        <v/>
      </c>
      <c r="L33" s="69">
        <f>+IF(B33="","",IF(F33="No","84005541",+IFERROR(+VLOOKUP(inicio!B33,padron!$A$2:$H$1999,8,0),"84005541")))</f>
        <v/>
      </c>
      <c r="M33" s="69">
        <f>+IF(B33="","",+IFERROR(+VLOOKUP(B33,padron!A:C,3,0),"no_cargado"))</f>
        <v/>
      </c>
      <c r="N33" s="69">
        <f>+IF(C33="","",+IFERROR(+VLOOKUP($C33,materiales!$A$2:$C$101,3,0),"9999"))</f>
        <v/>
      </c>
      <c r="O33" s="69">
        <f>+IF(D33="","","01")</f>
        <v/>
      </c>
      <c r="P33" s="69">
        <f>+IF(B33="","","CONVENIO 100%")</f>
        <v/>
      </c>
      <c r="Q33" s="69">
        <f>+IF(I33="","","ZTRA")</f>
        <v/>
      </c>
      <c r="R33" s="69">
        <f>+IF(J33="","",+IFERROR(+IF(U33="DSZA","ALMA","1004"),"ALMA"))</f>
        <v/>
      </c>
      <c r="S33" s="69">
        <f>+IF(K33="","","40000001")</f>
        <v/>
      </c>
      <c r="T33" s="69">
        <f>+IF(L33="","",+DAY(TODAY())&amp;"."&amp;TEXT(+TODAY(),"MM")&amp;"."&amp;+YEAR(TODAY()))</f>
        <v/>
      </c>
      <c r="U33" s="69">
        <f>+IF(M33="","",IFERROR(+VLOOKUP(C33,materiales!$A$2:$D$1000,4,0),"DSZA"))</f>
        <v/>
      </c>
      <c r="V33" s="69">
        <f>+IF(N33="","","MAN")</f>
        <v/>
      </c>
      <c r="W33" s="69">
        <f>IF(B33="","","02")</f>
        <v/>
      </c>
      <c r="X33" s="69">
        <f>IF(B33="","","01")</f>
        <v/>
      </c>
      <c r="Y33" s="70">
        <f>+RIGHT(B33,8)</f>
        <v/>
      </c>
      <c r="Z33" s="70">
        <f>IF(M33="no_cargado",VLOOKUP(B33,NAfiliado_NFarmacia!A:H,8,0),"")</f>
        <v/>
      </c>
      <c r="AA33" s="71" t="n"/>
    </row>
    <row r="34">
      <c r="A34" s="50" t="n"/>
      <c r="B34" s="70" t="n"/>
      <c r="C34" s="72" t="n"/>
      <c r="D34" s="70" t="n"/>
      <c r="E34" s="70" t="n"/>
      <c r="F34" s="70" t="n"/>
      <c r="G34" s="66">
        <f>+IF($B34="","",+IFERROR(+VLOOKUP(B34,padron!$A$2:$E$2000,2,0),+IFERROR(VLOOKUP(B34,NAfiliado_NFarmacia!$A:$J,10,0),"Ingresar Nuevo Afiliado")))</f>
        <v/>
      </c>
      <c r="H34" s="69">
        <f>+IF(B34="","",+IFERROR(+VLOOKUP($C34,materiales!$A$2:$C$101,2,0),"9999"))</f>
        <v/>
      </c>
      <c r="I34" s="70">
        <f>+IF($B34="","",+IF(OR($F34="Si",$F34=""),IF(ISERROR(VLOOKUP($B34,padron!$A$3:$M$482,9,0)),+IF(ISERROR(VLOOKUP($B34,NAfiliado_NFarmacia!$A$2:$J$497,5,0)),"Ingresa Farmacia",VLOOKUP($B34,NAfiliado_NFarmacia!$A$2:$J$497,5,0)),VLOOKUP($B34,padron!$A$3:$M$482,9,0)),+IF(ISERROR(VLOOKUP($B34,NAfiliado_NFarmacia!$A$2:$J$497,5,0)),"Ingresa Farmacia",VLOOKUP($B34,NAfiliado_NFarmacia!$A$2:$J$497,5,0))))</f>
        <v/>
      </c>
      <c r="J34" s="70">
        <f>+IF($B34="","",+IF(OR($F34="Si",$F34=""),IF(ISERROR(VLOOKUP($B34,padron!$A$3:$M$482,10,0)),+IF(ISERROR(VLOOKUP($B34,NAfiliado_NFarmacia!$A$2:$J$497,5,0)),"Ingresa Direccion de Farmacia",VLOOKUP($B34,NAfiliado_NFarmacia!$A$2:$J$497,6,0)),VLOOKUP($B34,padron!$A$3:$M$482,10,0)),+IF(ISERROR(VLOOKUP($B34,NAfiliado_NFarmacia!$A$2:$J$497,6,0)),"Ingresa Direccion de Farmacia",VLOOKUP($B34,NAfiliado_NFarmacia!$A$2:$J$497,6,0))))</f>
        <v/>
      </c>
      <c r="K34" s="70">
        <f>+IF($B34="","",+IF(OR($F34="Si",$F34=""),IF(ISERROR(VLOOKUP($B34,padron!$A$3:$M$482,10,0)),+IF(ISERROR(VLOOKUP($B34,NAfiliado_NFarmacia!$A$2:$J$497,5,0)),"Ingresa Localidad de Farmacia",VLOOKUP($B34,NAfiliado_NFarmacia!$A$2:$J$497,7,0)),VLOOKUP($B34,padron!$A$3:$M$482,11,0)),+IF(ISERROR(VLOOKUP($B34,NAfiliado_NFarmacia!$A$2:$J$497,7,0)),"Ingresa Localidad de Farmacia",VLOOKUP($B34,NAfiliado_NFarmacia!$A$2:$J$497,7,0))))</f>
        <v/>
      </c>
      <c r="L34" s="69">
        <f>+IF(B34="","",IF(F34="No","84005541",+IFERROR(+VLOOKUP(inicio!B34,padron!$A$2:$H$1999,8,0),"84005541")))</f>
        <v/>
      </c>
      <c r="M34" s="69">
        <f>+IF(B34="","",+IFERROR(+VLOOKUP(B34,padron!A:C,3,0),"no_cargado"))</f>
        <v/>
      </c>
      <c r="N34" s="69">
        <f>+IF(C34="","",+IFERROR(+VLOOKUP($C34,materiales!$A$2:$C$101,3,0),"9999"))</f>
        <v/>
      </c>
      <c r="O34" s="69">
        <f>+IF(D34="","","01")</f>
        <v/>
      </c>
      <c r="P34" s="69">
        <f>+IF(B34="","","CONVENIO 100%")</f>
        <v/>
      </c>
      <c r="Q34" s="69">
        <f>+IF(I34="","","ZTRA")</f>
        <v/>
      </c>
      <c r="R34" s="69">
        <f>+IF(J34="","",+IFERROR(+IF(U34="DSZA","ALMA","1004"),"ALMA"))</f>
        <v/>
      </c>
      <c r="S34" s="69">
        <f>+IF(K34="","","40000001")</f>
        <v/>
      </c>
      <c r="T34" s="69">
        <f>+IF(L34="","",+DAY(TODAY())&amp;"."&amp;TEXT(+TODAY(),"MM")&amp;"."&amp;+YEAR(TODAY()))</f>
        <v/>
      </c>
      <c r="U34" s="69">
        <f>+IF(M34="","",IFERROR(+VLOOKUP(C34,materiales!$A$2:$D$1000,4,0),"DSZA"))</f>
        <v/>
      </c>
      <c r="V34" s="69">
        <f>+IF(N34="","","MAN")</f>
        <v/>
      </c>
      <c r="W34" s="69">
        <f>IF(B34="","","02")</f>
        <v/>
      </c>
      <c r="X34" s="69">
        <f>IF(B34="","","01")</f>
        <v/>
      </c>
      <c r="Y34" s="70">
        <f>+RIGHT(B34,8)</f>
        <v/>
      </c>
      <c r="Z34" s="70">
        <f>IF(M34="no_cargado",VLOOKUP(B34,NAfiliado_NFarmacia!A:H,8,0),"")</f>
        <v/>
      </c>
      <c r="AA34" s="71" t="n"/>
    </row>
    <row r="35">
      <c r="A35" s="50" t="n"/>
      <c r="B35" s="66" t="n"/>
      <c r="C35" s="72" t="n"/>
      <c r="D35" s="70" t="n"/>
      <c r="E35" s="66" t="n"/>
      <c r="F35" s="66" t="n"/>
      <c r="G35" s="66">
        <f>+IF($B35="","",+IFERROR(+VLOOKUP(B35,padron!$A$2:$E$2000,2,0),+IFERROR(VLOOKUP(B35,NAfiliado_NFarmacia!$A:$J,10,0),"Ingresar Nuevo Afiliado")))</f>
        <v/>
      </c>
      <c r="H35" s="69">
        <f>+IF(B35="","",+IFERROR(+VLOOKUP($C35,materiales!$A$2:$C$101,2,0),"9999"))</f>
        <v/>
      </c>
      <c r="I35" s="70">
        <f>+IF($B35="","",+IF(OR($F35="Si",$F35=""),IF(ISERROR(VLOOKUP($B35,padron!$A$3:$M$482,9,0)),+IF(ISERROR(VLOOKUP($B35,NAfiliado_NFarmacia!$A$2:$J$497,5,0)),"Ingresa Farmacia",VLOOKUP($B35,NAfiliado_NFarmacia!$A$2:$J$497,5,0)),VLOOKUP($B35,padron!$A$3:$M$482,9,0)),+IF(ISERROR(VLOOKUP($B35,NAfiliado_NFarmacia!$A$2:$J$497,5,0)),"Ingresa Farmacia",VLOOKUP($B35,NAfiliado_NFarmacia!$A$2:$J$497,5,0))))</f>
        <v/>
      </c>
      <c r="J35" s="70">
        <f>+IF($B35="","",+IF(OR($F35="Si",$F35=""),IF(ISERROR(VLOOKUP($B35,padron!$A$3:$M$482,10,0)),+IF(ISERROR(VLOOKUP($B35,NAfiliado_NFarmacia!$A$2:$J$497,5,0)),"Ingresa Direccion de Farmacia",VLOOKUP($B35,NAfiliado_NFarmacia!$A$2:$J$497,6,0)),VLOOKUP($B35,padron!$A$3:$M$482,10,0)),+IF(ISERROR(VLOOKUP($B35,NAfiliado_NFarmacia!$A$2:$J$497,6,0)),"Ingresa Direccion de Farmacia",VLOOKUP($B35,NAfiliado_NFarmacia!$A$2:$J$497,6,0))))</f>
        <v/>
      </c>
      <c r="K35" s="70">
        <f>+IF($B35="","",+IF(OR($F35="Si",$F35=""),IF(ISERROR(VLOOKUP($B35,padron!$A$3:$M$482,10,0)),+IF(ISERROR(VLOOKUP($B35,NAfiliado_NFarmacia!$A$2:$J$497,5,0)),"Ingresa Localidad de Farmacia",VLOOKUP($B35,NAfiliado_NFarmacia!$A$2:$J$497,7,0)),VLOOKUP($B35,padron!$A$3:$M$482,11,0)),+IF(ISERROR(VLOOKUP($B35,NAfiliado_NFarmacia!$A$2:$J$497,7,0)),"Ingresa Localidad de Farmacia",VLOOKUP($B35,NAfiliado_NFarmacia!$A$2:$J$497,7,0))))</f>
        <v/>
      </c>
      <c r="L35" s="69">
        <f>+IF(B35="","",IF(F35="No","84005541",+IFERROR(+VLOOKUP(inicio!B35,padron!$A$2:$H$1999,8,0),"84005541")))</f>
        <v/>
      </c>
      <c r="M35" s="69">
        <f>+IF(B35="","",+IFERROR(+VLOOKUP(B35,padron!A:C,3,0),"no_cargado"))</f>
        <v/>
      </c>
      <c r="N35" s="69">
        <f>+IF(C35="","",+IFERROR(+VLOOKUP($C35,materiales!$A$2:$C$101,3,0),"9999"))</f>
        <v/>
      </c>
      <c r="O35" s="69">
        <f>+IF(D35="","","01")</f>
        <v/>
      </c>
      <c r="P35" s="69">
        <f>+IF(B35="","","CONVENIO 100%")</f>
        <v/>
      </c>
      <c r="Q35" s="69">
        <f>+IF(I35="","","ZTRA")</f>
        <v/>
      </c>
      <c r="R35" s="69">
        <f>+IF(J35="","",+IFERROR(+IF(U35="DSZA","ALMA","1004"),"ALMA"))</f>
        <v/>
      </c>
      <c r="S35" s="69">
        <f>+IF(K35="","","40000001")</f>
        <v/>
      </c>
      <c r="T35" s="69">
        <f>+IF(L35="","",+DAY(TODAY())&amp;"."&amp;TEXT(+TODAY(),"MM")&amp;"."&amp;+YEAR(TODAY()))</f>
        <v/>
      </c>
      <c r="U35" s="69">
        <f>+IF(M35="","",IFERROR(+VLOOKUP(C35,materiales!$A$2:$D$1000,4,0),"DSZA"))</f>
        <v/>
      </c>
      <c r="V35" s="69">
        <f>+IF(N35="","","MAN")</f>
        <v/>
      </c>
      <c r="W35" s="69">
        <f>IF(B35="","","02")</f>
        <v/>
      </c>
      <c r="X35" s="69">
        <f>IF(B35="","","01")</f>
        <v/>
      </c>
      <c r="Y35" s="70">
        <f>+RIGHT(B35,8)</f>
        <v/>
      </c>
      <c r="Z35" s="70">
        <f>IF(M35="no_cargado",VLOOKUP(B35,NAfiliado_NFarmacia!A:H,8,0),"")</f>
        <v/>
      </c>
      <c r="AA35" s="71" t="n"/>
    </row>
    <row r="36">
      <c r="A36" s="50" t="n"/>
      <c r="B36" s="70" t="n"/>
      <c r="C36" s="72" t="n"/>
      <c r="D36" s="70" t="n"/>
      <c r="E36" s="70" t="n"/>
      <c r="F36" s="70" t="n"/>
      <c r="G36" s="66">
        <f>+IF($B36="","",+IFERROR(+VLOOKUP(B36,padron!$A$2:$E$2000,2,0),+IFERROR(VLOOKUP(B36,NAfiliado_NFarmacia!$A:$J,10,0),"Ingresar Nuevo Afiliado")))</f>
        <v/>
      </c>
      <c r="H36" s="69">
        <f>+IF(B36="","",+IFERROR(+VLOOKUP($C36,materiales!$A$2:$C$101,2,0),"9999"))</f>
        <v/>
      </c>
      <c r="I36" s="70">
        <f>+IF($B36="","",+IF(OR($F36="Si",$F36=""),IF(ISERROR(VLOOKUP($B36,padron!$A$3:$M$482,9,0)),+IF(ISERROR(VLOOKUP($B36,NAfiliado_NFarmacia!$A$2:$J$497,5,0)),"Ingresa Farmacia",VLOOKUP($B36,NAfiliado_NFarmacia!$A$2:$J$497,5,0)),VLOOKUP($B36,padron!$A$3:$M$482,9,0)),+IF(ISERROR(VLOOKUP($B36,NAfiliado_NFarmacia!$A$2:$J$497,5,0)),"Ingresa Farmacia",VLOOKUP($B36,NAfiliado_NFarmacia!$A$2:$J$497,5,0))))</f>
        <v/>
      </c>
      <c r="J36" s="70">
        <f>+IF($B36="","",+IF(OR($F36="Si",$F36=""),IF(ISERROR(VLOOKUP($B36,padron!$A$3:$M$482,10,0)),+IF(ISERROR(VLOOKUP($B36,NAfiliado_NFarmacia!$A$2:$J$497,5,0)),"Ingresa Direccion de Farmacia",VLOOKUP($B36,NAfiliado_NFarmacia!$A$2:$J$497,6,0)),VLOOKUP($B36,padron!$A$3:$M$482,10,0)),+IF(ISERROR(VLOOKUP($B36,NAfiliado_NFarmacia!$A$2:$J$497,6,0)),"Ingresa Direccion de Farmacia",VLOOKUP($B36,NAfiliado_NFarmacia!$A$2:$J$497,6,0))))</f>
        <v/>
      </c>
      <c r="K36" s="70">
        <f>+IF($B36="","",+IF(OR($F36="Si",$F36=""),IF(ISERROR(VLOOKUP($B36,padron!$A$3:$M$482,10,0)),+IF(ISERROR(VLOOKUP($B36,NAfiliado_NFarmacia!$A$2:$J$497,5,0)),"Ingresa Localidad de Farmacia",VLOOKUP($B36,NAfiliado_NFarmacia!$A$2:$J$497,7,0)),VLOOKUP($B36,padron!$A$3:$M$482,11,0)),+IF(ISERROR(VLOOKUP($B36,NAfiliado_NFarmacia!$A$2:$J$497,7,0)),"Ingresa Localidad de Farmacia",VLOOKUP($B36,NAfiliado_NFarmacia!$A$2:$J$497,7,0))))</f>
        <v/>
      </c>
      <c r="L36" s="69">
        <f>+IF(B36="","",IF(F36="No","84005541",+IFERROR(+VLOOKUP(inicio!B36,padron!$A$2:$H$1999,8,0),"84005541")))</f>
        <v/>
      </c>
      <c r="M36" s="69">
        <f>+IF(B36="","",+IFERROR(+VLOOKUP(B36,padron!A:C,3,0),"no_cargado"))</f>
        <v/>
      </c>
      <c r="N36" s="69">
        <f>+IF(C36="","",+IFERROR(+VLOOKUP($C36,materiales!$A$2:$C$101,3,0),"9999"))</f>
        <v/>
      </c>
      <c r="O36" s="69">
        <f>+IF(D36="","","01")</f>
        <v/>
      </c>
      <c r="P36" s="69">
        <f>+IF(B36="","","CONVENIO 100%")</f>
        <v/>
      </c>
      <c r="Q36" s="69">
        <f>+IF(I36="","","ZTRA")</f>
        <v/>
      </c>
      <c r="R36" s="69">
        <f>+IF(J36="","",+IFERROR(+IF(U36="DSZA","ALMA","1004"),"ALMA"))</f>
        <v/>
      </c>
      <c r="S36" s="69">
        <f>+IF(K36="","","40000001")</f>
        <v/>
      </c>
      <c r="T36" s="69">
        <f>+IF(L36="","",+DAY(TODAY())&amp;"."&amp;TEXT(+TODAY(),"MM")&amp;"."&amp;+YEAR(TODAY()))</f>
        <v/>
      </c>
      <c r="U36" s="69">
        <f>+IF(M36="","",IFERROR(+VLOOKUP(C36,materiales!$A$2:$D$1000,4,0),"DSZA"))</f>
        <v/>
      </c>
      <c r="V36" s="69">
        <f>+IF(N36="","","MAN")</f>
        <v/>
      </c>
      <c r="W36" s="69">
        <f>IF(B36="","","02")</f>
        <v/>
      </c>
      <c r="X36" s="69">
        <f>IF(B36="","","01")</f>
        <v/>
      </c>
      <c r="Y36" s="70">
        <f>+RIGHT(B36,8)</f>
        <v/>
      </c>
      <c r="Z36" s="70">
        <f>IF(M36="no_cargado",VLOOKUP(B36,NAfiliado_NFarmacia!A:H,8,0),"")</f>
        <v/>
      </c>
      <c r="AA36" s="71" t="n"/>
    </row>
    <row r="37">
      <c r="A37" s="50" t="n"/>
      <c r="B37" s="70" t="n"/>
      <c r="C37" s="72" t="n"/>
      <c r="D37" s="70" t="n"/>
      <c r="E37" s="70" t="n"/>
      <c r="F37" s="70" t="n"/>
      <c r="G37" s="66">
        <f>+IF($B37="","",+IFERROR(+VLOOKUP(B37,padron!$A$2:$E$2000,2,0),+IFERROR(VLOOKUP(B37,NAfiliado_NFarmacia!$A:$J,10,0),"Ingresar Nuevo Afiliado")))</f>
        <v/>
      </c>
      <c r="H37" s="69">
        <f>+IF(B37="","",+IFERROR(+VLOOKUP($C37,materiales!$A$2:$C$101,2,0),"9999"))</f>
        <v/>
      </c>
      <c r="I37" s="70">
        <f>+IF($B37="","",+IF(OR($F37="Si",$F37=""),IF(ISERROR(VLOOKUP($B37,padron!$A$3:$M$482,9,0)),+IF(ISERROR(VLOOKUP($B37,NAfiliado_NFarmacia!$A$2:$J$497,5,0)),"Ingresa Farmacia",VLOOKUP($B37,NAfiliado_NFarmacia!$A$2:$J$497,5,0)),VLOOKUP($B37,padron!$A$3:$M$482,9,0)),+IF(ISERROR(VLOOKUP($B37,NAfiliado_NFarmacia!$A$2:$J$497,5,0)),"Ingresa Farmacia",VLOOKUP($B37,NAfiliado_NFarmacia!$A$2:$J$497,5,0))))</f>
        <v/>
      </c>
      <c r="J37" s="70">
        <f>+IF($B37="","",+IF(OR($F37="Si",$F37=""),IF(ISERROR(VLOOKUP($B37,padron!$A$3:$M$482,10,0)),+IF(ISERROR(VLOOKUP($B37,NAfiliado_NFarmacia!$A$2:$J$497,5,0)),"Ingresa Direccion de Farmacia",VLOOKUP($B37,NAfiliado_NFarmacia!$A$2:$J$497,6,0)),VLOOKUP($B37,padron!$A$3:$M$482,10,0)),+IF(ISERROR(VLOOKUP($B37,NAfiliado_NFarmacia!$A$2:$J$497,6,0)),"Ingresa Direccion de Farmacia",VLOOKUP($B37,NAfiliado_NFarmacia!$A$2:$J$497,6,0))))</f>
        <v/>
      </c>
      <c r="K37" s="70">
        <f>+IF($B37="","",+IF(OR($F37="Si",$F37=""),IF(ISERROR(VLOOKUP($B37,padron!$A$3:$M$482,10,0)),+IF(ISERROR(VLOOKUP($B37,NAfiliado_NFarmacia!$A$2:$J$497,5,0)),"Ingresa Localidad de Farmacia",VLOOKUP($B37,NAfiliado_NFarmacia!$A$2:$J$497,7,0)),VLOOKUP($B37,padron!$A$3:$M$482,11,0)),+IF(ISERROR(VLOOKUP($B37,NAfiliado_NFarmacia!$A$2:$J$497,7,0)),"Ingresa Localidad de Farmacia",VLOOKUP($B37,NAfiliado_NFarmacia!$A$2:$J$497,7,0))))</f>
        <v/>
      </c>
      <c r="L37" s="69">
        <f>+IF(B37="","",IF(F37="No","84005541",+IFERROR(+VLOOKUP(inicio!B37,padron!$A$2:$H$1999,8,0),"84005541")))</f>
        <v/>
      </c>
      <c r="M37" s="69">
        <f>+IF(B37="","",+IFERROR(+VLOOKUP(B37,padron!A:C,3,0),"no_cargado"))</f>
        <v/>
      </c>
      <c r="N37" s="69">
        <f>+IF(C37="","",+IFERROR(+VLOOKUP($C37,materiales!$A$2:$C$101,3,0),"9999"))</f>
        <v/>
      </c>
      <c r="O37" s="69">
        <f>+IF(D37="","","01")</f>
        <v/>
      </c>
      <c r="P37" s="69">
        <f>+IF(B37="","","CONVENIO 100%")</f>
        <v/>
      </c>
      <c r="Q37" s="69">
        <f>+IF(I37="","","ZTRA")</f>
        <v/>
      </c>
      <c r="R37" s="69">
        <f>+IF(J37="","",+IFERROR(+IF(U37="DSZA","ALMA","1004"),"ALMA"))</f>
        <v/>
      </c>
      <c r="S37" s="69">
        <f>+IF(K37="","","40000001")</f>
        <v/>
      </c>
      <c r="T37" s="69">
        <f>+IF(L37="","",+DAY(TODAY())&amp;"."&amp;TEXT(+TODAY(),"MM")&amp;"."&amp;+YEAR(TODAY()))</f>
        <v/>
      </c>
      <c r="U37" s="69">
        <f>+IF(M37="","",IFERROR(+VLOOKUP(C37,materiales!$A$2:$D$1000,4,0),"DSZA"))</f>
        <v/>
      </c>
      <c r="V37" s="69">
        <f>+IF(N37="","","MAN")</f>
        <v/>
      </c>
      <c r="W37" s="69">
        <f>IF(B37="","","02")</f>
        <v/>
      </c>
      <c r="X37" s="69">
        <f>IF(B37="","","01")</f>
        <v/>
      </c>
      <c r="Y37" s="70">
        <f>+RIGHT(B37,8)</f>
        <v/>
      </c>
      <c r="Z37" s="70">
        <f>IF(M37="no_cargado",VLOOKUP(B37,NAfiliado_NFarmacia!A:H,8,0),"")</f>
        <v/>
      </c>
      <c r="AA37" s="71" t="n"/>
    </row>
    <row r="38">
      <c r="A38" s="50" t="n"/>
      <c r="B38" s="70" t="n"/>
      <c r="C38" s="72" t="n"/>
      <c r="D38" s="70" t="n"/>
      <c r="E38" s="70" t="n"/>
      <c r="F38" s="70" t="n"/>
      <c r="G38" s="66">
        <f>+IF($B38="","",+IFERROR(+VLOOKUP(B38,padron!$A$2:$E$2000,2,0),+IFERROR(VLOOKUP(B38,NAfiliado_NFarmacia!$A:$J,10,0),"Ingresar Nuevo Afiliado")))</f>
        <v/>
      </c>
      <c r="H38" s="69">
        <f>+IF(B38="","",+IFERROR(+VLOOKUP($C38,materiales!$A$2:$C$101,2,0),"9999"))</f>
        <v/>
      </c>
      <c r="I38" s="70">
        <f>+IF($B38="","",+IF(OR($F38="Si",$F38=""),IF(ISERROR(VLOOKUP($B38,padron!$A$3:$M$482,9,0)),+IF(ISERROR(VLOOKUP($B38,NAfiliado_NFarmacia!$A$2:$J$497,5,0)),"Ingresa Farmacia",VLOOKUP($B38,NAfiliado_NFarmacia!$A$2:$J$497,5,0)),VLOOKUP($B38,padron!$A$3:$M$482,9,0)),+IF(ISERROR(VLOOKUP($B38,NAfiliado_NFarmacia!$A$2:$J$497,5,0)),"Ingresa Farmacia",VLOOKUP($B38,NAfiliado_NFarmacia!$A$2:$J$497,5,0))))</f>
        <v/>
      </c>
      <c r="J38" s="70">
        <f>+IF($B38="","",+IF(OR($F38="Si",$F38=""),IF(ISERROR(VLOOKUP($B38,padron!$A$3:$M$482,10,0)),+IF(ISERROR(VLOOKUP($B38,NAfiliado_NFarmacia!$A$2:$J$497,5,0)),"Ingresa Direccion de Farmacia",VLOOKUP($B38,NAfiliado_NFarmacia!$A$2:$J$497,6,0)),VLOOKUP($B38,padron!$A$3:$M$482,10,0)),+IF(ISERROR(VLOOKUP($B38,NAfiliado_NFarmacia!$A$2:$J$497,6,0)),"Ingresa Direccion de Farmacia",VLOOKUP($B38,NAfiliado_NFarmacia!$A$2:$J$497,6,0))))</f>
        <v/>
      </c>
      <c r="K38" s="70">
        <f>+IF($B38="","",+IF(OR($F38="Si",$F38=""),IF(ISERROR(VLOOKUP($B38,padron!$A$3:$M$482,10,0)),+IF(ISERROR(VLOOKUP($B38,NAfiliado_NFarmacia!$A$2:$J$497,5,0)),"Ingresa Localidad de Farmacia",VLOOKUP($B38,NAfiliado_NFarmacia!$A$2:$J$497,7,0)),VLOOKUP($B38,padron!$A$3:$M$482,11,0)),+IF(ISERROR(VLOOKUP($B38,NAfiliado_NFarmacia!$A$2:$J$497,7,0)),"Ingresa Localidad de Farmacia",VLOOKUP($B38,NAfiliado_NFarmacia!$A$2:$J$497,7,0))))</f>
        <v/>
      </c>
      <c r="L38" s="69">
        <f>+IF(B38="","",IF(F38="No","84005541",+IFERROR(+VLOOKUP(inicio!B38,padron!$A$2:$H$1999,8,0),"84005541")))</f>
        <v/>
      </c>
      <c r="M38" s="69">
        <f>+IF(B38="","",+IFERROR(+VLOOKUP(B38,padron!A:C,3,0),"no_cargado"))</f>
        <v/>
      </c>
      <c r="N38" s="69">
        <f>+IF(C38="","",+IFERROR(+VLOOKUP($C38,materiales!$A$2:$C$101,3,0),"9999"))</f>
        <v/>
      </c>
      <c r="O38" s="69">
        <f>+IF(D38="","","01")</f>
        <v/>
      </c>
      <c r="P38" s="69">
        <f>+IF(B38="","","CONVENIO 100%")</f>
        <v/>
      </c>
      <c r="Q38" s="69">
        <f>+IF(I38="","","ZTRA")</f>
        <v/>
      </c>
      <c r="R38" s="69">
        <f>+IF(J38="","",+IFERROR(+IF(U38="DSZA","ALMA","1004"),"ALMA"))</f>
        <v/>
      </c>
      <c r="S38" s="69">
        <f>+IF(K38="","","40000001")</f>
        <v/>
      </c>
      <c r="T38" s="69">
        <f>+IF(L38="","",+DAY(TODAY())&amp;"."&amp;TEXT(+TODAY(),"MM")&amp;"."&amp;+YEAR(TODAY()))</f>
        <v/>
      </c>
      <c r="U38" s="69">
        <f>+IF(M38="","",IFERROR(+VLOOKUP(C38,materiales!$A$2:$D$1000,4,0),"DSZA"))</f>
        <v/>
      </c>
      <c r="V38" s="69">
        <f>+IF(N38="","","MAN")</f>
        <v/>
      </c>
      <c r="W38" s="69">
        <f>IF(B38="","","02")</f>
        <v/>
      </c>
      <c r="X38" s="69">
        <f>IF(B38="","","01")</f>
        <v/>
      </c>
      <c r="Y38" s="70">
        <f>+RIGHT(B38,8)</f>
        <v/>
      </c>
      <c r="Z38" s="70">
        <f>IF(M38="no_cargado",VLOOKUP(B38,NAfiliado_NFarmacia!A:H,8,0),"")</f>
        <v/>
      </c>
      <c r="AA38" s="71" t="n"/>
    </row>
    <row r="39">
      <c r="A39" s="50" t="n"/>
      <c r="B39" s="70" t="n"/>
      <c r="C39" s="72" t="n"/>
      <c r="D39" s="70" t="n"/>
      <c r="E39" s="70" t="n"/>
      <c r="F39" s="70" t="n"/>
      <c r="G39" s="66">
        <f>+IF($B39="","",+IFERROR(+VLOOKUP(B39,padron!$A$2:$E$2000,2,0),+IFERROR(VLOOKUP(B39,NAfiliado_NFarmacia!$A:$J,10,0),"Ingresar Nuevo Afiliado")))</f>
        <v/>
      </c>
      <c r="H39" s="69">
        <f>+IF(B39="","",+IFERROR(+VLOOKUP($C39,materiales!$A$2:$C$101,2,0),"9999"))</f>
        <v/>
      </c>
      <c r="I39" s="70">
        <f>+IF($B39="","",+IF(OR($F39="Si",$F39=""),IF(ISERROR(VLOOKUP($B39,padron!$A$3:$M$482,9,0)),+IF(ISERROR(VLOOKUP($B39,NAfiliado_NFarmacia!$A$2:$J$497,5,0)),"Ingresa Farmacia",VLOOKUP($B39,NAfiliado_NFarmacia!$A$2:$J$497,5,0)),VLOOKUP($B39,padron!$A$3:$M$482,9,0)),+IF(ISERROR(VLOOKUP($B39,NAfiliado_NFarmacia!$A$2:$J$497,5,0)),"Ingresa Farmacia",VLOOKUP($B39,NAfiliado_NFarmacia!$A$2:$J$497,5,0))))</f>
        <v/>
      </c>
      <c r="J39" s="70">
        <f>+IF($B39="","",+IF(OR($F39="Si",$F39=""),IF(ISERROR(VLOOKUP($B39,padron!$A$3:$M$482,10,0)),+IF(ISERROR(VLOOKUP($B39,NAfiliado_NFarmacia!$A$2:$J$497,5,0)),"Ingresa Direccion de Farmacia",VLOOKUP($B39,NAfiliado_NFarmacia!$A$2:$J$497,6,0)),VLOOKUP($B39,padron!$A$3:$M$482,10,0)),+IF(ISERROR(VLOOKUP($B39,NAfiliado_NFarmacia!$A$2:$J$497,6,0)),"Ingresa Direccion de Farmacia",VLOOKUP($B39,NAfiliado_NFarmacia!$A$2:$J$497,6,0))))</f>
        <v/>
      </c>
      <c r="K39" s="70">
        <f>+IF($B39="","",+IF(OR($F39="Si",$F39=""),IF(ISERROR(VLOOKUP($B39,padron!$A$3:$M$482,10,0)),+IF(ISERROR(VLOOKUP($B39,NAfiliado_NFarmacia!$A$2:$J$497,5,0)),"Ingresa Localidad de Farmacia",VLOOKUP($B39,NAfiliado_NFarmacia!$A$2:$J$497,7,0)),VLOOKUP($B39,padron!$A$3:$M$482,11,0)),+IF(ISERROR(VLOOKUP($B39,NAfiliado_NFarmacia!$A$2:$J$497,7,0)),"Ingresa Localidad de Farmacia",VLOOKUP($B39,NAfiliado_NFarmacia!$A$2:$J$497,7,0))))</f>
        <v/>
      </c>
      <c r="L39" s="69">
        <f>+IF(B39="","",IF(F39="No","84005541",+IFERROR(+VLOOKUP(inicio!B39,padron!$A$2:$H$1999,8,0),"84005541")))</f>
        <v/>
      </c>
      <c r="M39" s="69">
        <f>+IF(B39="","",+IFERROR(+VLOOKUP(B39,padron!A:C,3,0),"no_cargado"))</f>
        <v/>
      </c>
      <c r="N39" s="69">
        <f>+IF(C39="","",+IFERROR(+VLOOKUP($C39,materiales!$A$2:$C$101,3,0),"9999"))</f>
        <v/>
      </c>
      <c r="O39" s="69">
        <f>+IF(D39="","","01")</f>
        <v/>
      </c>
      <c r="P39" s="69">
        <f>+IF(B39="","","CONVENIO 100%")</f>
        <v/>
      </c>
      <c r="Q39" s="69">
        <f>+IF(I39="","","ZTRA")</f>
        <v/>
      </c>
      <c r="R39" s="69">
        <f>+IF(J39="","",+IFERROR(+IF(U39="DSZA","ALMA","1004"),"ALMA"))</f>
        <v/>
      </c>
      <c r="S39" s="69">
        <f>+IF(K39="","","40000001")</f>
        <v/>
      </c>
      <c r="T39" s="69">
        <f>+IF(L39="","",+DAY(TODAY())&amp;"."&amp;TEXT(+TODAY(),"MM")&amp;"."&amp;+YEAR(TODAY()))</f>
        <v/>
      </c>
      <c r="U39" s="69">
        <f>+IF(M39="","",IFERROR(+VLOOKUP(C39,materiales!$A$2:$D$1000,4,0),"DSZA"))</f>
        <v/>
      </c>
      <c r="V39" s="69">
        <f>+IF(N39="","","MAN")</f>
        <v/>
      </c>
      <c r="W39" s="69">
        <f>IF(B39="","","02")</f>
        <v/>
      </c>
      <c r="X39" s="69">
        <f>IF(B39="","","01")</f>
        <v/>
      </c>
      <c r="Y39" s="70">
        <f>+RIGHT(B39,8)</f>
        <v/>
      </c>
      <c r="Z39" s="70">
        <f>IF(M39="no_cargado",VLOOKUP(B39,NAfiliado_NFarmacia!A:H,8,0),"")</f>
        <v/>
      </c>
      <c r="AA39" s="71" t="n"/>
    </row>
    <row r="40">
      <c r="A40" s="50" t="n"/>
      <c r="B40" s="70" t="n"/>
      <c r="C40" s="72" t="n"/>
      <c r="D40" s="70" t="n"/>
      <c r="E40" s="70" t="n"/>
      <c r="F40" s="70" t="n"/>
      <c r="G40" s="66">
        <f>+IF($B40="","",+IFERROR(+VLOOKUP(B40,padron!$A$2:$E$2000,2,0),+IFERROR(VLOOKUP(B40,NAfiliado_NFarmacia!$A:$J,10,0),"Ingresar Nuevo Afiliado")))</f>
        <v/>
      </c>
      <c r="H40" s="69">
        <f>+IF(B40="","",+IFERROR(+VLOOKUP($C40,materiales!$A$2:$C$101,2,0),"9999"))</f>
        <v/>
      </c>
      <c r="I40" s="70">
        <f>+IF($B40="","",+IF(OR($F40="Si",$F40=""),IF(ISERROR(VLOOKUP($B40,padron!$A$3:$M$482,9,0)),+IF(ISERROR(VLOOKUP($B40,NAfiliado_NFarmacia!$A$2:$J$497,5,0)),"Ingresa Farmacia",VLOOKUP($B40,NAfiliado_NFarmacia!$A$2:$J$497,5,0)),VLOOKUP($B40,padron!$A$3:$M$482,9,0)),+IF(ISERROR(VLOOKUP($B40,NAfiliado_NFarmacia!$A$2:$J$497,5,0)),"Ingresa Farmacia",VLOOKUP($B40,NAfiliado_NFarmacia!$A$2:$J$497,5,0))))</f>
        <v/>
      </c>
      <c r="J40" s="70">
        <f>+IF($B40="","",+IF(OR($F40="Si",$F40=""),IF(ISERROR(VLOOKUP($B40,padron!$A$3:$M$482,10,0)),+IF(ISERROR(VLOOKUP($B40,NAfiliado_NFarmacia!$A$2:$J$497,5,0)),"Ingresa Direccion de Farmacia",VLOOKUP($B40,NAfiliado_NFarmacia!$A$2:$J$497,6,0)),VLOOKUP($B40,padron!$A$3:$M$482,10,0)),+IF(ISERROR(VLOOKUP($B40,NAfiliado_NFarmacia!$A$2:$J$497,6,0)),"Ingresa Direccion de Farmacia",VLOOKUP($B40,NAfiliado_NFarmacia!$A$2:$J$497,6,0))))</f>
        <v/>
      </c>
      <c r="K40" s="70">
        <f>+IF($B40="","",+IF(OR($F40="Si",$F40=""),IF(ISERROR(VLOOKUP($B40,padron!$A$3:$M$482,10,0)),+IF(ISERROR(VLOOKUP($B40,NAfiliado_NFarmacia!$A$2:$J$497,5,0)),"Ingresa Localidad de Farmacia",VLOOKUP($B40,NAfiliado_NFarmacia!$A$2:$J$497,7,0)),VLOOKUP($B40,padron!$A$3:$M$482,11,0)),+IF(ISERROR(VLOOKUP($B40,NAfiliado_NFarmacia!$A$2:$J$497,7,0)),"Ingresa Localidad de Farmacia",VLOOKUP($B40,NAfiliado_NFarmacia!$A$2:$J$497,7,0))))</f>
        <v/>
      </c>
      <c r="L40" s="69">
        <f>+IF(B40="","",IF(F40="No","84005541",+IFERROR(+VLOOKUP(inicio!B40,padron!$A$2:$H$1999,8,0),"84005541")))</f>
        <v/>
      </c>
      <c r="M40" s="69">
        <f>+IF(B40="","",+IFERROR(+VLOOKUP(B40,padron!A:C,3,0),"no_cargado"))</f>
        <v/>
      </c>
      <c r="N40" s="69">
        <f>+IF(C40="","",+IFERROR(+VLOOKUP($C40,materiales!$A$2:$C$101,3,0),"9999"))</f>
        <v/>
      </c>
      <c r="O40" s="69">
        <f>+IF(D40="","","01")</f>
        <v/>
      </c>
      <c r="P40" s="69">
        <f>+IF(B40="","","CONVENIO 100%")</f>
        <v/>
      </c>
      <c r="Q40" s="69">
        <f>+IF(I40="","","ZTRA")</f>
        <v/>
      </c>
      <c r="R40" s="69">
        <f>+IF(J40="","",+IFERROR(+IF(U40="DSZA","ALMA","1004"),"ALMA"))</f>
        <v/>
      </c>
      <c r="S40" s="69">
        <f>+IF(K40="","","40000001")</f>
        <v/>
      </c>
      <c r="T40" s="69">
        <f>+IF(L40="","",+DAY(TODAY())&amp;"."&amp;TEXT(+TODAY(),"MM")&amp;"."&amp;+YEAR(TODAY()))</f>
        <v/>
      </c>
      <c r="U40" s="69">
        <f>+IF(M40="","",IFERROR(+VLOOKUP(C40,materiales!$A$2:$D$1000,4,0),"DSZA"))</f>
        <v/>
      </c>
      <c r="V40" s="69">
        <f>+IF(N40="","","MAN")</f>
        <v/>
      </c>
      <c r="W40" s="69">
        <f>IF(B40="","","02")</f>
        <v/>
      </c>
      <c r="X40" s="69">
        <f>IF(B40="","","01")</f>
        <v/>
      </c>
      <c r="Y40" s="70">
        <f>+RIGHT(B40,8)</f>
        <v/>
      </c>
      <c r="Z40" s="70">
        <f>IF(M40="no_cargado",VLOOKUP(B40,NAfiliado_NFarmacia!A:H,8,0),"")</f>
        <v/>
      </c>
      <c r="AA40" s="71" t="n"/>
    </row>
    <row r="41">
      <c r="A41" s="50" t="n"/>
      <c r="B41" s="70" t="n"/>
      <c r="C41" s="72" t="n"/>
      <c r="D41" s="70" t="n"/>
      <c r="E41" s="70" t="n"/>
      <c r="F41" s="70" t="n"/>
      <c r="G41" s="66">
        <f>+IF($B41="","",+IFERROR(+VLOOKUP(B41,padron!$A$2:$E$2000,2,0),+IFERROR(VLOOKUP(B41,NAfiliado_NFarmacia!$A:$J,10,0),"Ingresar Nuevo Afiliado")))</f>
        <v/>
      </c>
      <c r="H41" s="69">
        <f>+IF(B41="","",+IFERROR(+VLOOKUP($C41,materiales!$A$2:$C$101,2,0),"9999"))</f>
        <v/>
      </c>
      <c r="I41" s="70">
        <f>+IF($B41="","",+IF(OR($F41="Si",$F41=""),IF(ISERROR(VLOOKUP($B41,padron!$A$3:$M$482,9,0)),+IF(ISERROR(VLOOKUP($B41,NAfiliado_NFarmacia!$A$2:$J$497,5,0)),"Ingresa Farmacia",VLOOKUP($B41,NAfiliado_NFarmacia!$A$2:$J$497,5,0)),VLOOKUP($B41,padron!$A$3:$M$482,9,0)),+IF(ISERROR(VLOOKUP($B41,NAfiliado_NFarmacia!$A$2:$J$497,5,0)),"Ingresa Farmacia",VLOOKUP($B41,NAfiliado_NFarmacia!$A$2:$J$497,5,0))))</f>
        <v/>
      </c>
      <c r="J41" s="70">
        <f>+IF($B41="","",+IF(OR($F41="Si",$F41=""),IF(ISERROR(VLOOKUP($B41,padron!$A$3:$M$482,10,0)),+IF(ISERROR(VLOOKUP($B41,NAfiliado_NFarmacia!$A$2:$J$497,5,0)),"Ingresa Direccion de Farmacia",VLOOKUP($B41,NAfiliado_NFarmacia!$A$2:$J$497,6,0)),VLOOKUP($B41,padron!$A$3:$M$482,10,0)),+IF(ISERROR(VLOOKUP($B41,NAfiliado_NFarmacia!$A$2:$J$497,6,0)),"Ingresa Direccion de Farmacia",VLOOKUP($B41,NAfiliado_NFarmacia!$A$2:$J$497,6,0))))</f>
        <v/>
      </c>
      <c r="K41" s="70">
        <f>+IF($B41="","",+IF(OR($F41="Si",$F41=""),IF(ISERROR(VLOOKUP($B41,padron!$A$3:$M$482,10,0)),+IF(ISERROR(VLOOKUP($B41,NAfiliado_NFarmacia!$A$2:$J$497,5,0)),"Ingresa Localidad de Farmacia",VLOOKUP($B41,NAfiliado_NFarmacia!$A$2:$J$497,7,0)),VLOOKUP($B41,padron!$A$3:$M$482,11,0)),+IF(ISERROR(VLOOKUP($B41,NAfiliado_NFarmacia!$A$2:$J$497,7,0)),"Ingresa Localidad de Farmacia",VLOOKUP($B41,NAfiliado_NFarmacia!$A$2:$J$497,7,0))))</f>
        <v/>
      </c>
      <c r="L41" s="69">
        <f>+IF(B41="","",IF(F41="No","84005541",+IFERROR(+VLOOKUP(inicio!B41,padron!$A$2:$H$1999,8,0),"84005541")))</f>
        <v/>
      </c>
      <c r="M41" s="69">
        <f>+IF(B41="","",+IFERROR(+VLOOKUP(B41,padron!A:C,3,0),"no_cargado"))</f>
        <v/>
      </c>
      <c r="N41" s="69">
        <f>+IF(C41="","",+IFERROR(+VLOOKUP($C41,materiales!$A$2:$C$101,3,0),"9999"))</f>
        <v/>
      </c>
      <c r="O41" s="69">
        <f>+IF(D41="","","01")</f>
        <v/>
      </c>
      <c r="P41" s="69">
        <f>+IF(B41="","","CONVENIO 100%")</f>
        <v/>
      </c>
      <c r="Q41" s="69">
        <f>+IF(I41="","","ZTRA")</f>
        <v/>
      </c>
      <c r="R41" s="69">
        <f>+IF(J41="","",+IFERROR(+IF(U41="DSZA","ALMA","1004"),"ALMA"))</f>
        <v/>
      </c>
      <c r="S41" s="69">
        <f>+IF(K41="","","40000001")</f>
        <v/>
      </c>
      <c r="T41" s="69">
        <f>+IF(L41="","",+DAY(TODAY())&amp;"."&amp;TEXT(+TODAY(),"MM")&amp;"."&amp;+YEAR(TODAY()))</f>
        <v/>
      </c>
      <c r="U41" s="69">
        <f>+IF(M41="","",IFERROR(+VLOOKUP(C41,materiales!$A$2:$D$1000,4,0),"DSZA"))</f>
        <v/>
      </c>
      <c r="V41" s="69">
        <f>+IF(N41="","","MAN")</f>
        <v/>
      </c>
      <c r="W41" s="69">
        <f>IF(B41="","","02")</f>
        <v/>
      </c>
      <c r="X41" s="69">
        <f>IF(B41="","","01")</f>
        <v/>
      </c>
      <c r="Y41" s="70">
        <f>+RIGHT(B41,8)</f>
        <v/>
      </c>
      <c r="Z41" s="70">
        <f>IF(M41="no_cargado",VLOOKUP(B41,NAfiliado_NFarmacia!A:H,8,0),"")</f>
        <v/>
      </c>
      <c r="AA41" s="71" t="n"/>
    </row>
    <row r="42">
      <c r="A42" s="50" t="n"/>
      <c r="B42" s="70" t="n"/>
      <c r="C42" s="72" t="n"/>
      <c r="D42" s="70" t="n"/>
      <c r="E42" s="70" t="n"/>
      <c r="F42" s="70" t="n"/>
      <c r="G42" s="66">
        <f>+IF($B42="","",+IFERROR(+VLOOKUP(B42,padron!$A$2:$E$2000,2,0),+IFERROR(VLOOKUP(B42,NAfiliado_NFarmacia!$A:$J,10,0),"Ingresar Nuevo Afiliado")))</f>
        <v/>
      </c>
      <c r="H42" s="69">
        <f>+IF(B42="","",+IFERROR(+VLOOKUP($C42,materiales!$A$2:$C$101,2,0),"9999"))</f>
        <v/>
      </c>
      <c r="I42" s="70">
        <f>+IF($B42="","",+IF(OR($F42="Si",$F42=""),IF(ISERROR(VLOOKUP($B42,padron!$A$3:$M$482,9,0)),+IF(ISERROR(VLOOKUP($B42,NAfiliado_NFarmacia!$A$2:$J$497,5,0)),"Ingresa Farmacia",VLOOKUP($B42,NAfiliado_NFarmacia!$A$2:$J$497,5,0)),VLOOKUP($B42,padron!$A$3:$M$482,9,0)),+IF(ISERROR(VLOOKUP($B42,NAfiliado_NFarmacia!$A$2:$J$497,5,0)),"Ingresa Farmacia",VLOOKUP($B42,NAfiliado_NFarmacia!$A$2:$J$497,5,0))))</f>
        <v/>
      </c>
      <c r="J42" s="70">
        <f>+IF($B42="","",+IF(OR($F42="Si",$F42=""),IF(ISERROR(VLOOKUP($B42,padron!$A$3:$M$482,10,0)),+IF(ISERROR(VLOOKUP($B42,NAfiliado_NFarmacia!$A$2:$J$497,5,0)),"Ingresa Direccion de Farmacia",VLOOKUP($B42,NAfiliado_NFarmacia!$A$2:$J$497,6,0)),VLOOKUP($B42,padron!$A$3:$M$482,10,0)),+IF(ISERROR(VLOOKUP($B42,NAfiliado_NFarmacia!$A$2:$J$497,6,0)),"Ingresa Direccion de Farmacia",VLOOKUP($B42,NAfiliado_NFarmacia!$A$2:$J$497,6,0))))</f>
        <v/>
      </c>
      <c r="K42" s="70">
        <f>+IF($B42="","",+IF(OR($F42="Si",$F42=""),IF(ISERROR(VLOOKUP($B42,padron!$A$3:$M$482,10,0)),+IF(ISERROR(VLOOKUP($B42,NAfiliado_NFarmacia!$A$2:$J$497,5,0)),"Ingresa Localidad de Farmacia",VLOOKUP($B42,NAfiliado_NFarmacia!$A$2:$J$497,7,0)),VLOOKUP($B42,padron!$A$3:$M$482,11,0)),+IF(ISERROR(VLOOKUP($B42,NAfiliado_NFarmacia!$A$2:$J$497,7,0)),"Ingresa Localidad de Farmacia",VLOOKUP($B42,NAfiliado_NFarmacia!$A$2:$J$497,7,0))))</f>
        <v/>
      </c>
      <c r="L42" s="69">
        <f>+IF(B42="","",IF(F42="No","84005541",+IFERROR(+VLOOKUP(inicio!B42,padron!$A$2:$H$1999,8,0),"84005541")))</f>
        <v/>
      </c>
      <c r="M42" s="69">
        <f>+IF(B42="","",+IFERROR(+VLOOKUP(B42,padron!A:C,3,0),"no_cargado"))</f>
        <v/>
      </c>
      <c r="N42" s="69">
        <f>+IF(C42="","",+IFERROR(+VLOOKUP($C42,materiales!$A$2:$C$101,3,0),"9999"))</f>
        <v/>
      </c>
      <c r="O42" s="69">
        <f>+IF(D42="","","01")</f>
        <v/>
      </c>
      <c r="P42" s="69">
        <f>+IF(B42="","","CONVENIO 100%")</f>
        <v/>
      </c>
      <c r="Q42" s="69">
        <f>+IF(I42="","","ZTRA")</f>
        <v/>
      </c>
      <c r="R42" s="69">
        <f>+IF(J42="","",+IFERROR(+IF(U42="DSZA","ALMA","1004"),"ALMA"))</f>
        <v/>
      </c>
      <c r="S42" s="69">
        <f>+IF(K42="","","40000001")</f>
        <v/>
      </c>
      <c r="T42" s="69">
        <f>+IF(L42="","",+DAY(TODAY())&amp;"."&amp;TEXT(+TODAY(),"MM")&amp;"."&amp;+YEAR(TODAY()))</f>
        <v/>
      </c>
      <c r="U42" s="69">
        <f>+IF(M42="","",IFERROR(+VLOOKUP(C42,materiales!$A$2:$D$1000,4,0),"DSZA"))</f>
        <v/>
      </c>
      <c r="V42" s="69">
        <f>+IF(N42="","","MAN")</f>
        <v/>
      </c>
      <c r="W42" s="69">
        <f>IF(B42="","","02")</f>
        <v/>
      </c>
      <c r="X42" s="69">
        <f>IF(B42="","","01")</f>
        <v/>
      </c>
      <c r="Y42" s="70">
        <f>+RIGHT(B42,8)</f>
        <v/>
      </c>
      <c r="Z42" s="70">
        <f>IF(M42="no_cargado",VLOOKUP(B42,NAfiliado_NFarmacia!A:H,8,0),"")</f>
        <v/>
      </c>
      <c r="AA42" s="71" t="n"/>
    </row>
    <row r="43">
      <c r="A43" s="50" t="n"/>
      <c r="B43" s="70" t="n"/>
      <c r="C43" s="72" t="n"/>
      <c r="D43" s="70" t="n"/>
      <c r="E43" s="70" t="n"/>
      <c r="F43" s="70" t="n"/>
      <c r="G43" s="66">
        <f>+IF($B43="","",+IFERROR(+VLOOKUP(B43,padron!$A$2:$E$2000,2,0),+IFERROR(VLOOKUP(B43,NAfiliado_NFarmacia!$A:$J,10,0),"Ingresar Nuevo Afiliado")))</f>
        <v/>
      </c>
      <c r="H43" s="69">
        <f>+IF(B43="","",+IFERROR(+VLOOKUP($C43,materiales!$A$2:$C$101,2,0),"9999"))</f>
        <v/>
      </c>
      <c r="I43" s="70">
        <f>+IF($B43="","",+IF(OR($F43="Si",$F43=""),IF(ISERROR(VLOOKUP($B43,padron!$A$3:$M$482,9,0)),+IF(ISERROR(VLOOKUP($B43,NAfiliado_NFarmacia!$A$2:$J$497,5,0)),"Ingresa Farmacia",VLOOKUP($B43,NAfiliado_NFarmacia!$A$2:$J$497,5,0)),VLOOKUP($B43,padron!$A$3:$M$482,9,0)),+IF(ISERROR(VLOOKUP($B43,NAfiliado_NFarmacia!$A$2:$J$497,5,0)),"Ingresa Farmacia",VLOOKUP($B43,NAfiliado_NFarmacia!$A$2:$J$497,5,0))))</f>
        <v/>
      </c>
      <c r="J43" s="70">
        <f>+IF($B43="","",+IF(OR($F43="Si",$F43=""),IF(ISERROR(VLOOKUP($B43,padron!$A$3:$M$482,10,0)),+IF(ISERROR(VLOOKUP($B43,NAfiliado_NFarmacia!$A$2:$J$497,5,0)),"Ingresa Direccion de Farmacia",VLOOKUP($B43,NAfiliado_NFarmacia!$A$2:$J$497,6,0)),VLOOKUP($B43,padron!$A$3:$M$482,10,0)),+IF(ISERROR(VLOOKUP($B43,NAfiliado_NFarmacia!$A$2:$J$497,6,0)),"Ingresa Direccion de Farmacia",VLOOKUP($B43,NAfiliado_NFarmacia!$A$2:$J$497,6,0))))</f>
        <v/>
      </c>
      <c r="K43" s="70">
        <f>+IF($B43="","",+IF(OR($F43="Si",$F43=""),IF(ISERROR(VLOOKUP($B43,padron!$A$3:$M$482,10,0)),+IF(ISERROR(VLOOKUP($B43,NAfiliado_NFarmacia!$A$2:$J$497,5,0)),"Ingresa Localidad de Farmacia",VLOOKUP($B43,NAfiliado_NFarmacia!$A$2:$J$497,7,0)),VLOOKUP($B43,padron!$A$3:$M$482,11,0)),+IF(ISERROR(VLOOKUP($B43,NAfiliado_NFarmacia!$A$2:$J$497,7,0)),"Ingresa Localidad de Farmacia",VLOOKUP($B43,NAfiliado_NFarmacia!$A$2:$J$497,7,0))))</f>
        <v/>
      </c>
      <c r="L43" s="69">
        <f>+IF(B43="","",IF(F43="No","84005541",+IFERROR(+VLOOKUP(inicio!B43,padron!$A$2:$H$1999,8,0),"84005541")))</f>
        <v/>
      </c>
      <c r="M43" s="69">
        <f>+IF(B43="","",+IFERROR(+VLOOKUP(B43,padron!A:C,3,0),"no_cargado"))</f>
        <v/>
      </c>
      <c r="N43" s="69">
        <f>+IF(C43="","",+IFERROR(+VLOOKUP($C43,materiales!$A$2:$C$101,3,0),"9999"))</f>
        <v/>
      </c>
      <c r="O43" s="69">
        <f>+IF(D43="","","01")</f>
        <v/>
      </c>
      <c r="P43" s="69">
        <f>+IF(B43="","","CONVENIO 100%")</f>
        <v/>
      </c>
      <c r="Q43" s="69">
        <f>+IF(I43="","","ZTRA")</f>
        <v/>
      </c>
      <c r="R43" s="69">
        <f>+IF(J43="","",+IFERROR(+IF(U43="DSZA","ALMA","1004"),"ALMA"))</f>
        <v/>
      </c>
      <c r="S43" s="69">
        <f>+IF(K43="","","40000001")</f>
        <v/>
      </c>
      <c r="T43" s="69">
        <f>+IF(L43="","",+DAY(TODAY())&amp;"."&amp;TEXT(+TODAY(),"MM")&amp;"."&amp;+YEAR(TODAY()))</f>
        <v/>
      </c>
      <c r="U43" s="69">
        <f>+IF(M43="","",IFERROR(+VLOOKUP(C43,materiales!$A$2:$D$1000,4,0),"DSZA"))</f>
        <v/>
      </c>
      <c r="V43" s="69">
        <f>+IF(N43="","","MAN")</f>
        <v/>
      </c>
      <c r="W43" s="69">
        <f>IF(B43="","","02")</f>
        <v/>
      </c>
      <c r="X43" s="69">
        <f>IF(B43="","","01")</f>
        <v/>
      </c>
      <c r="Y43" s="70">
        <f>+RIGHT(B43,8)</f>
        <v/>
      </c>
      <c r="Z43" s="70">
        <f>IF(M43="no_cargado",VLOOKUP(B43,NAfiliado_NFarmacia!A:H,8,0),"")</f>
        <v/>
      </c>
      <c r="AA43" s="71" t="n"/>
    </row>
    <row r="44">
      <c r="A44" s="50" t="n"/>
      <c r="B44" s="70" t="n"/>
      <c r="C44" s="72" t="n"/>
      <c r="D44" s="70" t="n"/>
      <c r="E44" s="70" t="n"/>
      <c r="F44" s="70" t="n"/>
      <c r="G44" s="66">
        <f>+IF($B44="","",+IFERROR(+VLOOKUP(B44,padron!$A$2:$E$2000,2,0),+IFERROR(VLOOKUP(B44,NAfiliado_NFarmacia!$A:$J,10,0),"Ingresar Nuevo Afiliado")))</f>
        <v/>
      </c>
      <c r="H44" s="69">
        <f>+IF(B44="","",+IFERROR(+VLOOKUP($C44,materiales!$A$2:$C$101,2,0),"9999"))</f>
        <v/>
      </c>
      <c r="I44" s="70">
        <f>+IF($B44="","",+IF(OR($F44="Si",$F44=""),IF(ISERROR(VLOOKUP($B44,padron!$A$3:$M$482,9,0)),+IF(ISERROR(VLOOKUP($B44,NAfiliado_NFarmacia!$A$2:$J$497,5,0)),"Ingresa Farmacia",VLOOKUP($B44,NAfiliado_NFarmacia!$A$2:$J$497,5,0)),VLOOKUP($B44,padron!$A$3:$M$482,9,0)),+IF(ISERROR(VLOOKUP($B44,NAfiliado_NFarmacia!$A$2:$J$497,5,0)),"Ingresa Farmacia",VLOOKUP($B44,NAfiliado_NFarmacia!$A$2:$J$497,5,0))))</f>
        <v/>
      </c>
      <c r="J44" s="70">
        <f>+IF($B44="","",+IF(OR($F44="Si",$F44=""),IF(ISERROR(VLOOKUP($B44,padron!$A$3:$M$482,10,0)),+IF(ISERROR(VLOOKUP($B44,NAfiliado_NFarmacia!$A$2:$J$497,5,0)),"Ingresa Direccion de Farmacia",VLOOKUP($B44,NAfiliado_NFarmacia!$A$2:$J$497,6,0)),VLOOKUP($B44,padron!$A$3:$M$482,10,0)),+IF(ISERROR(VLOOKUP($B44,NAfiliado_NFarmacia!$A$2:$J$497,6,0)),"Ingresa Direccion de Farmacia",VLOOKUP($B44,NAfiliado_NFarmacia!$A$2:$J$497,6,0))))</f>
        <v/>
      </c>
      <c r="K44" s="70">
        <f>+IF($B44="","",+IF(OR($F44="Si",$F44=""),IF(ISERROR(VLOOKUP($B44,padron!$A$3:$M$482,10,0)),+IF(ISERROR(VLOOKUP($B44,NAfiliado_NFarmacia!$A$2:$J$497,5,0)),"Ingresa Localidad de Farmacia",VLOOKUP($B44,NAfiliado_NFarmacia!$A$2:$J$497,7,0)),VLOOKUP($B44,padron!$A$3:$M$482,11,0)),+IF(ISERROR(VLOOKUP($B44,NAfiliado_NFarmacia!$A$2:$J$497,7,0)),"Ingresa Localidad de Farmacia",VLOOKUP($B44,NAfiliado_NFarmacia!$A$2:$J$497,7,0))))</f>
        <v/>
      </c>
      <c r="L44" s="69">
        <f>+IF(B44="","",IF(F44="No","84005541",+IFERROR(+VLOOKUP(inicio!B44,padron!$A$2:$H$1999,8,0),"84005541")))</f>
        <v/>
      </c>
      <c r="M44" s="69">
        <f>+IF(B44="","",+IFERROR(+VLOOKUP(B44,padron!A:C,3,0),"no_cargado"))</f>
        <v/>
      </c>
      <c r="N44" s="69">
        <f>+IF(C44="","",+IFERROR(+VLOOKUP($C44,materiales!$A$2:$C$101,3,0),"9999"))</f>
        <v/>
      </c>
      <c r="O44" s="69">
        <f>+IF(D44="","","01")</f>
        <v/>
      </c>
      <c r="P44" s="69">
        <f>+IF(B44="","","CONVENIO 100%")</f>
        <v/>
      </c>
      <c r="Q44" s="69">
        <f>+IF(I44="","","ZTRA")</f>
        <v/>
      </c>
      <c r="R44" s="69">
        <f>+IF(J44="","",+IFERROR(+IF(U44="DSZA","ALMA","1004"),"ALMA"))</f>
        <v/>
      </c>
      <c r="S44" s="69">
        <f>+IF(K44="","","40000001")</f>
        <v/>
      </c>
      <c r="T44" s="69">
        <f>+IF(L44="","",+DAY(TODAY())&amp;"."&amp;TEXT(+TODAY(),"MM")&amp;"."&amp;+YEAR(TODAY()))</f>
        <v/>
      </c>
      <c r="U44" s="69">
        <f>+IF(M44="","",IFERROR(+VLOOKUP(C44,materiales!$A$2:$D$1000,4,0),"DSZA"))</f>
        <v/>
      </c>
      <c r="V44" s="69">
        <f>+IF(N44="","","MAN")</f>
        <v/>
      </c>
      <c r="W44" s="69">
        <f>IF(B44="","","02")</f>
        <v/>
      </c>
      <c r="X44" s="69">
        <f>IF(B44="","","01")</f>
        <v/>
      </c>
      <c r="Y44" s="70">
        <f>+RIGHT(B44,8)</f>
        <v/>
      </c>
      <c r="Z44" s="70">
        <f>IF(M44="no_cargado",VLOOKUP(B44,NAfiliado_NFarmacia!A:H,8,0),"")</f>
        <v/>
      </c>
      <c r="AA44" s="71" t="n"/>
    </row>
    <row r="45">
      <c r="A45" s="50" t="n"/>
      <c r="B45" s="70" t="n"/>
      <c r="C45" s="72" t="n"/>
      <c r="D45" s="70" t="n"/>
      <c r="E45" s="70" t="n"/>
      <c r="F45" s="70" t="n"/>
      <c r="G45" s="66">
        <f>+IF($B45="","",+IFERROR(+VLOOKUP(B45,padron!$A$2:$E$2000,2,0),+IFERROR(VLOOKUP(B45,NAfiliado_NFarmacia!$A:$J,10,0),"Ingresar Nuevo Afiliado")))</f>
        <v/>
      </c>
      <c r="H45" s="69">
        <f>+IF(B45="","",+IFERROR(+VLOOKUP($C45,materiales!$A$2:$C$101,2,0),"9999"))</f>
        <v/>
      </c>
      <c r="I45" s="70">
        <f>+IF($B45="","",+IF(OR($F45="Si",$F45=""),IF(ISERROR(VLOOKUP($B45,padron!$A$3:$M$482,9,0)),+IF(ISERROR(VLOOKUP($B45,NAfiliado_NFarmacia!$A$2:$J$497,5,0)),"Ingresa Farmacia",VLOOKUP($B45,NAfiliado_NFarmacia!$A$2:$J$497,5,0)),VLOOKUP($B45,padron!$A$3:$M$482,9,0)),+IF(ISERROR(VLOOKUP($B45,NAfiliado_NFarmacia!$A$2:$J$497,5,0)),"Ingresa Farmacia",VLOOKUP($B45,NAfiliado_NFarmacia!$A$2:$J$497,5,0))))</f>
        <v/>
      </c>
      <c r="J45" s="70">
        <f>+IF($B45="","",+IF(OR($F45="Si",$F45=""),IF(ISERROR(VLOOKUP($B45,padron!$A$3:$M$482,10,0)),+IF(ISERROR(VLOOKUP($B45,NAfiliado_NFarmacia!$A$2:$J$497,5,0)),"Ingresa Direccion de Farmacia",VLOOKUP($B45,NAfiliado_NFarmacia!$A$2:$J$497,6,0)),VLOOKUP($B45,padron!$A$3:$M$482,10,0)),+IF(ISERROR(VLOOKUP($B45,NAfiliado_NFarmacia!$A$2:$J$497,6,0)),"Ingresa Direccion de Farmacia",VLOOKUP($B45,NAfiliado_NFarmacia!$A$2:$J$497,6,0))))</f>
        <v/>
      </c>
      <c r="K45" s="70">
        <f>+IF($B45="","",+IF(OR($F45="Si",$F45=""),IF(ISERROR(VLOOKUP($B45,padron!$A$3:$M$482,10,0)),+IF(ISERROR(VLOOKUP($B45,NAfiliado_NFarmacia!$A$2:$J$497,5,0)),"Ingresa Localidad de Farmacia",VLOOKUP($B45,NAfiliado_NFarmacia!$A$2:$J$497,7,0)),VLOOKUP($B45,padron!$A$3:$M$482,11,0)),+IF(ISERROR(VLOOKUP($B45,NAfiliado_NFarmacia!$A$2:$J$497,7,0)),"Ingresa Localidad de Farmacia",VLOOKUP($B45,NAfiliado_NFarmacia!$A$2:$J$497,7,0))))</f>
        <v/>
      </c>
      <c r="L45" s="69">
        <f>+IF(B45="","",IF(F45="No","84005541",+IFERROR(+VLOOKUP(inicio!B45,padron!$A$2:$H$1999,8,0),"84005541")))</f>
        <v/>
      </c>
      <c r="M45" s="69">
        <f>+IF(B45="","",+IFERROR(+VLOOKUP(B45,padron!A:C,3,0),"no_cargado"))</f>
        <v/>
      </c>
      <c r="N45" s="69">
        <f>+IF(C45="","",+IFERROR(+VLOOKUP($C45,materiales!$A$2:$C$101,3,0),"9999"))</f>
        <v/>
      </c>
      <c r="O45" s="69">
        <f>+IF(D45="","","01")</f>
        <v/>
      </c>
      <c r="P45" s="69">
        <f>+IF(B45="","","CONVENIO 100%")</f>
        <v/>
      </c>
      <c r="Q45" s="69">
        <f>+IF(I45="","","ZTRA")</f>
        <v/>
      </c>
      <c r="R45" s="69">
        <f>+IF(J45="","",+IFERROR(+IF(U45="DSZA","ALMA","1004"),"ALMA"))</f>
        <v/>
      </c>
      <c r="S45" s="69">
        <f>+IF(K45="","","40000001")</f>
        <v/>
      </c>
      <c r="T45" s="69">
        <f>+IF(L45="","",+DAY(TODAY())&amp;"."&amp;TEXT(+TODAY(),"MM")&amp;"."&amp;+YEAR(TODAY()))</f>
        <v/>
      </c>
      <c r="U45" s="69">
        <f>+IF(M45="","",IFERROR(+VLOOKUP(C45,materiales!$A$2:$D$1000,4,0),"DSZA"))</f>
        <v/>
      </c>
      <c r="V45" s="69">
        <f>+IF(N45="","","MAN")</f>
        <v/>
      </c>
      <c r="W45" s="69">
        <f>IF(B45="","","02")</f>
        <v/>
      </c>
      <c r="X45" s="69">
        <f>IF(B45="","","01")</f>
        <v/>
      </c>
      <c r="Y45" s="70">
        <f>+RIGHT(B45,8)</f>
        <v/>
      </c>
      <c r="Z45" s="70">
        <f>IF(M45="no_cargado",VLOOKUP(B45,NAfiliado_NFarmacia!A:H,8,0),"")</f>
        <v/>
      </c>
      <c r="AA45" s="71" t="n"/>
    </row>
    <row r="46">
      <c r="A46" s="50" t="n"/>
      <c r="B46" s="70" t="n"/>
      <c r="C46" s="72" t="n"/>
      <c r="D46" s="70" t="n"/>
      <c r="E46" s="70" t="n"/>
      <c r="F46" s="70" t="n"/>
      <c r="G46" s="66">
        <f>+IF($B46="","",+IFERROR(+VLOOKUP(B46,padron!$A$2:$E$2000,2,0),+IFERROR(VLOOKUP(B46,NAfiliado_NFarmacia!$A:$J,10,0),"Ingresar Nuevo Afiliado")))</f>
        <v/>
      </c>
      <c r="H46" s="69">
        <f>+IF(B46="","",+IFERROR(+VLOOKUP($C46,materiales!$A$2:$C$101,2,0),"9999"))</f>
        <v/>
      </c>
      <c r="I46" s="70">
        <f>+IF($B46="","",+IF(OR($F46="Si",$F46=""),IF(ISERROR(VLOOKUP($B46,padron!$A$3:$M$482,9,0)),+IF(ISERROR(VLOOKUP($B46,NAfiliado_NFarmacia!$A$2:$J$497,5,0)),"Ingresa Farmacia",VLOOKUP($B46,NAfiliado_NFarmacia!$A$2:$J$497,5,0)),VLOOKUP($B46,padron!$A$3:$M$482,9,0)),+IF(ISERROR(VLOOKUP($B46,NAfiliado_NFarmacia!$A$2:$J$497,5,0)),"Ingresa Farmacia",VLOOKUP($B46,NAfiliado_NFarmacia!$A$2:$J$497,5,0))))</f>
        <v/>
      </c>
      <c r="J46" s="70">
        <f>+IF($B46="","",+IF(OR($F46="Si",$F46=""),IF(ISERROR(VLOOKUP($B46,padron!$A$3:$M$482,10,0)),+IF(ISERROR(VLOOKUP($B46,NAfiliado_NFarmacia!$A$2:$J$497,5,0)),"Ingresa Direccion de Farmacia",VLOOKUP($B46,NAfiliado_NFarmacia!$A$2:$J$497,6,0)),VLOOKUP($B46,padron!$A$3:$M$482,10,0)),+IF(ISERROR(VLOOKUP($B46,NAfiliado_NFarmacia!$A$2:$J$497,6,0)),"Ingresa Direccion de Farmacia",VLOOKUP($B46,NAfiliado_NFarmacia!$A$2:$J$497,6,0))))</f>
        <v/>
      </c>
      <c r="K46" s="70">
        <f>+IF($B46="","",+IF(OR($F46="Si",$F46=""),IF(ISERROR(VLOOKUP($B46,padron!$A$3:$M$482,10,0)),+IF(ISERROR(VLOOKUP($B46,NAfiliado_NFarmacia!$A$2:$J$497,5,0)),"Ingresa Localidad de Farmacia",VLOOKUP($B46,NAfiliado_NFarmacia!$A$2:$J$497,7,0)),VLOOKUP($B46,padron!$A$3:$M$482,11,0)),+IF(ISERROR(VLOOKUP($B46,NAfiliado_NFarmacia!$A$2:$J$497,7,0)),"Ingresa Localidad de Farmacia",VLOOKUP($B46,NAfiliado_NFarmacia!$A$2:$J$497,7,0))))</f>
        <v/>
      </c>
      <c r="L46" s="69">
        <f>+IF(B46="","",IF(F46="No","84005541",+IFERROR(+VLOOKUP(inicio!B46,padron!$A$2:$H$1999,8,0),"84005541")))</f>
        <v/>
      </c>
      <c r="M46" s="69">
        <f>+IF(B46="","",+IFERROR(+VLOOKUP(B46,padron!A:C,3,0),"no_cargado"))</f>
        <v/>
      </c>
      <c r="N46" s="69">
        <f>+IF(C46="","",+IFERROR(+VLOOKUP($C46,materiales!$A$2:$C$101,3,0),"9999"))</f>
        <v/>
      </c>
      <c r="O46" s="69">
        <f>+IF(D46="","","01")</f>
        <v/>
      </c>
      <c r="P46" s="69">
        <f>+IF(B46="","","CONVENIO 100%")</f>
        <v/>
      </c>
      <c r="Q46" s="69">
        <f>+IF(I46="","","ZTRA")</f>
        <v/>
      </c>
      <c r="R46" s="69">
        <f>+IF(J46="","",+IFERROR(+IF(U46="DSZA","ALMA","1004"),"ALMA"))</f>
        <v/>
      </c>
      <c r="S46" s="69">
        <f>+IF(K46="","","40000001")</f>
        <v/>
      </c>
      <c r="T46" s="69">
        <f>+IF(L46="","",+DAY(TODAY())&amp;"."&amp;TEXT(+TODAY(),"MM")&amp;"."&amp;+YEAR(TODAY()))</f>
        <v/>
      </c>
      <c r="U46" s="69">
        <f>+IF(M46="","",IFERROR(+VLOOKUP(C46,materiales!$A$2:$D$1000,4,0),"DSZA"))</f>
        <v/>
      </c>
      <c r="V46" s="69">
        <f>+IF(N46="","","MAN")</f>
        <v/>
      </c>
      <c r="W46" s="69">
        <f>IF(B46="","","02")</f>
        <v/>
      </c>
      <c r="X46" s="69">
        <f>IF(B46="","","01")</f>
        <v/>
      </c>
      <c r="Y46" s="70">
        <f>+RIGHT(B46,8)</f>
        <v/>
      </c>
      <c r="Z46" s="70">
        <f>IF(M46="no_cargado",VLOOKUP(B46,NAfiliado_NFarmacia!A:H,8,0),"")</f>
        <v/>
      </c>
      <c r="AA46" s="71" t="n"/>
    </row>
    <row r="47">
      <c r="A47" s="50" t="n"/>
      <c r="B47" s="70" t="n"/>
      <c r="C47" s="72" t="n"/>
      <c r="D47" s="70" t="n"/>
      <c r="E47" s="70" t="n"/>
      <c r="F47" s="70" t="n"/>
      <c r="G47" s="66">
        <f>+IF($B47="","",+IFERROR(+VLOOKUP(B47,padron!$A$2:$E$2000,2,0),+IFERROR(VLOOKUP(B47,NAfiliado_NFarmacia!$A:$J,10,0),"Ingresar Nuevo Afiliado")))</f>
        <v/>
      </c>
      <c r="H47" s="69">
        <f>+IF(B47="","",+IFERROR(+VLOOKUP($C47,materiales!$A$2:$C$101,2,0),"9999"))</f>
        <v/>
      </c>
      <c r="I47" s="70">
        <f>+IF($B47="","",+IF(OR($F47="Si",$F47=""),IF(ISERROR(VLOOKUP($B47,padron!$A$3:$M$482,9,0)),+IF(ISERROR(VLOOKUP($B47,NAfiliado_NFarmacia!$A$2:$J$497,5,0)),"Ingresa Farmacia",VLOOKUP($B47,NAfiliado_NFarmacia!$A$2:$J$497,5,0)),VLOOKUP($B47,padron!$A$3:$M$482,9,0)),+IF(ISERROR(VLOOKUP($B47,NAfiliado_NFarmacia!$A$2:$J$497,5,0)),"Ingresa Farmacia",VLOOKUP($B47,NAfiliado_NFarmacia!$A$2:$J$497,5,0))))</f>
        <v/>
      </c>
      <c r="J47" s="70">
        <f>+IF($B47="","",+IF(OR($F47="Si",$F47=""),IF(ISERROR(VLOOKUP($B47,padron!$A$3:$M$482,10,0)),+IF(ISERROR(VLOOKUP($B47,NAfiliado_NFarmacia!$A$2:$J$497,5,0)),"Ingresa Direccion de Farmacia",VLOOKUP($B47,NAfiliado_NFarmacia!$A$2:$J$497,6,0)),VLOOKUP($B47,padron!$A$3:$M$482,10,0)),+IF(ISERROR(VLOOKUP($B47,NAfiliado_NFarmacia!$A$2:$J$497,6,0)),"Ingresa Direccion de Farmacia",VLOOKUP($B47,NAfiliado_NFarmacia!$A$2:$J$497,6,0))))</f>
        <v/>
      </c>
      <c r="K47" s="70">
        <f>+IF($B47="","",+IF(OR($F47="Si",$F47=""),IF(ISERROR(VLOOKUP($B47,padron!$A$3:$M$482,10,0)),+IF(ISERROR(VLOOKUP($B47,NAfiliado_NFarmacia!$A$2:$J$497,5,0)),"Ingresa Localidad de Farmacia",VLOOKUP($B47,NAfiliado_NFarmacia!$A$2:$J$497,7,0)),VLOOKUP($B47,padron!$A$3:$M$482,11,0)),+IF(ISERROR(VLOOKUP($B47,NAfiliado_NFarmacia!$A$2:$J$497,7,0)),"Ingresa Localidad de Farmacia",VLOOKUP($B47,NAfiliado_NFarmacia!$A$2:$J$497,7,0))))</f>
        <v/>
      </c>
      <c r="L47" s="69">
        <f>+IF(B47="","",IF(F47="No","84005541",+IFERROR(+VLOOKUP(inicio!B47,padron!$A$2:$H$1999,8,0),"84005541")))</f>
        <v/>
      </c>
      <c r="M47" s="69">
        <f>+IF(B47="","",+IFERROR(+VLOOKUP(B47,padron!A:C,3,0),"no_cargado"))</f>
        <v/>
      </c>
      <c r="N47" s="69">
        <f>+IF(C47="","",+IFERROR(+VLOOKUP($C47,materiales!$A$2:$C$101,3,0),"9999"))</f>
        <v/>
      </c>
      <c r="O47" s="69">
        <f>+IF(D47="","","01")</f>
        <v/>
      </c>
      <c r="P47" s="69">
        <f>+IF(B47="","","CONVENIO 100%")</f>
        <v/>
      </c>
      <c r="Q47" s="69">
        <f>+IF(I47="","","ZTRA")</f>
        <v/>
      </c>
      <c r="R47" s="69">
        <f>+IF(J47="","",+IFERROR(+IF(U47="DSZA","ALMA","1004"),"ALMA"))</f>
        <v/>
      </c>
      <c r="S47" s="69">
        <f>+IF(K47="","","40000001")</f>
        <v/>
      </c>
      <c r="T47" s="69">
        <f>+IF(L47="","",+DAY(TODAY())&amp;"."&amp;TEXT(+TODAY(),"MM")&amp;"."&amp;+YEAR(TODAY()))</f>
        <v/>
      </c>
      <c r="U47" s="69">
        <f>+IF(M47="","",IFERROR(+VLOOKUP(C47,materiales!$A$2:$D$1000,4,0),"DSZA"))</f>
        <v/>
      </c>
      <c r="V47" s="69">
        <f>+IF(N47="","","MAN")</f>
        <v/>
      </c>
      <c r="W47" s="69">
        <f>IF(B47="","","02")</f>
        <v/>
      </c>
      <c r="X47" s="69">
        <f>IF(B47="","","01")</f>
        <v/>
      </c>
      <c r="Y47" s="70">
        <f>+RIGHT(B47,8)</f>
        <v/>
      </c>
      <c r="Z47" s="70">
        <f>IF(M47="no_cargado",VLOOKUP(B47,NAfiliado_NFarmacia!A:H,8,0),"")</f>
        <v/>
      </c>
      <c r="AA47" s="71" t="n"/>
    </row>
    <row r="48">
      <c r="A48" s="50" t="n"/>
      <c r="B48" s="70" t="n"/>
      <c r="C48" s="72" t="n"/>
      <c r="D48" s="70" t="n"/>
      <c r="E48" s="70" t="n"/>
      <c r="F48" s="70" t="n"/>
      <c r="G48" s="66">
        <f>+IF($B48="","",+IFERROR(+VLOOKUP(B48,padron!$A$2:$E$2000,2,0),+IFERROR(VLOOKUP(B48,NAfiliado_NFarmacia!$A:$J,10,0),"Ingresar Nuevo Afiliado")))</f>
        <v/>
      </c>
      <c r="H48" s="69">
        <f>+IF(B48="","",+IFERROR(+VLOOKUP($C48,materiales!$A$2:$C$101,2,0),"9999"))</f>
        <v/>
      </c>
      <c r="I48" s="70">
        <f>+IF($B48="","",+IF(OR($F48="Si",$F48=""),IF(ISERROR(VLOOKUP($B48,padron!$A$3:$M$482,9,0)),+IF(ISERROR(VLOOKUP($B48,NAfiliado_NFarmacia!$A$2:$J$497,5,0)),"Ingresa Farmacia",VLOOKUP($B48,NAfiliado_NFarmacia!$A$2:$J$497,5,0)),VLOOKUP($B48,padron!$A$3:$M$482,9,0)),+IF(ISERROR(VLOOKUP($B48,NAfiliado_NFarmacia!$A$2:$J$497,5,0)),"Ingresa Farmacia",VLOOKUP($B48,NAfiliado_NFarmacia!$A$2:$J$497,5,0))))</f>
        <v/>
      </c>
      <c r="J48" s="70">
        <f>+IF($B48="","",+IF(OR($F48="Si",$F48=""),IF(ISERROR(VLOOKUP($B48,padron!$A$3:$M$482,10,0)),+IF(ISERROR(VLOOKUP($B48,NAfiliado_NFarmacia!$A$2:$J$497,5,0)),"Ingresa Direccion de Farmacia",VLOOKUP($B48,NAfiliado_NFarmacia!$A$2:$J$497,6,0)),VLOOKUP($B48,padron!$A$3:$M$482,10,0)),+IF(ISERROR(VLOOKUP($B48,NAfiliado_NFarmacia!$A$2:$J$497,6,0)),"Ingresa Direccion de Farmacia",VLOOKUP($B48,NAfiliado_NFarmacia!$A$2:$J$497,6,0))))</f>
        <v/>
      </c>
      <c r="K48" s="70">
        <f>+IF($B48="","",+IF(OR($F48="Si",$F48=""),IF(ISERROR(VLOOKUP($B48,padron!$A$3:$M$482,10,0)),+IF(ISERROR(VLOOKUP($B48,NAfiliado_NFarmacia!$A$2:$J$497,5,0)),"Ingresa Localidad de Farmacia",VLOOKUP($B48,NAfiliado_NFarmacia!$A$2:$J$497,7,0)),VLOOKUP($B48,padron!$A$3:$M$482,11,0)),+IF(ISERROR(VLOOKUP($B48,NAfiliado_NFarmacia!$A$2:$J$497,7,0)),"Ingresa Localidad de Farmacia",VLOOKUP($B48,NAfiliado_NFarmacia!$A$2:$J$497,7,0))))</f>
        <v/>
      </c>
      <c r="L48" s="69">
        <f>+IF(B48="","",IF(F48="No","84005541",+IFERROR(+VLOOKUP(inicio!B48,padron!$A$2:$H$1999,8,0),"84005541")))</f>
        <v/>
      </c>
      <c r="M48" s="69">
        <f>+IF(B48="","",+IFERROR(+VLOOKUP(B48,padron!A:C,3,0),"no_cargado"))</f>
        <v/>
      </c>
      <c r="N48" s="69">
        <f>+IF(C48="","",+IFERROR(+VLOOKUP($C48,materiales!$A$2:$C$101,3,0),"9999"))</f>
        <v/>
      </c>
      <c r="O48" s="69">
        <f>+IF(D48="","","01")</f>
        <v/>
      </c>
      <c r="P48" s="69">
        <f>+IF(B48="","","CONVENIO 100%")</f>
        <v/>
      </c>
      <c r="Q48" s="69">
        <f>+IF(I48="","","ZTRA")</f>
        <v/>
      </c>
      <c r="R48" s="69">
        <f>+IF(J48="","",+IFERROR(+IF(U48="DSZA","ALMA","1004"),"ALMA"))</f>
        <v/>
      </c>
      <c r="S48" s="69">
        <f>+IF(K48="","","40000001")</f>
        <v/>
      </c>
      <c r="T48" s="69">
        <f>+IF(L48="","",+DAY(TODAY())&amp;"."&amp;TEXT(+TODAY(),"MM")&amp;"."&amp;+YEAR(TODAY()))</f>
        <v/>
      </c>
      <c r="U48" s="69">
        <f>+IF(M48="","",IFERROR(+VLOOKUP(C48,materiales!$A$2:$D$1000,4,0),"DSZA"))</f>
        <v/>
      </c>
      <c r="V48" s="69">
        <f>+IF(N48="","","MAN")</f>
        <v/>
      </c>
      <c r="W48" s="69">
        <f>IF(B48="","","02")</f>
        <v/>
      </c>
      <c r="X48" s="69">
        <f>IF(B48="","","01")</f>
        <v/>
      </c>
      <c r="Y48" s="70">
        <f>+RIGHT(B48,8)</f>
        <v/>
      </c>
      <c r="Z48" s="70">
        <f>IF(M48="no_cargado",VLOOKUP(B48,NAfiliado_NFarmacia!A:H,8,0),"")</f>
        <v/>
      </c>
      <c r="AA48" s="71" t="n"/>
    </row>
    <row r="49">
      <c r="A49" s="50" t="n"/>
      <c r="B49" s="70" t="n"/>
      <c r="C49" s="72" t="n"/>
      <c r="D49" s="70" t="n"/>
      <c r="E49" s="70" t="n"/>
      <c r="F49" s="70" t="n"/>
      <c r="G49" s="66">
        <f>+IF($B49="","",+IFERROR(+VLOOKUP(B49,padron!$A$2:$E$2000,2,0),+IFERROR(VLOOKUP(B49,NAfiliado_NFarmacia!$A:$J,10,0),"Ingresar Nuevo Afiliado")))</f>
        <v/>
      </c>
      <c r="H49" s="69">
        <f>+IF(B49="","",+IFERROR(+VLOOKUP($C49,materiales!$A$2:$C$101,2,0),"9999"))</f>
        <v/>
      </c>
      <c r="I49" s="70">
        <f>+IF($B49="","",+IF(OR($F49="Si",$F49=""),IF(ISERROR(VLOOKUP($B49,padron!$A$3:$M$482,9,0)),+IF(ISERROR(VLOOKUP($B49,NAfiliado_NFarmacia!$A$2:$J$497,5,0)),"Ingresa Farmacia",VLOOKUP($B49,NAfiliado_NFarmacia!$A$2:$J$497,5,0)),VLOOKUP($B49,padron!$A$3:$M$482,9,0)),+IF(ISERROR(VLOOKUP($B49,NAfiliado_NFarmacia!$A$2:$J$497,5,0)),"Ingresa Farmacia",VLOOKUP($B49,NAfiliado_NFarmacia!$A$2:$J$497,5,0))))</f>
        <v/>
      </c>
      <c r="J49" s="70">
        <f>+IF($B49="","",+IF(OR($F49="Si",$F49=""),IF(ISERROR(VLOOKUP($B49,padron!$A$3:$M$482,10,0)),+IF(ISERROR(VLOOKUP($B49,NAfiliado_NFarmacia!$A$2:$J$497,5,0)),"Ingresa Direccion de Farmacia",VLOOKUP($B49,NAfiliado_NFarmacia!$A$2:$J$497,6,0)),VLOOKUP($B49,padron!$A$3:$M$482,10,0)),+IF(ISERROR(VLOOKUP($B49,NAfiliado_NFarmacia!$A$2:$J$497,6,0)),"Ingresa Direccion de Farmacia",VLOOKUP($B49,NAfiliado_NFarmacia!$A$2:$J$497,6,0))))</f>
        <v/>
      </c>
      <c r="K49" s="70">
        <f>+IF($B49="","",+IF(OR($F49="Si",$F49=""),IF(ISERROR(VLOOKUP($B49,padron!$A$3:$M$482,10,0)),+IF(ISERROR(VLOOKUP($B49,NAfiliado_NFarmacia!$A$2:$J$497,5,0)),"Ingresa Localidad de Farmacia",VLOOKUP($B49,NAfiliado_NFarmacia!$A$2:$J$497,7,0)),VLOOKUP($B49,padron!$A$3:$M$482,11,0)),+IF(ISERROR(VLOOKUP($B49,NAfiliado_NFarmacia!$A$2:$J$497,7,0)),"Ingresa Localidad de Farmacia",VLOOKUP($B49,NAfiliado_NFarmacia!$A$2:$J$497,7,0))))</f>
        <v/>
      </c>
      <c r="L49" s="69">
        <f>+IF(B49="","",IF(F49="No","84005541",+IFERROR(+VLOOKUP(inicio!B49,padron!$A$2:$H$1999,8,0),"84005541")))</f>
        <v/>
      </c>
      <c r="M49" s="69">
        <f>+IF(B49="","",+IFERROR(+VLOOKUP(B49,padron!A:C,3,0),"no_cargado"))</f>
        <v/>
      </c>
      <c r="N49" s="69">
        <f>+IF(C49="","",+IFERROR(+VLOOKUP($C49,materiales!$A$2:$C$101,3,0),"9999"))</f>
        <v/>
      </c>
      <c r="O49" s="69">
        <f>+IF(D49="","","01")</f>
        <v/>
      </c>
      <c r="P49" s="69">
        <f>+IF(B49="","","CONVENIO 100%")</f>
        <v/>
      </c>
      <c r="Q49" s="69">
        <f>+IF(I49="","","ZTRA")</f>
        <v/>
      </c>
      <c r="R49" s="69">
        <f>+IF(J49="","",+IFERROR(+IF(U49="DSZA","ALMA","1004"),"ALMA"))</f>
        <v/>
      </c>
      <c r="S49" s="69">
        <f>+IF(K49="","","40000001")</f>
        <v/>
      </c>
      <c r="T49" s="69">
        <f>+IF(L49="","",+DAY(TODAY())&amp;"."&amp;TEXT(+TODAY(),"MM")&amp;"."&amp;+YEAR(TODAY()))</f>
        <v/>
      </c>
      <c r="U49" s="69">
        <f>+IF(M49="","",IFERROR(+VLOOKUP(C49,materiales!$A$2:$D$1000,4,0),"DSZA"))</f>
        <v/>
      </c>
      <c r="V49" s="69">
        <f>+IF(N49="","","MAN")</f>
        <v/>
      </c>
      <c r="W49" s="69">
        <f>IF(B49="","","02")</f>
        <v/>
      </c>
      <c r="X49" s="69">
        <f>IF(B49="","","01")</f>
        <v/>
      </c>
      <c r="Y49" s="70">
        <f>+RIGHT(B49,8)</f>
        <v/>
      </c>
      <c r="Z49" s="70">
        <f>IF(M49="no_cargado",VLOOKUP(B49,NAfiliado_NFarmacia!A:H,8,0),"")</f>
        <v/>
      </c>
      <c r="AA49" s="71" t="n"/>
    </row>
    <row r="50">
      <c r="A50" s="50" t="n"/>
      <c r="B50" s="70" t="n"/>
      <c r="C50" s="72" t="n"/>
      <c r="D50" s="70" t="n"/>
      <c r="E50" s="70" t="n"/>
      <c r="F50" s="70" t="n"/>
      <c r="G50" s="66">
        <f>+IF($B50="","",+IFERROR(+VLOOKUP(B50,padron!$A$2:$E$2000,2,0),+IFERROR(VLOOKUP(B50,NAfiliado_NFarmacia!$A:$J,10,0),"Ingresar Nuevo Afiliado")))</f>
        <v/>
      </c>
      <c r="H50" s="69">
        <f>+IF(B50="","",+IFERROR(+VLOOKUP($C50,materiales!$A$2:$C$101,2,0),"9999"))</f>
        <v/>
      </c>
      <c r="I50" s="70">
        <f>+IF($B50="","",+IF(OR($F50="Si",$F50=""),IF(ISERROR(VLOOKUP($B50,padron!$A$3:$M$482,9,0)),+IF(ISERROR(VLOOKUP($B50,NAfiliado_NFarmacia!$A$2:$J$497,5,0)),"Ingresa Farmacia",VLOOKUP($B50,NAfiliado_NFarmacia!$A$2:$J$497,5,0)),VLOOKUP($B50,padron!$A$3:$M$482,9,0)),+IF(ISERROR(VLOOKUP($B50,NAfiliado_NFarmacia!$A$2:$J$497,5,0)),"Ingresa Farmacia",VLOOKUP($B50,NAfiliado_NFarmacia!$A$2:$J$497,5,0))))</f>
        <v/>
      </c>
      <c r="J50" s="70">
        <f>+IF($B50="","",+IF(OR($F50="Si",$F50=""),IF(ISERROR(VLOOKUP($B50,padron!$A$3:$M$482,10,0)),+IF(ISERROR(VLOOKUP($B50,NAfiliado_NFarmacia!$A$2:$J$497,5,0)),"Ingresa Direccion de Farmacia",VLOOKUP($B50,NAfiliado_NFarmacia!$A$2:$J$497,6,0)),VLOOKUP($B50,padron!$A$3:$M$482,10,0)),+IF(ISERROR(VLOOKUP($B50,NAfiliado_NFarmacia!$A$2:$J$497,6,0)),"Ingresa Direccion de Farmacia",VLOOKUP($B50,NAfiliado_NFarmacia!$A$2:$J$497,6,0))))</f>
        <v/>
      </c>
      <c r="K50" s="70">
        <f>+IF($B50="","",+IF(OR($F50="Si",$F50=""),IF(ISERROR(VLOOKUP($B50,padron!$A$3:$M$482,10,0)),+IF(ISERROR(VLOOKUP($B50,NAfiliado_NFarmacia!$A$2:$J$497,5,0)),"Ingresa Localidad de Farmacia",VLOOKUP($B50,NAfiliado_NFarmacia!$A$2:$J$497,7,0)),VLOOKUP($B50,padron!$A$3:$M$482,11,0)),+IF(ISERROR(VLOOKUP($B50,NAfiliado_NFarmacia!$A$2:$J$497,7,0)),"Ingresa Localidad de Farmacia",VLOOKUP($B50,NAfiliado_NFarmacia!$A$2:$J$497,7,0))))</f>
        <v/>
      </c>
      <c r="L50" s="69">
        <f>+IF(B50="","",IF(F50="No","84005541",+IFERROR(+VLOOKUP(inicio!B50,padron!$A$2:$H$1999,8,0),"84005541")))</f>
        <v/>
      </c>
      <c r="M50" s="69">
        <f>+IF(B50="","",+IFERROR(+VLOOKUP(B50,padron!A:C,3,0),"no_cargado"))</f>
        <v/>
      </c>
      <c r="N50" s="69">
        <f>+IF(C50="","",+IFERROR(+VLOOKUP($C50,materiales!$A$2:$C$101,3,0),"9999"))</f>
        <v/>
      </c>
      <c r="O50" s="69">
        <f>+IF(D50="","","01")</f>
        <v/>
      </c>
      <c r="P50" s="69">
        <f>+IF(B50="","","CONVENIO 100%")</f>
        <v/>
      </c>
      <c r="Q50" s="69">
        <f>+IF(I50="","","ZTRA")</f>
        <v/>
      </c>
      <c r="R50" s="69">
        <f>+IF(J50="","",+IFERROR(+IF(U50="DSZA","ALMA","1004"),"ALMA"))</f>
        <v/>
      </c>
      <c r="S50" s="69">
        <f>+IF(K50="","","40000001")</f>
        <v/>
      </c>
      <c r="T50" s="69">
        <f>+IF(L50="","",+DAY(TODAY())&amp;"."&amp;TEXT(+TODAY(),"MM")&amp;"."&amp;+YEAR(TODAY()))</f>
        <v/>
      </c>
      <c r="U50" s="69">
        <f>+IF(M50="","",IFERROR(+VLOOKUP(C50,materiales!$A$2:$D$1000,4,0),"DSZA"))</f>
        <v/>
      </c>
      <c r="V50" s="69">
        <f>+IF(N50="","","MAN")</f>
        <v/>
      </c>
      <c r="W50" s="69">
        <f>IF(B50="","","02")</f>
        <v/>
      </c>
      <c r="X50" s="69">
        <f>IF(B50="","","01")</f>
        <v/>
      </c>
      <c r="Y50" s="70">
        <f>+RIGHT(B50,8)</f>
        <v/>
      </c>
      <c r="Z50" s="70">
        <f>IF(M50="no_cargado",VLOOKUP(B50,NAfiliado_NFarmacia!A:H,8,0),"")</f>
        <v/>
      </c>
      <c r="AA50" s="71" t="n"/>
    </row>
    <row r="51">
      <c r="A51" s="50" t="n"/>
      <c r="B51" s="70" t="n"/>
      <c r="C51" s="72" t="n"/>
      <c r="D51" s="70" t="n"/>
      <c r="E51" s="70" t="n"/>
      <c r="F51" s="70" t="n"/>
      <c r="G51" s="66">
        <f>+IF($B51="","",+IFERROR(+VLOOKUP(B51,padron!$A$2:$E$2000,2,0),+IFERROR(VLOOKUP(B51,NAfiliado_NFarmacia!$A:$J,10,0),"Ingresar Nuevo Afiliado")))</f>
        <v/>
      </c>
      <c r="H51" s="69">
        <f>+IF(B51="","",+IFERROR(+VLOOKUP($C51,materiales!$A$2:$C$101,2,0),"9999"))</f>
        <v/>
      </c>
      <c r="I51" s="70">
        <f>+IF($B51="","",+IF(OR($F51="Si",$F51=""),IF(ISERROR(VLOOKUP($B51,padron!$A$3:$M$482,9,0)),+IF(ISERROR(VLOOKUP($B51,NAfiliado_NFarmacia!$A$2:$J$497,5,0)),"Ingresa Farmacia",VLOOKUP($B51,NAfiliado_NFarmacia!$A$2:$J$497,5,0)),VLOOKUP($B51,padron!$A$3:$M$482,9,0)),+IF(ISERROR(VLOOKUP($B51,NAfiliado_NFarmacia!$A$2:$J$497,5,0)),"Ingresa Farmacia",VLOOKUP($B51,NAfiliado_NFarmacia!$A$2:$J$497,5,0))))</f>
        <v/>
      </c>
      <c r="J51" s="70">
        <f>+IF($B51="","",+IF(OR($F51="Si",$F51=""),IF(ISERROR(VLOOKUP($B51,padron!$A$3:$M$482,10,0)),+IF(ISERROR(VLOOKUP($B51,NAfiliado_NFarmacia!$A$2:$J$497,5,0)),"Ingresa Direccion de Farmacia",VLOOKUP($B51,NAfiliado_NFarmacia!$A$2:$J$497,6,0)),VLOOKUP($B51,padron!$A$3:$M$482,10,0)),+IF(ISERROR(VLOOKUP($B51,NAfiliado_NFarmacia!$A$2:$J$497,6,0)),"Ingresa Direccion de Farmacia",VLOOKUP($B51,NAfiliado_NFarmacia!$A$2:$J$497,6,0))))</f>
        <v/>
      </c>
      <c r="K51" s="70">
        <f>+IF($B51="","",+IF(OR($F51="Si",$F51=""),IF(ISERROR(VLOOKUP($B51,padron!$A$3:$M$482,10,0)),+IF(ISERROR(VLOOKUP($B51,NAfiliado_NFarmacia!$A$2:$J$497,5,0)),"Ingresa Localidad de Farmacia",VLOOKUP($B51,NAfiliado_NFarmacia!$A$2:$J$497,7,0)),VLOOKUP($B51,padron!$A$3:$M$482,11,0)),+IF(ISERROR(VLOOKUP($B51,NAfiliado_NFarmacia!$A$2:$J$497,7,0)),"Ingresa Localidad de Farmacia",VLOOKUP($B51,NAfiliado_NFarmacia!$A$2:$J$497,7,0))))</f>
        <v/>
      </c>
      <c r="L51" s="69">
        <f>+IF(B51="","",IF(F51="No","84005541",+IFERROR(+VLOOKUP(inicio!B51,padron!$A$2:$H$1999,8,0),"84005541")))</f>
        <v/>
      </c>
      <c r="M51" s="69">
        <f>+IF(B51="","",+IFERROR(+VLOOKUP(B51,padron!A:C,3,0),"no_cargado"))</f>
        <v/>
      </c>
      <c r="N51" s="69">
        <f>+IF(C51="","",+IFERROR(+VLOOKUP($C51,materiales!$A$2:$C$101,3,0),"9999"))</f>
        <v/>
      </c>
      <c r="O51" s="69">
        <f>+IF(D51="","","01")</f>
        <v/>
      </c>
      <c r="P51" s="69">
        <f>+IF(B51="","","CONVENIO 100%")</f>
        <v/>
      </c>
      <c r="Q51" s="69">
        <f>+IF(I51="","","ZTRA")</f>
        <v/>
      </c>
      <c r="R51" s="69">
        <f>+IF(J51="","",+IFERROR(+IF(U51="DSZA","ALMA","1004"),"ALMA"))</f>
        <v/>
      </c>
      <c r="S51" s="69">
        <f>+IF(K51="","","40000001")</f>
        <v/>
      </c>
      <c r="T51" s="69">
        <f>+IF(L51="","",+DAY(TODAY())&amp;"."&amp;TEXT(+TODAY(),"MM")&amp;"."&amp;+YEAR(TODAY()))</f>
        <v/>
      </c>
      <c r="U51" s="69">
        <f>+IF(M51="","",IFERROR(+VLOOKUP(C51,materiales!$A$2:$D$1000,4,0),"DSZA"))</f>
        <v/>
      </c>
      <c r="V51" s="69">
        <f>+IF(N51="","","MAN")</f>
        <v/>
      </c>
      <c r="W51" s="69">
        <f>IF(B51="","","02")</f>
        <v/>
      </c>
      <c r="X51" s="69">
        <f>IF(B51="","","01")</f>
        <v/>
      </c>
      <c r="Y51" s="70">
        <f>+RIGHT(B51,8)</f>
        <v/>
      </c>
      <c r="Z51" s="70">
        <f>IF(M51="no_cargado",VLOOKUP(B51,NAfiliado_NFarmacia!A:H,8,0),"")</f>
        <v/>
      </c>
      <c r="AA51" s="71" t="n"/>
    </row>
    <row r="52">
      <c r="A52" s="50" t="n"/>
      <c r="B52" s="70" t="n"/>
      <c r="C52" s="72" t="n"/>
      <c r="D52" s="70" t="n"/>
      <c r="E52" s="70" t="n"/>
      <c r="F52" s="70" t="n"/>
      <c r="G52" s="66">
        <f>+IF($B52="","",+IFERROR(+VLOOKUP(B52,padron!$A$2:$E$2000,2,0),+IFERROR(VLOOKUP(B52,NAfiliado_NFarmacia!$A:$J,10,0),"Ingresar Nuevo Afiliado")))</f>
        <v/>
      </c>
      <c r="H52" s="69">
        <f>+IF(B52="","",+IFERROR(+VLOOKUP($C52,materiales!$A$2:$C$101,2,0),"9999"))</f>
        <v/>
      </c>
      <c r="I52" s="70">
        <f>+IF($B52="","",+IF(OR($F52="Si",$F52=""),IF(ISERROR(VLOOKUP($B52,padron!$A$3:$M$482,9,0)),+IF(ISERROR(VLOOKUP($B52,NAfiliado_NFarmacia!$A$2:$J$497,5,0)),"Ingresa Farmacia",VLOOKUP($B52,NAfiliado_NFarmacia!$A$2:$J$497,5,0)),VLOOKUP($B52,padron!$A$3:$M$482,9,0)),+IF(ISERROR(VLOOKUP($B52,NAfiliado_NFarmacia!$A$2:$J$497,5,0)),"Ingresa Farmacia",VLOOKUP($B52,NAfiliado_NFarmacia!$A$2:$J$497,5,0))))</f>
        <v/>
      </c>
      <c r="J52" s="70">
        <f>+IF($B52="","",+IF(OR($F52="Si",$F52=""),IF(ISERROR(VLOOKUP($B52,padron!$A$3:$M$482,10,0)),+IF(ISERROR(VLOOKUP($B52,NAfiliado_NFarmacia!$A$2:$J$497,5,0)),"Ingresa Direccion de Farmacia",VLOOKUP($B52,NAfiliado_NFarmacia!$A$2:$J$497,6,0)),VLOOKUP($B52,padron!$A$3:$M$482,10,0)),+IF(ISERROR(VLOOKUP($B52,NAfiliado_NFarmacia!$A$2:$J$497,6,0)),"Ingresa Direccion de Farmacia",VLOOKUP($B52,NAfiliado_NFarmacia!$A$2:$J$497,6,0))))</f>
        <v/>
      </c>
      <c r="K52" s="70">
        <f>+IF($B52="","",+IF(OR($F52="Si",$F52=""),IF(ISERROR(VLOOKUP($B52,padron!$A$3:$M$482,10,0)),+IF(ISERROR(VLOOKUP($B52,NAfiliado_NFarmacia!$A$2:$J$497,5,0)),"Ingresa Localidad de Farmacia",VLOOKUP($B52,NAfiliado_NFarmacia!$A$2:$J$497,7,0)),VLOOKUP($B52,padron!$A$3:$M$482,11,0)),+IF(ISERROR(VLOOKUP($B52,NAfiliado_NFarmacia!$A$2:$J$497,7,0)),"Ingresa Localidad de Farmacia",VLOOKUP($B52,NAfiliado_NFarmacia!$A$2:$J$497,7,0))))</f>
        <v/>
      </c>
      <c r="L52" s="69">
        <f>+IF(B52="","",IF(F52="No","84005541",+IFERROR(+VLOOKUP(inicio!B52,padron!$A$2:$H$1999,8,0),"84005541")))</f>
        <v/>
      </c>
      <c r="M52" s="69">
        <f>+IF(B52="","",+IFERROR(+VLOOKUP(B52,padron!A:C,3,0),"no_cargado"))</f>
        <v/>
      </c>
      <c r="N52" s="69">
        <f>+IF(C52="","",+IFERROR(+VLOOKUP($C52,materiales!$A$2:$C$101,3,0),"9999"))</f>
        <v/>
      </c>
      <c r="O52" s="69">
        <f>+IF(D52="","","01")</f>
        <v/>
      </c>
      <c r="P52" s="69">
        <f>+IF(B52="","","CONVENIO 100%")</f>
        <v/>
      </c>
      <c r="Q52" s="69">
        <f>+IF(I52="","","ZTRA")</f>
        <v/>
      </c>
      <c r="R52" s="69">
        <f>+IF(J52="","",+IFERROR(+IF(U52="DSZA","ALMA","1004"),"ALMA"))</f>
        <v/>
      </c>
      <c r="S52" s="69">
        <f>+IF(K52="","","40000001")</f>
        <v/>
      </c>
      <c r="T52" s="69">
        <f>+IF(L52="","",+DAY(TODAY())&amp;"."&amp;TEXT(+TODAY(),"MM")&amp;"."&amp;+YEAR(TODAY()))</f>
        <v/>
      </c>
      <c r="U52" s="69">
        <f>+IF(M52="","",IFERROR(+VLOOKUP(C52,materiales!$A$2:$D$1000,4,0),"DSZA"))</f>
        <v/>
      </c>
      <c r="V52" s="69">
        <f>+IF(N52="","","MAN")</f>
        <v/>
      </c>
      <c r="W52" s="69">
        <f>IF(B52="","","02")</f>
        <v/>
      </c>
      <c r="X52" s="69">
        <f>IF(B52="","","01")</f>
        <v/>
      </c>
      <c r="Y52" s="70">
        <f>+RIGHT(B52,8)</f>
        <v/>
      </c>
      <c r="Z52" s="70">
        <f>IF(M52="no_cargado",VLOOKUP(B52,NAfiliado_NFarmacia!A:H,8,0),"")</f>
        <v/>
      </c>
      <c r="AA52" s="71" t="n"/>
    </row>
    <row r="53">
      <c r="A53" s="50" t="n"/>
      <c r="B53" s="70" t="n"/>
      <c r="C53" s="72" t="n"/>
      <c r="D53" s="70" t="n"/>
      <c r="E53" s="70" t="n"/>
      <c r="F53" s="70" t="n"/>
      <c r="G53" s="66">
        <f>+IF($B53="","",+IFERROR(+VLOOKUP(B53,padron!$A$2:$E$2000,2,0),+IFERROR(VLOOKUP(B53,NAfiliado_NFarmacia!$A:$J,10,0),"Ingresar Nuevo Afiliado")))</f>
        <v/>
      </c>
      <c r="H53" s="69">
        <f>+IF(B53="","",+IFERROR(+VLOOKUP($C53,materiales!$A$2:$C$101,2,0),"9999"))</f>
        <v/>
      </c>
      <c r="I53" s="70">
        <f>+IF($B53="","",+IF(OR($F53="Si",$F53=""),IF(ISERROR(VLOOKUP($B53,padron!$A$3:$M$482,9,0)),+IF(ISERROR(VLOOKUP($B53,NAfiliado_NFarmacia!$A$2:$J$497,5,0)),"Ingresa Farmacia",VLOOKUP($B53,NAfiliado_NFarmacia!$A$2:$J$497,5,0)),VLOOKUP($B53,padron!$A$3:$M$482,9,0)),+IF(ISERROR(VLOOKUP($B53,NAfiliado_NFarmacia!$A$2:$J$497,5,0)),"Ingresa Farmacia",VLOOKUP($B53,NAfiliado_NFarmacia!$A$2:$J$497,5,0))))</f>
        <v/>
      </c>
      <c r="J53" s="70">
        <f>+IF($B53="","",+IF(OR($F53="Si",$F53=""),IF(ISERROR(VLOOKUP($B53,padron!$A$3:$M$482,10,0)),+IF(ISERROR(VLOOKUP($B53,NAfiliado_NFarmacia!$A$2:$J$497,5,0)),"Ingresa Direccion de Farmacia",VLOOKUP($B53,NAfiliado_NFarmacia!$A$2:$J$497,6,0)),VLOOKUP($B53,padron!$A$3:$M$482,10,0)),+IF(ISERROR(VLOOKUP($B53,NAfiliado_NFarmacia!$A$2:$J$497,6,0)),"Ingresa Direccion de Farmacia",VLOOKUP($B53,NAfiliado_NFarmacia!$A$2:$J$497,6,0))))</f>
        <v/>
      </c>
      <c r="K53" s="70">
        <f>+IF($B53="","",+IF(OR($F53="Si",$F53=""),IF(ISERROR(VLOOKUP($B53,padron!$A$3:$M$482,10,0)),+IF(ISERROR(VLOOKUP($B53,NAfiliado_NFarmacia!$A$2:$J$497,5,0)),"Ingresa Localidad de Farmacia",VLOOKUP($B53,NAfiliado_NFarmacia!$A$2:$J$497,7,0)),VLOOKUP($B53,padron!$A$3:$M$482,11,0)),+IF(ISERROR(VLOOKUP($B53,NAfiliado_NFarmacia!$A$2:$J$497,7,0)),"Ingresa Localidad de Farmacia",VLOOKUP($B53,NAfiliado_NFarmacia!$A$2:$J$497,7,0))))</f>
        <v/>
      </c>
      <c r="L53" s="69">
        <f>+IF(B53="","",IF(F53="No","84005541",+IFERROR(+VLOOKUP(inicio!B53,padron!$A$2:$H$1999,8,0),"84005541")))</f>
        <v/>
      </c>
      <c r="M53" s="69">
        <f>+IF(B53="","",+IFERROR(+VLOOKUP(B53,padron!A:C,3,0),"no_cargado"))</f>
        <v/>
      </c>
      <c r="N53" s="69">
        <f>+IF(C53="","",+IFERROR(+VLOOKUP($C53,materiales!$A$2:$C$101,3,0),"9999"))</f>
        <v/>
      </c>
      <c r="O53" s="69">
        <f>+IF(D53="","","01")</f>
        <v/>
      </c>
      <c r="P53" s="69">
        <f>+IF(B53="","","CONVENIO 100%")</f>
        <v/>
      </c>
      <c r="Q53" s="69">
        <f>+IF(I53="","","ZTRA")</f>
        <v/>
      </c>
      <c r="R53" s="69">
        <f>+IF(J53="","",+IFERROR(+IF(U53="DSZA","ALMA","1004"),"ALMA"))</f>
        <v/>
      </c>
      <c r="S53" s="69">
        <f>+IF(K53="","","40000001")</f>
        <v/>
      </c>
      <c r="T53" s="69">
        <f>+IF(L53="","",+DAY(TODAY())&amp;"."&amp;TEXT(+TODAY(),"MM")&amp;"."&amp;+YEAR(TODAY()))</f>
        <v/>
      </c>
      <c r="U53" s="69">
        <f>+IF(M53="","",IFERROR(+VLOOKUP(C53,materiales!$A$2:$D$1000,4,0),"DSZA"))</f>
        <v/>
      </c>
      <c r="V53" s="69">
        <f>+IF(N53="","","MAN")</f>
        <v/>
      </c>
      <c r="W53" s="69">
        <f>IF(B53="","","02")</f>
        <v/>
      </c>
      <c r="X53" s="69">
        <f>IF(B53="","","01")</f>
        <v/>
      </c>
      <c r="Y53" s="70">
        <f>+RIGHT(B53,8)</f>
        <v/>
      </c>
      <c r="Z53" s="70">
        <f>IF(M53="no_cargado",VLOOKUP(B53,NAfiliado_NFarmacia!A:H,8,0),"")</f>
        <v/>
      </c>
      <c r="AA53" s="71" t="n"/>
    </row>
    <row r="54">
      <c r="A54" s="50" t="n"/>
      <c r="B54" s="70" t="n"/>
      <c r="C54" s="72" t="n"/>
      <c r="D54" s="70" t="n"/>
      <c r="E54" s="70" t="n"/>
      <c r="F54" s="70" t="n"/>
      <c r="G54" s="66">
        <f>+IF($B54="","",+IFERROR(+VLOOKUP(B54,padron!$A$2:$E$2000,2,0),+IFERROR(VLOOKUP(B54,NAfiliado_NFarmacia!$A:$J,10,0),"Ingresar Nuevo Afiliado")))</f>
        <v/>
      </c>
      <c r="H54" s="69">
        <f>+IF(B54="","",+IFERROR(+VLOOKUP($C54,materiales!$A$2:$C$101,2,0),"9999"))</f>
        <v/>
      </c>
      <c r="I54" s="70">
        <f>+IF($B54="","",+IF(OR($F54="Si",$F54=""),IF(ISERROR(VLOOKUP($B54,padron!$A$3:$M$482,9,0)),+IF(ISERROR(VLOOKUP($B54,NAfiliado_NFarmacia!$A$2:$J$497,5,0)),"Ingresa Farmacia",VLOOKUP($B54,NAfiliado_NFarmacia!$A$2:$J$497,5,0)),VLOOKUP($B54,padron!$A$3:$M$482,9,0)),+IF(ISERROR(VLOOKUP($B54,NAfiliado_NFarmacia!$A$2:$J$497,5,0)),"Ingresa Farmacia",VLOOKUP($B54,NAfiliado_NFarmacia!$A$2:$J$497,5,0))))</f>
        <v/>
      </c>
      <c r="J54" s="70">
        <f>+IF($B54="","",+IF(OR($F54="Si",$F54=""),IF(ISERROR(VLOOKUP($B54,padron!$A$3:$M$482,10,0)),+IF(ISERROR(VLOOKUP($B54,NAfiliado_NFarmacia!$A$2:$J$497,5,0)),"Ingresa Direccion de Farmacia",VLOOKUP($B54,NAfiliado_NFarmacia!$A$2:$J$497,6,0)),VLOOKUP($B54,padron!$A$3:$M$482,10,0)),+IF(ISERROR(VLOOKUP($B54,NAfiliado_NFarmacia!$A$2:$J$497,6,0)),"Ingresa Direccion de Farmacia",VLOOKUP($B54,NAfiliado_NFarmacia!$A$2:$J$497,6,0))))</f>
        <v/>
      </c>
      <c r="K54" s="70">
        <f>+IF($B54="","",+IF(OR($F54="Si",$F54=""),IF(ISERROR(VLOOKUP($B54,padron!$A$3:$M$482,10,0)),+IF(ISERROR(VLOOKUP($B54,NAfiliado_NFarmacia!$A$2:$J$497,5,0)),"Ingresa Localidad de Farmacia",VLOOKUP($B54,NAfiliado_NFarmacia!$A$2:$J$497,7,0)),VLOOKUP($B54,padron!$A$3:$M$482,11,0)),+IF(ISERROR(VLOOKUP($B54,NAfiliado_NFarmacia!$A$2:$J$497,7,0)),"Ingresa Localidad de Farmacia",VLOOKUP($B54,NAfiliado_NFarmacia!$A$2:$J$497,7,0))))</f>
        <v/>
      </c>
      <c r="L54" s="69">
        <f>+IF(B54="","",IF(F54="No","84005541",+IFERROR(+VLOOKUP(inicio!B54,padron!$A$2:$H$1999,8,0),"84005541")))</f>
        <v/>
      </c>
      <c r="M54" s="69">
        <f>+IF(B54="","",+IFERROR(+VLOOKUP(B54,padron!A:C,3,0),"no_cargado"))</f>
        <v/>
      </c>
      <c r="N54" s="69">
        <f>+IF(C54="","",+IFERROR(+VLOOKUP($C54,materiales!$A$2:$C$101,3,0),"9999"))</f>
        <v/>
      </c>
      <c r="O54" s="69">
        <f>+IF(D54="","","01")</f>
        <v/>
      </c>
      <c r="P54" s="69">
        <f>+IF(B54="","","CONVENIO 100%")</f>
        <v/>
      </c>
      <c r="Q54" s="69">
        <f>+IF(I54="","","ZTRA")</f>
        <v/>
      </c>
      <c r="R54" s="69">
        <f>+IF(J54="","",+IFERROR(+IF(U54="DSZA","ALMA","1004"),"ALMA"))</f>
        <v/>
      </c>
      <c r="S54" s="69">
        <f>+IF(K54="","","40000001")</f>
        <v/>
      </c>
      <c r="T54" s="69">
        <f>+IF(L54="","",+DAY(TODAY())&amp;"."&amp;TEXT(+TODAY(),"MM")&amp;"."&amp;+YEAR(TODAY()))</f>
        <v/>
      </c>
      <c r="U54" s="69">
        <f>+IF(M54="","",IFERROR(+VLOOKUP(C54,materiales!$A$2:$D$1000,4,0),"DSZA"))</f>
        <v/>
      </c>
      <c r="V54" s="69">
        <f>+IF(N54="","","MAN")</f>
        <v/>
      </c>
      <c r="W54" s="69">
        <f>IF(B54="","","02")</f>
        <v/>
      </c>
      <c r="X54" s="69">
        <f>IF(B54="","","01")</f>
        <v/>
      </c>
      <c r="Y54" s="70">
        <f>+RIGHT(B54,8)</f>
        <v/>
      </c>
      <c r="Z54" s="70">
        <f>IF(M54="no_cargado",VLOOKUP(B54,NAfiliado_NFarmacia!A:H,8,0),"")</f>
        <v/>
      </c>
      <c r="AA54" s="71" t="n"/>
    </row>
    <row r="55">
      <c r="A55" s="50" t="n"/>
      <c r="B55" s="70" t="n"/>
      <c r="C55" s="72" t="n"/>
      <c r="D55" s="70" t="n"/>
      <c r="E55" s="70" t="n"/>
      <c r="F55" s="70" t="n"/>
      <c r="G55" s="66">
        <f>+IF($B55="","",+IFERROR(+VLOOKUP(B55,padron!$A$2:$E$2000,2,0),+IFERROR(VLOOKUP(B55,NAfiliado_NFarmacia!$A:$J,10,0),"Ingresar Nuevo Afiliado")))</f>
        <v/>
      </c>
      <c r="H55" s="69">
        <f>+IF(B55="","",+IFERROR(+VLOOKUP($C55,materiales!$A$2:$C$101,2,0),"9999"))</f>
        <v/>
      </c>
      <c r="I55" s="70">
        <f>+IF($B55="","",+IF(OR($F55="Si",$F55=""),IF(ISERROR(VLOOKUP($B55,padron!$A$3:$M$482,9,0)),+IF(ISERROR(VLOOKUP($B55,NAfiliado_NFarmacia!$A$2:$J$497,5,0)),"Ingresa Farmacia",VLOOKUP($B55,NAfiliado_NFarmacia!$A$2:$J$497,5,0)),VLOOKUP($B55,padron!$A$3:$M$482,9,0)),+IF(ISERROR(VLOOKUP($B55,NAfiliado_NFarmacia!$A$2:$J$497,5,0)),"Ingresa Farmacia",VLOOKUP($B55,NAfiliado_NFarmacia!$A$2:$J$497,5,0))))</f>
        <v/>
      </c>
      <c r="J55" s="70">
        <f>+IF($B55="","",+IF(OR($F55="Si",$F55=""),IF(ISERROR(VLOOKUP($B55,padron!$A$3:$M$482,10,0)),+IF(ISERROR(VLOOKUP($B55,NAfiliado_NFarmacia!$A$2:$J$497,5,0)),"Ingresa Direccion de Farmacia",VLOOKUP($B55,NAfiliado_NFarmacia!$A$2:$J$497,6,0)),VLOOKUP($B55,padron!$A$3:$M$482,10,0)),+IF(ISERROR(VLOOKUP($B55,NAfiliado_NFarmacia!$A$2:$J$497,6,0)),"Ingresa Direccion de Farmacia",VLOOKUP($B55,NAfiliado_NFarmacia!$A$2:$J$497,6,0))))</f>
        <v/>
      </c>
      <c r="K55" s="70">
        <f>+IF($B55="","",+IF(OR($F55="Si",$F55=""),IF(ISERROR(VLOOKUP($B55,padron!$A$3:$M$482,10,0)),+IF(ISERROR(VLOOKUP($B55,NAfiliado_NFarmacia!$A$2:$J$497,5,0)),"Ingresa Localidad de Farmacia",VLOOKUP($B55,NAfiliado_NFarmacia!$A$2:$J$497,7,0)),VLOOKUP($B55,padron!$A$3:$M$482,11,0)),+IF(ISERROR(VLOOKUP($B55,NAfiliado_NFarmacia!$A$2:$J$497,7,0)),"Ingresa Localidad de Farmacia",VLOOKUP($B55,NAfiliado_NFarmacia!$A$2:$J$497,7,0))))</f>
        <v/>
      </c>
      <c r="L55" s="69">
        <f>+IF(B55="","",IF(F55="No","84005541",+IFERROR(+VLOOKUP(inicio!B55,padron!$A$2:$H$1999,8,0),"84005541")))</f>
        <v/>
      </c>
      <c r="M55" s="69">
        <f>+IF(B55="","",+IFERROR(+VLOOKUP(B55,padron!A:C,3,0),"no_cargado"))</f>
        <v/>
      </c>
      <c r="N55" s="69">
        <f>+IF(C55="","",+IFERROR(+VLOOKUP($C55,materiales!$A$2:$C$101,3,0),"9999"))</f>
        <v/>
      </c>
      <c r="O55" s="69">
        <f>+IF(D55="","","01")</f>
        <v/>
      </c>
      <c r="P55" s="69">
        <f>+IF(B55="","","CONVENIO 100%")</f>
        <v/>
      </c>
      <c r="Q55" s="69">
        <f>+IF(I55="","","ZTRA")</f>
        <v/>
      </c>
      <c r="R55" s="69">
        <f>+IF(J55="","",+IFERROR(+IF(U55="DSZA","ALMA","1004"),"ALMA"))</f>
        <v/>
      </c>
      <c r="S55" s="69">
        <f>+IF(K55="","","40000001")</f>
        <v/>
      </c>
      <c r="T55" s="69">
        <f>+IF(L55="","",+DAY(TODAY())&amp;"."&amp;TEXT(+TODAY(),"MM")&amp;"."&amp;+YEAR(TODAY()))</f>
        <v/>
      </c>
      <c r="U55" s="69">
        <f>+IF(M55="","",IFERROR(+VLOOKUP(C55,materiales!$A$2:$D$1000,4,0),"DSZA"))</f>
        <v/>
      </c>
      <c r="V55" s="69">
        <f>+IF(N55="","","MAN")</f>
        <v/>
      </c>
      <c r="W55" s="69">
        <f>IF(B55="","","02")</f>
        <v/>
      </c>
      <c r="X55" s="69">
        <f>IF(B55="","","01")</f>
        <v/>
      </c>
      <c r="Y55" s="70">
        <f>+RIGHT(B55,8)</f>
        <v/>
      </c>
      <c r="Z55" s="70">
        <f>IF(M55="no_cargado",VLOOKUP(B55,NAfiliado_NFarmacia!A:H,8,0),"")</f>
        <v/>
      </c>
      <c r="AA55" s="71" t="n"/>
    </row>
    <row r="56">
      <c r="A56" s="50" t="n"/>
      <c r="B56" s="70" t="n"/>
      <c r="C56" s="72" t="n"/>
      <c r="D56" s="70" t="n"/>
      <c r="E56" s="70" t="n"/>
      <c r="F56" s="70" t="n"/>
      <c r="G56" s="66">
        <f>+IF($B56="","",+IFERROR(+VLOOKUP(B56,padron!$A$2:$E$2000,2,0),+IFERROR(VLOOKUP(B56,NAfiliado_NFarmacia!$A:$J,10,0),"Ingresar Nuevo Afiliado")))</f>
        <v/>
      </c>
      <c r="H56" s="69">
        <f>+IF(B56="","",+IFERROR(+VLOOKUP($C56,materiales!$A$2:$C$101,2,0),"9999"))</f>
        <v/>
      </c>
      <c r="I56" s="70">
        <f>+IF($B56="","",+IF(OR($F56="Si",$F56=""),IF(ISERROR(VLOOKUP($B56,padron!$A$3:$M$482,9,0)),+IF(ISERROR(VLOOKUP($B56,NAfiliado_NFarmacia!$A$2:$J$497,5,0)),"Ingresa Farmacia",VLOOKUP($B56,NAfiliado_NFarmacia!$A$2:$J$497,5,0)),VLOOKUP($B56,padron!$A$3:$M$482,9,0)),+IF(ISERROR(VLOOKUP($B56,NAfiliado_NFarmacia!$A$2:$J$497,5,0)),"Ingresa Farmacia",VLOOKUP($B56,NAfiliado_NFarmacia!$A$2:$J$497,5,0))))</f>
        <v/>
      </c>
      <c r="J56" s="70">
        <f>+IF($B56="","",+IF(OR($F56="Si",$F56=""),IF(ISERROR(VLOOKUP($B56,padron!$A$3:$M$482,10,0)),+IF(ISERROR(VLOOKUP($B56,NAfiliado_NFarmacia!$A$2:$J$497,5,0)),"Ingresa Direccion de Farmacia",VLOOKUP($B56,NAfiliado_NFarmacia!$A$2:$J$497,6,0)),VLOOKUP($B56,padron!$A$3:$M$482,10,0)),+IF(ISERROR(VLOOKUP($B56,NAfiliado_NFarmacia!$A$2:$J$497,6,0)),"Ingresa Direccion de Farmacia",VLOOKUP($B56,NAfiliado_NFarmacia!$A$2:$J$497,6,0))))</f>
        <v/>
      </c>
      <c r="K56" s="70">
        <f>+IF($B56="","",+IF(OR($F56="Si",$F56=""),IF(ISERROR(VLOOKUP($B56,padron!$A$3:$M$482,10,0)),+IF(ISERROR(VLOOKUP($B56,NAfiliado_NFarmacia!$A$2:$J$497,5,0)),"Ingresa Localidad de Farmacia",VLOOKUP($B56,NAfiliado_NFarmacia!$A$2:$J$497,7,0)),VLOOKUP($B56,padron!$A$3:$M$482,11,0)),+IF(ISERROR(VLOOKUP($B56,NAfiliado_NFarmacia!$A$2:$J$497,7,0)),"Ingresa Localidad de Farmacia",VLOOKUP($B56,NAfiliado_NFarmacia!$A$2:$J$497,7,0))))</f>
        <v/>
      </c>
      <c r="L56" s="69">
        <f>+IF(B56="","",IF(F56="No","84005541",+IFERROR(+VLOOKUP(inicio!B56,padron!$A$2:$H$1999,8,0),"84005541")))</f>
        <v/>
      </c>
      <c r="M56" s="69">
        <f>+IF(B56="","",+IFERROR(+VLOOKUP(B56,padron!A:C,3,0),"no_cargado"))</f>
        <v/>
      </c>
      <c r="N56" s="69">
        <f>+IF(C56="","",+IFERROR(+VLOOKUP($C56,materiales!$A$2:$C$101,3,0),"9999"))</f>
        <v/>
      </c>
      <c r="O56" s="69">
        <f>+IF(D56="","","01")</f>
        <v/>
      </c>
      <c r="P56" s="69">
        <f>+IF(B56="","","CONVENIO 100%")</f>
        <v/>
      </c>
      <c r="Q56" s="69">
        <f>+IF(I56="","","ZTRA")</f>
        <v/>
      </c>
      <c r="R56" s="69">
        <f>+IF(J56="","",+IFERROR(+IF(U56="DSZA","ALMA","1004"),"ALMA"))</f>
        <v/>
      </c>
      <c r="S56" s="69">
        <f>+IF(K56="","","40000001")</f>
        <v/>
      </c>
      <c r="T56" s="69">
        <f>+IF(L56="","",+DAY(TODAY())&amp;"."&amp;TEXT(+TODAY(),"MM")&amp;"."&amp;+YEAR(TODAY()))</f>
        <v/>
      </c>
      <c r="U56" s="69">
        <f>+IF(M56="","",IFERROR(+VLOOKUP(C56,materiales!$A$2:$D$1000,4,0),"DSZA"))</f>
        <v/>
      </c>
      <c r="V56" s="69">
        <f>+IF(N56="","","MAN")</f>
        <v/>
      </c>
      <c r="W56" s="69">
        <f>IF(B56="","","02")</f>
        <v/>
      </c>
      <c r="X56" s="69">
        <f>IF(B56="","","01")</f>
        <v/>
      </c>
      <c r="Y56" s="70">
        <f>+RIGHT(B56,8)</f>
        <v/>
      </c>
      <c r="Z56" s="70">
        <f>IF(M56="no_cargado",VLOOKUP(B56,NAfiliado_NFarmacia!A:H,8,0),"")</f>
        <v/>
      </c>
      <c r="AA56" s="71" t="n"/>
    </row>
    <row r="57">
      <c r="A57" s="50" t="n"/>
      <c r="B57" s="70" t="n"/>
      <c r="C57" s="72" t="n"/>
      <c r="D57" s="70" t="n"/>
      <c r="E57" s="70" t="n"/>
      <c r="F57" s="70" t="n"/>
      <c r="G57" s="66">
        <f>+IF($B57="","",+IFERROR(+VLOOKUP(B57,padron!$A$2:$E$2000,2,0),+IFERROR(VLOOKUP(B57,NAfiliado_NFarmacia!$A:$J,10,0),"Ingresar Nuevo Afiliado")))</f>
        <v/>
      </c>
      <c r="H57" s="69">
        <f>+IF(B57="","",+IFERROR(+VLOOKUP($C57,materiales!$A$2:$C$101,2,0),"9999"))</f>
        <v/>
      </c>
      <c r="I57" s="70">
        <f>+IF($B57="","",+IF(OR($F57="Si",$F57=""),IF(ISERROR(VLOOKUP($B57,padron!$A$3:$M$482,9,0)),+IF(ISERROR(VLOOKUP($B57,NAfiliado_NFarmacia!$A$2:$J$497,5,0)),"Ingresa Farmacia",VLOOKUP($B57,NAfiliado_NFarmacia!$A$2:$J$497,5,0)),VLOOKUP($B57,padron!$A$3:$M$482,9,0)),+IF(ISERROR(VLOOKUP($B57,NAfiliado_NFarmacia!$A$2:$J$497,5,0)),"Ingresa Farmacia",VLOOKUP($B57,NAfiliado_NFarmacia!$A$2:$J$497,5,0))))</f>
        <v/>
      </c>
      <c r="J57" s="70">
        <f>+IF($B57="","",+IF(OR($F57="Si",$F57=""),IF(ISERROR(VLOOKUP($B57,padron!$A$3:$M$482,10,0)),+IF(ISERROR(VLOOKUP($B57,NAfiliado_NFarmacia!$A$2:$J$497,5,0)),"Ingresa Direccion de Farmacia",VLOOKUP($B57,NAfiliado_NFarmacia!$A$2:$J$497,6,0)),VLOOKUP($B57,padron!$A$3:$M$482,10,0)),+IF(ISERROR(VLOOKUP($B57,NAfiliado_NFarmacia!$A$2:$J$497,6,0)),"Ingresa Direccion de Farmacia",VLOOKUP($B57,NAfiliado_NFarmacia!$A$2:$J$497,6,0))))</f>
        <v/>
      </c>
      <c r="K57" s="70">
        <f>+IF($B57="","",+IF(OR($F57="Si",$F57=""),IF(ISERROR(VLOOKUP($B57,padron!$A$3:$M$482,10,0)),+IF(ISERROR(VLOOKUP($B57,NAfiliado_NFarmacia!$A$2:$J$497,5,0)),"Ingresa Localidad de Farmacia",VLOOKUP($B57,NAfiliado_NFarmacia!$A$2:$J$497,7,0)),VLOOKUP($B57,padron!$A$3:$M$482,11,0)),+IF(ISERROR(VLOOKUP($B57,NAfiliado_NFarmacia!$A$2:$J$497,7,0)),"Ingresa Localidad de Farmacia",VLOOKUP($B57,NAfiliado_NFarmacia!$A$2:$J$497,7,0))))</f>
        <v/>
      </c>
      <c r="L57" s="69">
        <f>+IF(B57="","",IF(F57="No","84005541",+IFERROR(+VLOOKUP(inicio!B57,padron!$A$2:$H$1999,8,0),"84005541")))</f>
        <v/>
      </c>
      <c r="M57" s="69">
        <f>+IF(B57="","",+IFERROR(+VLOOKUP(B57,padron!A:C,3,0),"no_cargado"))</f>
        <v/>
      </c>
      <c r="N57" s="69">
        <f>+IF(C57="","",+IFERROR(+VLOOKUP($C57,materiales!$A$2:$C$101,3,0),"9999"))</f>
        <v/>
      </c>
      <c r="O57" s="69">
        <f>+IF(D57="","","01")</f>
        <v/>
      </c>
      <c r="P57" s="69">
        <f>+IF(B57="","","CONVENIO 100%")</f>
        <v/>
      </c>
      <c r="Q57" s="69">
        <f>+IF(I57="","","ZTRA")</f>
        <v/>
      </c>
      <c r="R57" s="69">
        <f>+IF(J57="","",+IFERROR(+IF(U57="DSZA","ALMA","1004"),"ALMA"))</f>
        <v/>
      </c>
      <c r="S57" s="69">
        <f>+IF(K57="","","40000001")</f>
        <v/>
      </c>
      <c r="T57" s="69">
        <f>+IF(L57="","",+DAY(TODAY())&amp;"."&amp;TEXT(+TODAY(),"MM")&amp;"."&amp;+YEAR(TODAY()))</f>
        <v/>
      </c>
      <c r="U57" s="69">
        <f>+IF(M57="","",IFERROR(+VLOOKUP(C57,materiales!$A$2:$D$1000,4,0),"DSZA"))</f>
        <v/>
      </c>
      <c r="V57" s="69">
        <f>+IF(N57="","","MAN")</f>
        <v/>
      </c>
      <c r="W57" s="69">
        <f>IF(B57="","","02")</f>
        <v/>
      </c>
      <c r="X57" s="69">
        <f>IF(B57="","","01")</f>
        <v/>
      </c>
      <c r="Y57" s="70">
        <f>+RIGHT(B57,8)</f>
        <v/>
      </c>
      <c r="Z57" s="70">
        <f>IF(M57="no_cargado",VLOOKUP(B57,NAfiliado_NFarmacia!A:H,8,0),"")</f>
        <v/>
      </c>
      <c r="AA57" s="71" t="n"/>
    </row>
    <row r="58">
      <c r="A58" s="50" t="n"/>
      <c r="B58" s="70" t="n"/>
      <c r="C58" s="72" t="n"/>
      <c r="D58" s="70" t="n"/>
      <c r="E58" s="70" t="n"/>
      <c r="F58" s="70" t="n"/>
      <c r="G58" s="66">
        <f>+IF($B58="","",+IFERROR(+VLOOKUP(B58,padron!$A$2:$E$2000,2,0),+IFERROR(VLOOKUP(B58,NAfiliado_NFarmacia!$A:$J,10,0),"Ingresar Nuevo Afiliado")))</f>
        <v/>
      </c>
      <c r="H58" s="69">
        <f>+IF(B58="","",+IFERROR(+VLOOKUP($C58,materiales!$A$2:$C$101,2,0),"9999"))</f>
        <v/>
      </c>
      <c r="I58" s="70">
        <f>+IF($B58="","",+IF(OR($F58="Si",$F58=""),IF(ISERROR(VLOOKUP($B58,padron!$A$3:$M$482,9,0)),+IF(ISERROR(VLOOKUP($B58,NAfiliado_NFarmacia!$A$2:$J$497,5,0)),"Ingresa Farmacia",VLOOKUP($B58,NAfiliado_NFarmacia!$A$2:$J$497,5,0)),VLOOKUP($B58,padron!$A$3:$M$482,9,0)),+IF(ISERROR(VLOOKUP($B58,NAfiliado_NFarmacia!$A$2:$J$497,5,0)),"Ingresa Farmacia",VLOOKUP($B58,NAfiliado_NFarmacia!$A$2:$J$497,5,0))))</f>
        <v/>
      </c>
      <c r="J58" s="70">
        <f>+IF($B58="","",+IF(OR($F58="Si",$F58=""),IF(ISERROR(VLOOKUP($B58,padron!$A$3:$M$482,10,0)),+IF(ISERROR(VLOOKUP($B58,NAfiliado_NFarmacia!$A$2:$J$497,5,0)),"Ingresa Direccion de Farmacia",VLOOKUP($B58,NAfiliado_NFarmacia!$A$2:$J$497,6,0)),VLOOKUP($B58,padron!$A$3:$M$482,10,0)),+IF(ISERROR(VLOOKUP($B58,NAfiliado_NFarmacia!$A$2:$J$497,6,0)),"Ingresa Direccion de Farmacia",VLOOKUP($B58,NAfiliado_NFarmacia!$A$2:$J$497,6,0))))</f>
        <v/>
      </c>
      <c r="K58" s="70">
        <f>+IF($B58="","",+IF(OR($F58="Si",$F58=""),IF(ISERROR(VLOOKUP($B58,padron!$A$3:$M$482,10,0)),+IF(ISERROR(VLOOKUP($B58,NAfiliado_NFarmacia!$A$2:$J$497,5,0)),"Ingresa Localidad de Farmacia",VLOOKUP($B58,NAfiliado_NFarmacia!$A$2:$J$497,7,0)),VLOOKUP($B58,padron!$A$3:$M$482,11,0)),+IF(ISERROR(VLOOKUP($B58,NAfiliado_NFarmacia!$A$2:$J$497,7,0)),"Ingresa Localidad de Farmacia",VLOOKUP($B58,NAfiliado_NFarmacia!$A$2:$J$497,7,0))))</f>
        <v/>
      </c>
      <c r="L58" s="69">
        <f>+IF(B58="","",IF(F58="No","84005541",+IFERROR(+VLOOKUP(inicio!B58,padron!$A$2:$H$1999,8,0),"84005541")))</f>
        <v/>
      </c>
      <c r="M58" s="69">
        <f>+IF(B58="","",+IFERROR(+VLOOKUP(B58,padron!A:C,3,0),"no_cargado"))</f>
        <v/>
      </c>
      <c r="N58" s="69">
        <f>+IF(C58="","",+IFERROR(+VLOOKUP($C58,materiales!$A$2:$C$101,3,0),"9999"))</f>
        <v/>
      </c>
      <c r="O58" s="69">
        <f>+IF(D58="","","01")</f>
        <v/>
      </c>
      <c r="P58" s="69">
        <f>+IF(B58="","","CONVENIO 100%")</f>
        <v/>
      </c>
      <c r="Q58" s="69">
        <f>+IF(I58="","","ZTRA")</f>
        <v/>
      </c>
      <c r="R58" s="69">
        <f>+IF(J58="","",+IFERROR(+IF(U58="DSZA","ALMA","1004"),"ALMA"))</f>
        <v/>
      </c>
      <c r="S58" s="69">
        <f>+IF(K58="","","40000001")</f>
        <v/>
      </c>
      <c r="T58" s="69">
        <f>+IF(L58="","",+DAY(TODAY())&amp;"."&amp;TEXT(+TODAY(),"MM")&amp;"."&amp;+YEAR(TODAY()))</f>
        <v/>
      </c>
      <c r="U58" s="69">
        <f>+IF(M58="","",IFERROR(+VLOOKUP(C58,materiales!$A$2:$D$1000,4,0),"DSZA"))</f>
        <v/>
      </c>
      <c r="V58" s="69">
        <f>+IF(N58="","","MAN")</f>
        <v/>
      </c>
      <c r="W58" s="69">
        <f>IF(B58="","","02")</f>
        <v/>
      </c>
      <c r="X58" s="69">
        <f>IF(B58="","","01")</f>
        <v/>
      </c>
      <c r="Y58" s="70">
        <f>+RIGHT(B58,8)</f>
        <v/>
      </c>
      <c r="Z58" s="70">
        <f>IF(M58="no_cargado",VLOOKUP(B58,NAfiliado_NFarmacia!A:H,8,0),"")</f>
        <v/>
      </c>
      <c r="AA58" s="71" t="n"/>
    </row>
    <row r="59">
      <c r="A59" s="50" t="n"/>
      <c r="B59" s="70" t="n"/>
      <c r="C59" s="72" t="n"/>
      <c r="D59" s="70" t="n"/>
      <c r="E59" s="70" t="n"/>
      <c r="F59" s="70" t="n"/>
      <c r="G59" s="66">
        <f>+IF($B59="","",+IFERROR(+VLOOKUP(B59,padron!$A$2:$E$2000,2,0),+IFERROR(VLOOKUP(B59,NAfiliado_NFarmacia!$A:$J,10,0),"Ingresar Nuevo Afiliado")))</f>
        <v/>
      </c>
      <c r="H59" s="69">
        <f>+IF(B59="","",+IFERROR(+VLOOKUP($C59,materiales!$A$2:$C$101,2,0),"9999"))</f>
        <v/>
      </c>
      <c r="I59" s="70">
        <f>+IF($B59="","",+IF(OR($F59="Si",$F59=""),IF(ISERROR(VLOOKUP($B59,padron!$A$3:$M$482,9,0)),+IF(ISERROR(VLOOKUP($B59,NAfiliado_NFarmacia!$A$2:$J$497,5,0)),"Ingresa Farmacia",VLOOKUP($B59,NAfiliado_NFarmacia!$A$2:$J$497,5,0)),VLOOKUP($B59,padron!$A$3:$M$482,9,0)),+IF(ISERROR(VLOOKUP($B59,NAfiliado_NFarmacia!$A$2:$J$497,5,0)),"Ingresa Farmacia",VLOOKUP($B59,NAfiliado_NFarmacia!$A$2:$J$497,5,0))))</f>
        <v/>
      </c>
      <c r="J59" s="70">
        <f>+IF($B59="","",+IF(OR($F59="Si",$F59=""),IF(ISERROR(VLOOKUP($B59,padron!$A$3:$M$482,10,0)),+IF(ISERROR(VLOOKUP($B59,NAfiliado_NFarmacia!$A$2:$J$497,5,0)),"Ingresa Direccion de Farmacia",VLOOKUP($B59,NAfiliado_NFarmacia!$A$2:$J$497,6,0)),VLOOKUP($B59,padron!$A$3:$M$482,10,0)),+IF(ISERROR(VLOOKUP($B59,NAfiliado_NFarmacia!$A$2:$J$497,6,0)),"Ingresa Direccion de Farmacia",VLOOKUP($B59,NAfiliado_NFarmacia!$A$2:$J$497,6,0))))</f>
        <v/>
      </c>
      <c r="K59" s="70">
        <f>+IF($B59="","",+IF(OR($F59="Si",$F59=""),IF(ISERROR(VLOOKUP($B59,padron!$A$3:$M$482,10,0)),+IF(ISERROR(VLOOKUP($B59,NAfiliado_NFarmacia!$A$2:$J$497,5,0)),"Ingresa Localidad de Farmacia",VLOOKUP($B59,NAfiliado_NFarmacia!$A$2:$J$497,7,0)),VLOOKUP($B59,padron!$A$3:$M$482,11,0)),+IF(ISERROR(VLOOKUP($B59,NAfiliado_NFarmacia!$A$2:$J$497,7,0)),"Ingresa Localidad de Farmacia",VLOOKUP($B59,NAfiliado_NFarmacia!$A$2:$J$497,7,0))))</f>
        <v/>
      </c>
      <c r="L59" s="69">
        <f>+IF(B59="","",IF(F59="No","84005541",+IFERROR(+VLOOKUP(inicio!B59,padron!$A$2:$H$1999,8,0),"84005541")))</f>
        <v/>
      </c>
      <c r="M59" s="69">
        <f>+IF(B59="","",+IFERROR(+VLOOKUP(B59,padron!A:C,3,0),"no_cargado"))</f>
        <v/>
      </c>
      <c r="N59" s="69">
        <f>+IF(C59="","",+IFERROR(+VLOOKUP($C59,materiales!$A$2:$C$101,3,0),"9999"))</f>
        <v/>
      </c>
      <c r="O59" s="69">
        <f>+IF(D59="","","01")</f>
        <v/>
      </c>
      <c r="P59" s="69">
        <f>+IF(B59="","","CONVENIO 100%")</f>
        <v/>
      </c>
      <c r="Q59" s="69">
        <f>+IF(I59="","","ZTRA")</f>
        <v/>
      </c>
      <c r="R59" s="69">
        <f>+IF(J59="","",+IFERROR(+IF(U59="DSZA","ALMA","1004"),"ALMA"))</f>
        <v/>
      </c>
      <c r="S59" s="69">
        <f>+IF(K59="","","40000001")</f>
        <v/>
      </c>
      <c r="T59" s="69">
        <f>+IF(L59="","",+DAY(TODAY())&amp;"."&amp;TEXT(+TODAY(),"MM")&amp;"."&amp;+YEAR(TODAY()))</f>
        <v/>
      </c>
      <c r="U59" s="69">
        <f>+IF(M59="","",IFERROR(+VLOOKUP(C59,materiales!$A$2:$D$1000,4,0),"DSZA"))</f>
        <v/>
      </c>
      <c r="V59" s="69">
        <f>+IF(N59="","","MAN")</f>
        <v/>
      </c>
      <c r="W59" s="69">
        <f>IF(B59="","","02")</f>
        <v/>
      </c>
      <c r="X59" s="69">
        <f>IF(B59="","","01")</f>
        <v/>
      </c>
      <c r="Y59" s="70">
        <f>+RIGHT(B59,8)</f>
        <v/>
      </c>
      <c r="Z59" s="70">
        <f>IF(M59="no_cargado",VLOOKUP(B59,NAfiliado_NFarmacia!A:H,8,0),"")</f>
        <v/>
      </c>
      <c r="AA59" s="71" t="n"/>
    </row>
    <row r="60">
      <c r="A60" s="50" t="n"/>
      <c r="B60" s="70" t="n"/>
      <c r="C60" s="72" t="n"/>
      <c r="D60" s="70" t="n"/>
      <c r="E60" s="70" t="n"/>
      <c r="F60" s="70" t="n"/>
      <c r="G60" s="66">
        <f>+IF($B60="","",+IFERROR(+VLOOKUP(B60,padron!$A$2:$E$2000,2,0),+IFERROR(VLOOKUP(B60,NAfiliado_NFarmacia!$A:$J,10,0),"Ingresar Nuevo Afiliado")))</f>
        <v/>
      </c>
      <c r="H60" s="69">
        <f>+IF(B60="","",+IFERROR(+VLOOKUP($C60,materiales!$A$2:$C$101,2,0),"9999"))</f>
        <v/>
      </c>
      <c r="I60" s="70">
        <f>+IF($B60="","",+IF(OR($F60="Si",$F60=""),IF(ISERROR(VLOOKUP($B60,padron!$A$3:$M$482,9,0)),+IF(ISERROR(VLOOKUP($B60,NAfiliado_NFarmacia!$A$2:$J$497,5,0)),"Ingresa Farmacia",VLOOKUP($B60,NAfiliado_NFarmacia!$A$2:$J$497,5,0)),VLOOKUP($B60,padron!$A$3:$M$482,9,0)),+IF(ISERROR(VLOOKUP($B60,NAfiliado_NFarmacia!$A$2:$J$497,5,0)),"Ingresa Farmacia",VLOOKUP($B60,NAfiliado_NFarmacia!$A$2:$J$497,5,0))))</f>
        <v/>
      </c>
      <c r="J60" s="70">
        <f>+IF($B60="","",+IF(OR($F60="Si",$F60=""),IF(ISERROR(VLOOKUP($B60,padron!$A$3:$M$482,10,0)),+IF(ISERROR(VLOOKUP($B60,NAfiliado_NFarmacia!$A$2:$J$497,5,0)),"Ingresa Direccion de Farmacia",VLOOKUP($B60,NAfiliado_NFarmacia!$A$2:$J$497,6,0)),VLOOKUP($B60,padron!$A$3:$M$482,10,0)),+IF(ISERROR(VLOOKUP($B60,NAfiliado_NFarmacia!$A$2:$J$497,6,0)),"Ingresa Direccion de Farmacia",VLOOKUP($B60,NAfiliado_NFarmacia!$A$2:$J$497,6,0))))</f>
        <v/>
      </c>
      <c r="K60" s="70">
        <f>+IF($B60="","",+IF(OR($F60="Si",$F60=""),IF(ISERROR(VLOOKUP($B60,padron!$A$3:$M$482,10,0)),+IF(ISERROR(VLOOKUP($B60,NAfiliado_NFarmacia!$A$2:$J$497,5,0)),"Ingresa Localidad de Farmacia",VLOOKUP($B60,NAfiliado_NFarmacia!$A$2:$J$497,7,0)),VLOOKUP($B60,padron!$A$3:$M$482,11,0)),+IF(ISERROR(VLOOKUP($B60,NAfiliado_NFarmacia!$A$2:$J$497,7,0)),"Ingresa Localidad de Farmacia",VLOOKUP($B60,NAfiliado_NFarmacia!$A$2:$J$497,7,0))))</f>
        <v/>
      </c>
      <c r="L60" s="69">
        <f>+IF(B60="","",IF(F60="No","84005541",+IFERROR(+VLOOKUP(inicio!B60,padron!$A$2:$H$1999,8,0),"84005541")))</f>
        <v/>
      </c>
      <c r="M60" s="69">
        <f>+IF(B60="","",+IFERROR(+VLOOKUP(B60,padron!A:C,3,0),"no_cargado"))</f>
        <v/>
      </c>
      <c r="N60" s="69">
        <f>+IF(C60="","",+IFERROR(+VLOOKUP($C60,materiales!$A$2:$C$101,3,0),"9999"))</f>
        <v/>
      </c>
      <c r="O60" s="69">
        <f>+IF(D60="","","01")</f>
        <v/>
      </c>
      <c r="P60" s="69">
        <f>+IF(B60="","","CONVENIO 100%")</f>
        <v/>
      </c>
      <c r="Q60" s="69">
        <f>+IF(I60="","","ZTRA")</f>
        <v/>
      </c>
      <c r="R60" s="69">
        <f>+IF(J60="","",+IFERROR(+IF(U60="DSZA","ALMA","1004"),"ALMA"))</f>
        <v/>
      </c>
      <c r="S60" s="69">
        <f>+IF(K60="","","40000001")</f>
        <v/>
      </c>
      <c r="T60" s="69">
        <f>+IF(L60="","",+DAY(TODAY())&amp;"."&amp;TEXT(+TODAY(),"MM")&amp;"."&amp;+YEAR(TODAY()))</f>
        <v/>
      </c>
      <c r="U60" s="69">
        <f>+IF(M60="","",IFERROR(+VLOOKUP(C60,materiales!$A$2:$D$1000,4,0),"DSZA"))</f>
        <v/>
      </c>
      <c r="V60" s="69">
        <f>+IF(N60="","","MAN")</f>
        <v/>
      </c>
      <c r="W60" s="69">
        <f>IF(B60="","","02")</f>
        <v/>
      </c>
      <c r="X60" s="69">
        <f>IF(B60="","","01")</f>
        <v/>
      </c>
      <c r="Y60" s="70">
        <f>+RIGHT(B60,8)</f>
        <v/>
      </c>
      <c r="Z60" s="70">
        <f>IF(M60="no_cargado",VLOOKUP(B60,NAfiliado_NFarmacia!A:H,8,0),"")</f>
        <v/>
      </c>
      <c r="AA60" s="71" t="n"/>
    </row>
    <row r="61">
      <c r="A61" s="50" t="n"/>
      <c r="B61" s="70" t="n"/>
      <c r="C61" s="72" t="n"/>
      <c r="D61" s="70" t="n"/>
      <c r="E61" s="70" t="n"/>
      <c r="F61" s="70" t="n"/>
      <c r="G61" s="66">
        <f>+IF($B61="","",+IFERROR(+VLOOKUP(B61,padron!$A$2:$E$2000,2,0),+IFERROR(VLOOKUP(B61,NAfiliado_NFarmacia!$A:$J,10,0),"Ingresar Nuevo Afiliado")))</f>
        <v/>
      </c>
      <c r="H61" s="69">
        <f>+IF(B61="","",+IFERROR(+VLOOKUP($C61,materiales!$A$2:$C$101,2,0),"9999"))</f>
        <v/>
      </c>
      <c r="I61" s="70">
        <f>+IF($B61="","",+IF(OR($F61="Si",$F61=""),IF(ISERROR(VLOOKUP($B61,padron!$A$3:$M$482,9,0)),+IF(ISERROR(VLOOKUP($B61,NAfiliado_NFarmacia!$A$2:$J$497,5,0)),"Ingresa Farmacia",VLOOKUP($B61,NAfiliado_NFarmacia!$A$2:$J$497,5,0)),VLOOKUP($B61,padron!$A$3:$M$482,9,0)),+IF(ISERROR(VLOOKUP($B61,NAfiliado_NFarmacia!$A$2:$J$497,5,0)),"Ingresa Farmacia",VLOOKUP($B61,NAfiliado_NFarmacia!$A$2:$J$497,5,0))))</f>
        <v/>
      </c>
      <c r="J61" s="70">
        <f>+IF($B61="","",+IF(OR($F61="Si",$F61=""),IF(ISERROR(VLOOKUP($B61,padron!$A$3:$M$482,10,0)),+IF(ISERROR(VLOOKUP($B61,NAfiliado_NFarmacia!$A$2:$J$497,5,0)),"Ingresa Direccion de Farmacia",VLOOKUP($B61,NAfiliado_NFarmacia!$A$2:$J$497,6,0)),VLOOKUP($B61,padron!$A$3:$M$482,10,0)),+IF(ISERROR(VLOOKUP($B61,NAfiliado_NFarmacia!$A$2:$J$497,6,0)),"Ingresa Direccion de Farmacia",VLOOKUP($B61,NAfiliado_NFarmacia!$A$2:$J$497,6,0))))</f>
        <v/>
      </c>
      <c r="K61" s="70">
        <f>+IF($B61="","",+IF(OR($F61="Si",$F61=""),IF(ISERROR(VLOOKUP($B61,padron!$A$3:$M$482,10,0)),+IF(ISERROR(VLOOKUP($B61,NAfiliado_NFarmacia!$A$2:$J$497,5,0)),"Ingresa Localidad de Farmacia",VLOOKUP($B61,NAfiliado_NFarmacia!$A$2:$J$497,7,0)),VLOOKUP($B61,padron!$A$3:$M$482,11,0)),+IF(ISERROR(VLOOKUP($B61,NAfiliado_NFarmacia!$A$2:$J$497,7,0)),"Ingresa Localidad de Farmacia",VLOOKUP($B61,NAfiliado_NFarmacia!$A$2:$J$497,7,0))))</f>
        <v/>
      </c>
      <c r="L61" s="69">
        <f>+IF(B61="","",IF(F61="No","84005541",+IFERROR(+VLOOKUP(inicio!B61,padron!$A$2:$H$1999,8,0),"84005541")))</f>
        <v/>
      </c>
      <c r="M61" s="69">
        <f>+IF(B61="","",+IFERROR(+VLOOKUP(B61,padron!A:C,3,0),"no_cargado"))</f>
        <v/>
      </c>
      <c r="N61" s="69">
        <f>+IF(C61="","",+IFERROR(+VLOOKUP($C61,materiales!$A$2:$C$101,3,0),"9999"))</f>
        <v/>
      </c>
      <c r="O61" s="69">
        <f>+IF(D61="","","01")</f>
        <v/>
      </c>
      <c r="P61" s="69">
        <f>+IF(B61="","","CONVENIO 100%")</f>
        <v/>
      </c>
      <c r="Q61" s="69">
        <f>+IF(I61="","","ZTRA")</f>
        <v/>
      </c>
      <c r="R61" s="69">
        <f>+IF(J61="","",+IFERROR(+IF(U61="DSZA","ALMA","1004"),"ALMA"))</f>
        <v/>
      </c>
      <c r="S61" s="69">
        <f>+IF(K61="","","40000001")</f>
        <v/>
      </c>
      <c r="T61" s="69">
        <f>+IF(L61="","",+DAY(TODAY())&amp;"."&amp;TEXT(+TODAY(),"MM")&amp;"."&amp;+YEAR(TODAY()))</f>
        <v/>
      </c>
      <c r="U61" s="69">
        <f>+IF(M61="","",IFERROR(+VLOOKUP(C61,materiales!$A$2:$D$1000,4,0),"DSZA"))</f>
        <v/>
      </c>
      <c r="V61" s="69">
        <f>+IF(N61="","","MAN")</f>
        <v/>
      </c>
      <c r="W61" s="69">
        <f>IF(B61="","","02")</f>
        <v/>
      </c>
      <c r="X61" s="69">
        <f>IF(B61="","","01")</f>
        <v/>
      </c>
      <c r="Y61" s="70">
        <f>+RIGHT(B61,8)</f>
        <v/>
      </c>
      <c r="Z61" s="70">
        <f>IF(M61="no_cargado",VLOOKUP(B61,NAfiliado_NFarmacia!A:H,8,0),"")</f>
        <v/>
      </c>
      <c r="AA61" s="71" t="n"/>
    </row>
    <row r="62">
      <c r="A62" s="50" t="n"/>
      <c r="B62" s="70" t="n"/>
      <c r="C62" s="72" t="n"/>
      <c r="D62" s="70" t="n"/>
      <c r="E62" s="70" t="n"/>
      <c r="F62" s="70" t="n"/>
      <c r="G62" s="66">
        <f>+IF($B62="","",+IFERROR(+VLOOKUP(B62,padron!$A$2:$E$2000,2,0),+IFERROR(VLOOKUP(B62,NAfiliado_NFarmacia!$A:$J,10,0),"Ingresar Nuevo Afiliado")))</f>
        <v/>
      </c>
      <c r="H62" s="69">
        <f>+IF(B62="","",+IFERROR(+VLOOKUP($C62,materiales!$A$2:$C$101,2,0),"9999"))</f>
        <v/>
      </c>
      <c r="I62" s="70">
        <f>+IF($B62="","",+IF(OR($F62="Si",$F62=""),IF(ISERROR(VLOOKUP($B62,padron!$A$3:$M$482,9,0)),+IF(ISERROR(VLOOKUP($B62,NAfiliado_NFarmacia!$A$2:$J$497,5,0)),"Ingresa Farmacia",VLOOKUP($B62,NAfiliado_NFarmacia!$A$2:$J$497,5,0)),VLOOKUP($B62,padron!$A$3:$M$482,9,0)),+IF(ISERROR(VLOOKUP($B62,NAfiliado_NFarmacia!$A$2:$J$497,5,0)),"Ingresa Farmacia",VLOOKUP($B62,NAfiliado_NFarmacia!$A$2:$J$497,5,0))))</f>
        <v/>
      </c>
      <c r="J62" s="70">
        <f>+IF($B62="","",+IF(OR($F62="Si",$F62=""),IF(ISERROR(VLOOKUP($B62,padron!$A$3:$M$482,10,0)),+IF(ISERROR(VLOOKUP($B62,NAfiliado_NFarmacia!$A$2:$J$497,5,0)),"Ingresa Direccion de Farmacia",VLOOKUP($B62,NAfiliado_NFarmacia!$A$2:$J$497,6,0)),VLOOKUP($B62,padron!$A$3:$M$482,10,0)),+IF(ISERROR(VLOOKUP($B62,NAfiliado_NFarmacia!$A$2:$J$497,6,0)),"Ingresa Direccion de Farmacia",VLOOKUP($B62,NAfiliado_NFarmacia!$A$2:$J$497,6,0))))</f>
        <v/>
      </c>
      <c r="K62" s="70">
        <f>+IF($B62="","",+IF(OR($F62="Si",$F62=""),IF(ISERROR(VLOOKUP($B62,padron!$A$3:$M$482,10,0)),+IF(ISERROR(VLOOKUP($B62,NAfiliado_NFarmacia!$A$2:$J$497,5,0)),"Ingresa Localidad de Farmacia",VLOOKUP($B62,NAfiliado_NFarmacia!$A$2:$J$497,7,0)),VLOOKUP($B62,padron!$A$3:$M$482,11,0)),+IF(ISERROR(VLOOKUP($B62,NAfiliado_NFarmacia!$A$2:$J$497,7,0)),"Ingresa Localidad de Farmacia",VLOOKUP($B62,NAfiliado_NFarmacia!$A$2:$J$497,7,0))))</f>
        <v/>
      </c>
      <c r="L62" s="69">
        <f>+IF(B62="","",IF(F62="No","84005541",+IFERROR(+VLOOKUP(inicio!B62,padron!$A$2:$H$1999,8,0),"84005541")))</f>
        <v/>
      </c>
      <c r="M62" s="69">
        <f>+IF(B62="","",+IFERROR(+VLOOKUP(B62,padron!A:C,3,0),"no_cargado"))</f>
        <v/>
      </c>
      <c r="N62" s="69">
        <f>+IF(C62="","",+IFERROR(+VLOOKUP($C62,materiales!$A$2:$C$101,3,0),"9999"))</f>
        <v/>
      </c>
      <c r="O62" s="69">
        <f>+IF(D62="","","01")</f>
        <v/>
      </c>
      <c r="P62" s="69">
        <f>+IF(B62="","","CONVENIO 100%")</f>
        <v/>
      </c>
      <c r="Q62" s="69">
        <f>+IF(I62="","","ZTRA")</f>
        <v/>
      </c>
      <c r="R62" s="69">
        <f>+IF(J62="","",+IFERROR(+IF(U62="DSZA","ALMA","1004"),"ALMA"))</f>
        <v/>
      </c>
      <c r="S62" s="69">
        <f>+IF(K62="","","40000001")</f>
        <v/>
      </c>
      <c r="T62" s="69">
        <f>+IF(L62="","",+DAY(TODAY())&amp;"."&amp;TEXT(+TODAY(),"MM")&amp;"."&amp;+YEAR(TODAY()))</f>
        <v/>
      </c>
      <c r="U62" s="69">
        <f>+IF(M62="","",IFERROR(+VLOOKUP(C62,materiales!$A$2:$D$1000,4,0),"DSZA"))</f>
        <v/>
      </c>
      <c r="V62" s="69">
        <f>+IF(N62="","","MAN")</f>
        <v/>
      </c>
      <c r="W62" s="69">
        <f>IF(B62="","","02")</f>
        <v/>
      </c>
      <c r="X62" s="69">
        <f>IF(B62="","","01")</f>
        <v/>
      </c>
      <c r="Y62" s="70">
        <f>+RIGHT(B62,8)</f>
        <v/>
      </c>
      <c r="Z62" s="70">
        <f>IF(M62="no_cargado",VLOOKUP(B62,NAfiliado_NFarmacia!A:H,8,0),"")</f>
        <v/>
      </c>
      <c r="AA62" s="71" t="n"/>
    </row>
    <row r="63">
      <c r="A63" s="50" t="n"/>
      <c r="B63" s="70" t="n"/>
      <c r="C63" s="72" t="n"/>
      <c r="D63" s="70" t="n"/>
      <c r="E63" s="70" t="n"/>
      <c r="F63" s="70" t="n"/>
      <c r="G63" s="66">
        <f>+IF($B63="","",+IFERROR(+VLOOKUP(B63,padron!$A$2:$E$2000,2,0),+IFERROR(VLOOKUP(B63,NAfiliado_NFarmacia!$A:$J,10,0),"Ingresar Nuevo Afiliado")))</f>
        <v/>
      </c>
      <c r="H63" s="69">
        <f>+IF(B63="","",+IFERROR(+VLOOKUP($C63,materiales!$A$2:$C$101,2,0),"9999"))</f>
        <v/>
      </c>
      <c r="I63" s="70">
        <f>+IF($B63="","",+IF(OR($F63="Si",$F63=""),IF(ISERROR(VLOOKUP($B63,padron!$A$3:$M$482,9,0)),+IF(ISERROR(VLOOKUP($B63,NAfiliado_NFarmacia!$A$2:$J$497,5,0)),"Ingresa Farmacia",VLOOKUP($B63,NAfiliado_NFarmacia!$A$2:$J$497,5,0)),VLOOKUP($B63,padron!$A$3:$M$482,9,0)),+IF(ISERROR(VLOOKUP($B63,NAfiliado_NFarmacia!$A$2:$J$497,5,0)),"Ingresa Farmacia",VLOOKUP($B63,NAfiliado_NFarmacia!$A$2:$J$497,5,0))))</f>
        <v/>
      </c>
      <c r="J63" s="70">
        <f>+IF($B63="","",+IF(OR($F63="Si",$F63=""),IF(ISERROR(VLOOKUP($B63,padron!$A$3:$M$482,10,0)),+IF(ISERROR(VLOOKUP($B63,NAfiliado_NFarmacia!$A$2:$J$497,5,0)),"Ingresa Direccion de Farmacia",VLOOKUP($B63,NAfiliado_NFarmacia!$A$2:$J$497,6,0)),VLOOKUP($B63,padron!$A$3:$M$482,10,0)),+IF(ISERROR(VLOOKUP($B63,NAfiliado_NFarmacia!$A$2:$J$497,6,0)),"Ingresa Direccion de Farmacia",VLOOKUP($B63,NAfiliado_NFarmacia!$A$2:$J$497,6,0))))</f>
        <v/>
      </c>
      <c r="K63" s="70">
        <f>+IF($B63="","",+IF(OR($F63="Si",$F63=""),IF(ISERROR(VLOOKUP($B63,padron!$A$3:$M$482,10,0)),+IF(ISERROR(VLOOKUP($B63,NAfiliado_NFarmacia!$A$2:$J$497,5,0)),"Ingresa Localidad de Farmacia",VLOOKUP($B63,NAfiliado_NFarmacia!$A$2:$J$497,7,0)),VLOOKUP($B63,padron!$A$3:$M$482,11,0)),+IF(ISERROR(VLOOKUP($B63,NAfiliado_NFarmacia!$A$2:$J$497,7,0)),"Ingresa Localidad de Farmacia",VLOOKUP($B63,NAfiliado_NFarmacia!$A$2:$J$497,7,0))))</f>
        <v/>
      </c>
      <c r="L63" s="69">
        <f>+IF(B63="","",IF(F63="No","84005541",+IFERROR(+VLOOKUP(inicio!B63,padron!$A$2:$H$1999,8,0),"84005541")))</f>
        <v/>
      </c>
      <c r="M63" s="69">
        <f>+IF(B63="","",+IFERROR(+VLOOKUP(B63,padron!A:C,3,0),"no_cargado"))</f>
        <v/>
      </c>
      <c r="N63" s="69">
        <f>+IF(C63="","",+IFERROR(+VLOOKUP($C63,materiales!$A$2:$C$101,3,0),"9999"))</f>
        <v/>
      </c>
      <c r="O63" s="69">
        <f>+IF(D63="","","01")</f>
        <v/>
      </c>
      <c r="P63" s="69">
        <f>+IF(B63="","","CONVENIO 100%")</f>
        <v/>
      </c>
      <c r="Q63" s="69">
        <f>+IF(I63="","","ZTRA")</f>
        <v/>
      </c>
      <c r="R63" s="69">
        <f>+IF(J63="","",+IFERROR(+IF(U63="DSZA","ALMA","1004"),"ALMA"))</f>
        <v/>
      </c>
      <c r="S63" s="69">
        <f>+IF(K63="","","40000001")</f>
        <v/>
      </c>
      <c r="T63" s="69">
        <f>+IF(L63="","",+DAY(TODAY())&amp;"."&amp;TEXT(+TODAY(),"MM")&amp;"."&amp;+YEAR(TODAY()))</f>
        <v/>
      </c>
      <c r="U63" s="69">
        <f>+IF(M63="","",IFERROR(+VLOOKUP(C63,materiales!$A$2:$D$1000,4,0),"DSZA"))</f>
        <v/>
      </c>
      <c r="V63" s="69">
        <f>+IF(N63="","","MAN")</f>
        <v/>
      </c>
      <c r="W63" s="69">
        <f>IF(B63="","","02")</f>
        <v/>
      </c>
      <c r="X63" s="69">
        <f>IF(B63="","","01")</f>
        <v/>
      </c>
      <c r="Y63" s="70">
        <f>+RIGHT(B63,8)</f>
        <v/>
      </c>
      <c r="Z63" s="70">
        <f>IF(M63="no_cargado",VLOOKUP(B63,NAfiliado_NFarmacia!A:H,8,0),"")</f>
        <v/>
      </c>
      <c r="AA63" s="71" t="n"/>
    </row>
    <row r="64">
      <c r="A64" s="50" t="n"/>
      <c r="B64" s="70" t="n"/>
      <c r="C64" s="72" t="n"/>
      <c r="D64" s="70" t="n"/>
      <c r="E64" s="70" t="n"/>
      <c r="F64" s="70" t="n"/>
      <c r="G64" s="66">
        <f>+IF($B64="","",+IFERROR(+VLOOKUP(B64,padron!$A$2:$E$2000,2,0),+IFERROR(VLOOKUP(B64,NAfiliado_NFarmacia!$A:$J,10,0),"Ingresar Nuevo Afiliado")))</f>
        <v/>
      </c>
      <c r="H64" s="69">
        <f>+IF(B64="","",+IFERROR(+VLOOKUP($C64,materiales!$A$2:$C$101,2,0),"9999"))</f>
        <v/>
      </c>
      <c r="I64" s="70">
        <f>+IF($B64="","",+IF(OR($F64="Si",$F64=""),IF(ISERROR(VLOOKUP($B64,padron!$A$3:$M$482,9,0)),+IF(ISERROR(VLOOKUP($B64,NAfiliado_NFarmacia!$A$2:$J$497,5,0)),"Ingresa Farmacia",VLOOKUP($B64,NAfiliado_NFarmacia!$A$2:$J$497,5,0)),VLOOKUP($B64,padron!$A$3:$M$482,9,0)),+IF(ISERROR(VLOOKUP($B64,NAfiliado_NFarmacia!$A$2:$J$497,5,0)),"Ingresa Farmacia",VLOOKUP($B64,NAfiliado_NFarmacia!$A$2:$J$497,5,0))))</f>
        <v/>
      </c>
      <c r="J64" s="70">
        <f>+IF($B64="","",+IF(OR($F64="Si",$F64=""),IF(ISERROR(VLOOKUP($B64,padron!$A$3:$M$482,10,0)),+IF(ISERROR(VLOOKUP($B64,NAfiliado_NFarmacia!$A$2:$J$497,5,0)),"Ingresa Direccion de Farmacia",VLOOKUP($B64,NAfiliado_NFarmacia!$A$2:$J$497,6,0)),VLOOKUP($B64,padron!$A$3:$M$482,10,0)),+IF(ISERROR(VLOOKUP($B64,NAfiliado_NFarmacia!$A$2:$J$497,6,0)),"Ingresa Direccion de Farmacia",VLOOKUP($B64,NAfiliado_NFarmacia!$A$2:$J$497,6,0))))</f>
        <v/>
      </c>
      <c r="K64" s="70">
        <f>+IF($B64="","",+IF(OR($F64="Si",$F64=""),IF(ISERROR(VLOOKUP($B64,padron!$A$3:$M$482,10,0)),+IF(ISERROR(VLOOKUP($B64,NAfiliado_NFarmacia!$A$2:$J$497,5,0)),"Ingresa Localidad de Farmacia",VLOOKUP($B64,NAfiliado_NFarmacia!$A$2:$J$497,7,0)),VLOOKUP($B64,padron!$A$3:$M$482,11,0)),+IF(ISERROR(VLOOKUP($B64,NAfiliado_NFarmacia!$A$2:$J$497,7,0)),"Ingresa Localidad de Farmacia",VLOOKUP($B64,NAfiliado_NFarmacia!$A$2:$J$497,7,0))))</f>
        <v/>
      </c>
      <c r="L64" s="69">
        <f>+IF(B64="","",IF(F64="No","84005541",+IFERROR(+VLOOKUP(inicio!B64,padron!$A$2:$H$1999,8,0),"84005541")))</f>
        <v/>
      </c>
      <c r="M64" s="69">
        <f>+IF(B64="","",+IFERROR(+VLOOKUP(B64,padron!A:C,3,0),"no_cargado"))</f>
        <v/>
      </c>
      <c r="N64" s="69">
        <f>+IF(C64="","",+IFERROR(+VLOOKUP($C64,materiales!$A$2:$C$101,3,0),"9999"))</f>
        <v/>
      </c>
      <c r="O64" s="69">
        <f>+IF(D64="","","01")</f>
        <v/>
      </c>
      <c r="P64" s="69">
        <f>+IF(B64="","","CONVENIO 100%")</f>
        <v/>
      </c>
      <c r="Q64" s="69">
        <f>+IF(I64="","","ZTRA")</f>
        <v/>
      </c>
      <c r="R64" s="69">
        <f>+IF(J64="","",+IFERROR(+IF(U64="DSZA","ALMA","1004"),"ALMA"))</f>
        <v/>
      </c>
      <c r="S64" s="69">
        <f>+IF(K64="","","40000001")</f>
        <v/>
      </c>
      <c r="T64" s="69">
        <f>+IF(L64="","",+DAY(TODAY())&amp;"."&amp;TEXT(+TODAY(),"MM")&amp;"."&amp;+YEAR(TODAY()))</f>
        <v/>
      </c>
      <c r="U64" s="69">
        <f>+IF(M64="","",IFERROR(+VLOOKUP(C64,materiales!$A$2:$D$1000,4,0),"DSZA"))</f>
        <v/>
      </c>
      <c r="V64" s="69">
        <f>+IF(N64="","","MAN")</f>
        <v/>
      </c>
      <c r="W64" s="69">
        <f>IF(B64="","","02")</f>
        <v/>
      </c>
      <c r="X64" s="69">
        <f>IF(B64="","","01")</f>
        <v/>
      </c>
      <c r="Y64" s="70">
        <f>+RIGHT(B64,8)</f>
        <v/>
      </c>
      <c r="Z64" s="70">
        <f>IF(M64="no_cargado",VLOOKUP(B64,NAfiliado_NFarmacia!A:H,8,0),"")</f>
        <v/>
      </c>
      <c r="AA64" s="71" t="n"/>
    </row>
    <row r="65">
      <c r="A65" s="50" t="n"/>
      <c r="B65" s="70" t="n"/>
      <c r="C65" s="72" t="n"/>
      <c r="D65" s="70" t="n"/>
      <c r="E65" s="70" t="n"/>
      <c r="F65" s="70" t="n"/>
      <c r="G65" s="66">
        <f>+IF($B65="","",+IFERROR(+VLOOKUP(B65,padron!$A$2:$E$2000,2,0),+IFERROR(VLOOKUP(B65,NAfiliado_NFarmacia!$A:$J,10,0),"Ingresar Nuevo Afiliado")))</f>
        <v/>
      </c>
      <c r="H65" s="69">
        <f>+IF(B65="","",+IFERROR(+VLOOKUP($C65,materiales!$A$2:$C$101,2,0),"9999"))</f>
        <v/>
      </c>
      <c r="I65" s="70">
        <f>+IF($B65="","",+IF(OR($F65="Si",$F65=""),IF(ISERROR(VLOOKUP($B65,padron!$A$3:$M$482,9,0)),+IF(ISERROR(VLOOKUP($B65,NAfiliado_NFarmacia!$A$2:$J$497,5,0)),"Ingresa Farmacia",VLOOKUP($B65,NAfiliado_NFarmacia!$A$2:$J$497,5,0)),VLOOKUP($B65,padron!$A$3:$M$482,9,0)),+IF(ISERROR(VLOOKUP($B65,NAfiliado_NFarmacia!$A$2:$J$497,5,0)),"Ingresa Farmacia",VLOOKUP($B65,NAfiliado_NFarmacia!$A$2:$J$497,5,0))))</f>
        <v/>
      </c>
      <c r="J65" s="70">
        <f>+IF($B65="","",+IF(OR($F65="Si",$F65=""),IF(ISERROR(VLOOKUP($B65,padron!$A$3:$M$482,10,0)),+IF(ISERROR(VLOOKUP($B65,NAfiliado_NFarmacia!$A$2:$J$497,5,0)),"Ingresa Direccion de Farmacia",VLOOKUP($B65,NAfiliado_NFarmacia!$A$2:$J$497,6,0)),VLOOKUP($B65,padron!$A$3:$M$482,10,0)),+IF(ISERROR(VLOOKUP($B65,NAfiliado_NFarmacia!$A$2:$J$497,6,0)),"Ingresa Direccion de Farmacia",VLOOKUP($B65,NAfiliado_NFarmacia!$A$2:$J$497,6,0))))</f>
        <v/>
      </c>
      <c r="K65" s="70">
        <f>+IF($B65="","",+IF(OR($F65="Si",$F65=""),IF(ISERROR(VLOOKUP($B65,padron!$A$3:$M$482,10,0)),+IF(ISERROR(VLOOKUP($B65,NAfiliado_NFarmacia!$A$2:$J$497,5,0)),"Ingresa Localidad de Farmacia",VLOOKUP($B65,NAfiliado_NFarmacia!$A$2:$J$497,7,0)),VLOOKUP($B65,padron!$A$3:$M$482,11,0)),+IF(ISERROR(VLOOKUP($B65,NAfiliado_NFarmacia!$A$2:$J$497,7,0)),"Ingresa Localidad de Farmacia",VLOOKUP($B65,NAfiliado_NFarmacia!$A$2:$J$497,7,0))))</f>
        <v/>
      </c>
      <c r="L65" s="69">
        <f>+IF(B65="","",IF(F65="No","84005541",+IFERROR(+VLOOKUP(inicio!B65,padron!$A$2:$H$1999,8,0),"84005541")))</f>
        <v/>
      </c>
      <c r="M65" s="69">
        <f>+IF(B65="","",+IFERROR(+VLOOKUP(B65,padron!A:C,3,0),"no_cargado"))</f>
        <v/>
      </c>
      <c r="N65" s="69">
        <f>+IF(C65="","",+IFERROR(+VLOOKUP($C65,materiales!$A$2:$C$101,3,0),"9999"))</f>
        <v/>
      </c>
      <c r="O65" s="69">
        <f>+IF(D65="","","01")</f>
        <v/>
      </c>
      <c r="P65" s="69">
        <f>+IF(B65="","","CONVENIO 100%")</f>
        <v/>
      </c>
      <c r="Q65" s="69">
        <f>+IF(I65="","","ZTRA")</f>
        <v/>
      </c>
      <c r="R65" s="69">
        <f>+IF(J65="","",+IFERROR(+IF(U65="DSZA","ALMA","1004"),"ALMA"))</f>
        <v/>
      </c>
      <c r="S65" s="69">
        <f>+IF(K65="","","40000001")</f>
        <v/>
      </c>
      <c r="T65" s="69">
        <f>+IF(L65="","",+DAY(TODAY())&amp;"."&amp;TEXT(+TODAY(),"MM")&amp;"."&amp;+YEAR(TODAY()))</f>
        <v/>
      </c>
      <c r="U65" s="69">
        <f>+IF(M65="","",IFERROR(+VLOOKUP(C65,materiales!$A$2:$D$1000,4,0),"DSZA"))</f>
        <v/>
      </c>
      <c r="V65" s="69">
        <f>+IF(N65="","","MAN")</f>
        <v/>
      </c>
      <c r="W65" s="69">
        <f>IF(B65="","","02")</f>
        <v/>
      </c>
      <c r="X65" s="69">
        <f>IF(B65="","","01")</f>
        <v/>
      </c>
      <c r="Y65" s="70">
        <f>+RIGHT(B65,8)</f>
        <v/>
      </c>
      <c r="Z65" s="70">
        <f>IF(M65="no_cargado",VLOOKUP(B65,NAfiliado_NFarmacia!A:H,8,0),"")</f>
        <v/>
      </c>
      <c r="AA65" s="71" t="n"/>
    </row>
    <row r="66">
      <c r="A66" s="50" t="n"/>
      <c r="B66" s="70" t="n"/>
      <c r="C66" s="72" t="n"/>
      <c r="D66" s="70" t="n"/>
      <c r="E66" s="70" t="n"/>
      <c r="F66" s="70" t="n"/>
      <c r="G66" s="66">
        <f>+IF($B66="","",+IFERROR(+VLOOKUP(B66,padron!$A$2:$E$2000,2,0),+IFERROR(VLOOKUP(B66,NAfiliado_NFarmacia!$A:$J,10,0),"Ingresar Nuevo Afiliado")))</f>
        <v/>
      </c>
      <c r="H66" s="69">
        <f>+IF(B66="","",+IFERROR(+VLOOKUP($C66,materiales!$A$2:$C$101,2,0),"9999"))</f>
        <v/>
      </c>
      <c r="I66" s="70">
        <f>+IF($B66="","",+IF(OR($F66="Si",$F66=""),IF(ISERROR(VLOOKUP($B66,padron!$A$3:$M$482,9,0)),+IF(ISERROR(VLOOKUP($B66,NAfiliado_NFarmacia!$A$2:$J$497,5,0)),"Ingresa Farmacia",VLOOKUP($B66,NAfiliado_NFarmacia!$A$2:$J$497,5,0)),VLOOKUP($B66,padron!$A$3:$M$482,9,0)),+IF(ISERROR(VLOOKUP($B66,NAfiliado_NFarmacia!$A$2:$J$497,5,0)),"Ingresa Farmacia",VLOOKUP($B66,NAfiliado_NFarmacia!$A$2:$J$497,5,0))))</f>
        <v/>
      </c>
      <c r="J66" s="70">
        <f>+IF($B66="","",+IF(OR($F66="Si",$F66=""),IF(ISERROR(VLOOKUP($B66,padron!$A$3:$M$482,10,0)),+IF(ISERROR(VLOOKUP($B66,NAfiliado_NFarmacia!$A$2:$J$497,5,0)),"Ingresa Direccion de Farmacia",VLOOKUP($B66,NAfiliado_NFarmacia!$A$2:$J$497,6,0)),VLOOKUP($B66,padron!$A$3:$M$482,10,0)),+IF(ISERROR(VLOOKUP($B66,NAfiliado_NFarmacia!$A$2:$J$497,6,0)),"Ingresa Direccion de Farmacia",VLOOKUP($B66,NAfiliado_NFarmacia!$A$2:$J$497,6,0))))</f>
        <v/>
      </c>
      <c r="K66" s="70">
        <f>+IF($B66="","",+IF(OR($F66="Si",$F66=""),IF(ISERROR(VLOOKUP($B66,padron!$A$3:$M$482,10,0)),+IF(ISERROR(VLOOKUP($B66,NAfiliado_NFarmacia!$A$2:$J$497,5,0)),"Ingresa Localidad de Farmacia",VLOOKUP($B66,NAfiliado_NFarmacia!$A$2:$J$497,7,0)),VLOOKUP($B66,padron!$A$3:$M$482,11,0)),+IF(ISERROR(VLOOKUP($B66,NAfiliado_NFarmacia!$A$2:$J$497,7,0)),"Ingresa Localidad de Farmacia",VLOOKUP($B66,NAfiliado_NFarmacia!$A$2:$J$497,7,0))))</f>
        <v/>
      </c>
      <c r="L66" s="69">
        <f>+IF(B66="","",IF(F66="No","84005541",+IFERROR(+VLOOKUP(inicio!B66,padron!$A$2:$H$1999,8,0),"84005541")))</f>
        <v/>
      </c>
      <c r="M66" s="69">
        <f>+IF(B66="","",+IFERROR(+VLOOKUP(B66,padron!A:C,3,0),"no_cargado"))</f>
        <v/>
      </c>
      <c r="N66" s="69">
        <f>+IF(C66="","",+IFERROR(+VLOOKUP($C66,materiales!$A$2:$C$101,3,0),"9999"))</f>
        <v/>
      </c>
      <c r="O66" s="69">
        <f>+IF(D66="","","01")</f>
        <v/>
      </c>
      <c r="P66" s="69">
        <f>+IF(B66="","","CONVENIO 100%")</f>
        <v/>
      </c>
      <c r="Q66" s="69">
        <f>+IF(I66="","","ZTRA")</f>
        <v/>
      </c>
      <c r="R66" s="69">
        <f>+IF(J66="","",+IFERROR(+IF(U66="DSZA","ALMA","1004"),"ALMA"))</f>
        <v/>
      </c>
      <c r="S66" s="69">
        <f>+IF(K66="","","40000001")</f>
        <v/>
      </c>
      <c r="T66" s="69">
        <f>+IF(L66="","",+DAY(TODAY())&amp;"."&amp;TEXT(+TODAY(),"MM")&amp;"."&amp;+YEAR(TODAY()))</f>
        <v/>
      </c>
      <c r="U66" s="69">
        <f>+IF(M66="","",IFERROR(+VLOOKUP(C66,materiales!$A$2:$D$1000,4,0),"DSZA"))</f>
        <v/>
      </c>
      <c r="V66" s="69">
        <f>+IF(N66="","","MAN")</f>
        <v/>
      </c>
      <c r="W66" s="69">
        <f>IF(B66="","","02")</f>
        <v/>
      </c>
      <c r="X66" s="69">
        <f>IF(B66="","","01")</f>
        <v/>
      </c>
      <c r="Y66" s="70">
        <f>+RIGHT(B66,8)</f>
        <v/>
      </c>
      <c r="Z66" s="70">
        <f>IF(M66="no_cargado",VLOOKUP(B66,NAfiliado_NFarmacia!A:H,8,0),"")</f>
        <v/>
      </c>
      <c r="AA66" s="71" t="n"/>
    </row>
    <row r="67">
      <c r="A67" s="50" t="n"/>
      <c r="B67" s="70" t="n"/>
      <c r="C67" s="72" t="n"/>
      <c r="D67" s="70" t="n"/>
      <c r="E67" s="70" t="n"/>
      <c r="F67" s="70" t="n"/>
      <c r="G67" s="66">
        <f>+IF($B67="","",+IFERROR(+VLOOKUP(B67,padron!$A$2:$E$2000,2,0),+IFERROR(VLOOKUP(B67,NAfiliado_NFarmacia!$A:$J,10,0),"Ingresar Nuevo Afiliado")))</f>
        <v/>
      </c>
      <c r="H67" s="69">
        <f>+IF(B67="","",+IFERROR(+VLOOKUP($C67,materiales!$A$2:$C$101,2,0),"9999"))</f>
        <v/>
      </c>
      <c r="I67" s="70">
        <f>+IF($B67="","",+IF(OR($F67="Si",$F67=""),IF(ISERROR(VLOOKUP($B67,padron!$A$3:$M$482,9,0)),+IF(ISERROR(VLOOKUP($B67,NAfiliado_NFarmacia!$A$2:$J$497,5,0)),"Ingresa Farmacia",VLOOKUP($B67,NAfiliado_NFarmacia!$A$2:$J$497,5,0)),VLOOKUP($B67,padron!$A$3:$M$482,9,0)),+IF(ISERROR(VLOOKUP($B67,NAfiliado_NFarmacia!$A$2:$J$497,5,0)),"Ingresa Farmacia",VLOOKUP($B67,NAfiliado_NFarmacia!$A$2:$J$497,5,0))))</f>
        <v/>
      </c>
      <c r="J67" s="70">
        <f>+IF($B67="","",+IF(OR($F67="Si",$F67=""),IF(ISERROR(VLOOKUP($B67,padron!$A$3:$M$482,10,0)),+IF(ISERROR(VLOOKUP($B67,NAfiliado_NFarmacia!$A$2:$J$497,5,0)),"Ingresa Direccion de Farmacia",VLOOKUP($B67,NAfiliado_NFarmacia!$A$2:$J$497,6,0)),VLOOKUP($B67,padron!$A$3:$M$482,10,0)),+IF(ISERROR(VLOOKUP($B67,NAfiliado_NFarmacia!$A$2:$J$497,6,0)),"Ingresa Direccion de Farmacia",VLOOKUP($B67,NAfiliado_NFarmacia!$A$2:$J$497,6,0))))</f>
        <v/>
      </c>
      <c r="K67" s="70">
        <f>+IF($B67="","",+IF(OR($F67="Si",$F67=""),IF(ISERROR(VLOOKUP($B67,padron!$A$3:$M$482,10,0)),+IF(ISERROR(VLOOKUP($B67,NAfiliado_NFarmacia!$A$2:$J$497,5,0)),"Ingresa Localidad de Farmacia",VLOOKUP($B67,NAfiliado_NFarmacia!$A$2:$J$497,7,0)),VLOOKUP($B67,padron!$A$3:$M$482,11,0)),+IF(ISERROR(VLOOKUP($B67,NAfiliado_NFarmacia!$A$2:$J$497,7,0)),"Ingresa Localidad de Farmacia",VLOOKUP($B67,NAfiliado_NFarmacia!$A$2:$J$497,7,0))))</f>
        <v/>
      </c>
      <c r="L67" s="69">
        <f>+IF(B67="","",IF(F67="No","84005541",+IFERROR(+VLOOKUP(inicio!B67,padron!$A$2:$H$1999,8,0),"84005541")))</f>
        <v/>
      </c>
      <c r="M67" s="69">
        <f>+IF(B67="","",+IFERROR(+VLOOKUP(B67,padron!A:C,3,0),"no_cargado"))</f>
        <v/>
      </c>
      <c r="N67" s="69">
        <f>+IF(C67="","",+IFERROR(+VLOOKUP($C67,materiales!$A$2:$C$101,3,0),"9999"))</f>
        <v/>
      </c>
      <c r="O67" s="69">
        <f>+IF(D67="","","01")</f>
        <v/>
      </c>
      <c r="P67" s="69">
        <f>+IF(B67="","","CONVENIO 100%")</f>
        <v/>
      </c>
      <c r="Q67" s="69">
        <f>+IF(I67="","","ZTRA")</f>
        <v/>
      </c>
      <c r="R67" s="69">
        <f>+IF(J67="","",+IFERROR(+IF(U67="DSZA","ALMA","1004"),"ALMA"))</f>
        <v/>
      </c>
      <c r="S67" s="69">
        <f>+IF(K67="","","40000001")</f>
        <v/>
      </c>
      <c r="T67" s="69">
        <f>+IF(L67="","",+DAY(TODAY())&amp;"."&amp;TEXT(+TODAY(),"MM")&amp;"."&amp;+YEAR(TODAY()))</f>
        <v/>
      </c>
      <c r="U67" s="69">
        <f>+IF(M67="","",IFERROR(+VLOOKUP(C67,materiales!$A$2:$D$1000,4,0),"DSZA"))</f>
        <v/>
      </c>
      <c r="V67" s="69">
        <f>+IF(N67="","","MAN")</f>
        <v/>
      </c>
      <c r="W67" s="69">
        <f>IF(B67="","","02")</f>
        <v/>
      </c>
      <c r="X67" s="69">
        <f>IF(B67="","","01")</f>
        <v/>
      </c>
      <c r="Y67" s="70">
        <f>+RIGHT(B67,8)</f>
        <v/>
      </c>
      <c r="Z67" s="70">
        <f>IF(M67="no_cargado",VLOOKUP(B67,NAfiliado_NFarmacia!A:H,8,0),"")</f>
        <v/>
      </c>
      <c r="AA67" s="71" t="n"/>
    </row>
    <row r="68">
      <c r="A68" s="50" t="n"/>
      <c r="B68" s="70" t="n"/>
      <c r="C68" s="72" t="n"/>
      <c r="D68" s="70" t="n"/>
      <c r="E68" s="70" t="n"/>
      <c r="F68" s="70" t="n"/>
      <c r="G68" s="66">
        <f>+IF($B68="","",+IFERROR(+VLOOKUP(B68,padron!$A$2:$E$2000,2,0),+IFERROR(VLOOKUP(B68,NAfiliado_NFarmacia!$A:$J,10,0),"Ingresar Nuevo Afiliado")))</f>
        <v/>
      </c>
      <c r="H68" s="69">
        <f>+IF(B68="","",+IFERROR(+VLOOKUP($C68,materiales!$A$2:$C$101,2,0),"9999"))</f>
        <v/>
      </c>
      <c r="I68" s="70">
        <f>+IF($B68="","",+IF(OR($F68="Si",$F68=""),IF(ISERROR(VLOOKUP($B68,padron!$A$3:$M$482,9,0)),+IF(ISERROR(VLOOKUP($B68,NAfiliado_NFarmacia!$A$2:$J$497,5,0)),"Ingresa Farmacia",VLOOKUP($B68,NAfiliado_NFarmacia!$A$2:$J$497,5,0)),VLOOKUP($B68,padron!$A$3:$M$482,9,0)),+IF(ISERROR(VLOOKUP($B68,NAfiliado_NFarmacia!$A$2:$J$497,5,0)),"Ingresa Farmacia",VLOOKUP($B68,NAfiliado_NFarmacia!$A$2:$J$497,5,0))))</f>
        <v/>
      </c>
      <c r="J68" s="70">
        <f>+IF($B68="","",+IF(OR($F68="Si",$F68=""),IF(ISERROR(VLOOKUP($B68,padron!$A$3:$M$482,10,0)),+IF(ISERROR(VLOOKUP($B68,NAfiliado_NFarmacia!$A$2:$J$497,5,0)),"Ingresa Direccion de Farmacia",VLOOKUP($B68,NAfiliado_NFarmacia!$A$2:$J$497,6,0)),VLOOKUP($B68,padron!$A$3:$M$482,10,0)),+IF(ISERROR(VLOOKUP($B68,NAfiliado_NFarmacia!$A$2:$J$497,6,0)),"Ingresa Direccion de Farmacia",VLOOKUP($B68,NAfiliado_NFarmacia!$A$2:$J$497,6,0))))</f>
        <v/>
      </c>
      <c r="K68" s="70">
        <f>+IF($B68="","",+IF(OR($F68="Si",$F68=""),IF(ISERROR(VLOOKUP($B68,padron!$A$3:$M$482,10,0)),+IF(ISERROR(VLOOKUP($B68,NAfiliado_NFarmacia!$A$2:$J$497,5,0)),"Ingresa Localidad de Farmacia",VLOOKUP($B68,NAfiliado_NFarmacia!$A$2:$J$497,7,0)),VLOOKUP($B68,padron!$A$3:$M$482,11,0)),+IF(ISERROR(VLOOKUP($B68,NAfiliado_NFarmacia!$A$2:$J$497,7,0)),"Ingresa Localidad de Farmacia",VLOOKUP($B68,NAfiliado_NFarmacia!$A$2:$J$497,7,0))))</f>
        <v/>
      </c>
      <c r="L68" s="69">
        <f>+IF(B68="","",IF(F68="No","84005541",+IFERROR(+VLOOKUP(inicio!B68,padron!$A$2:$H$1999,8,0),"84005541")))</f>
        <v/>
      </c>
      <c r="M68" s="69">
        <f>+IF(B68="","",+IFERROR(+VLOOKUP(B68,padron!A:C,3,0),"no_cargado"))</f>
        <v/>
      </c>
      <c r="N68" s="69">
        <f>+IF(C68="","",+IFERROR(+VLOOKUP($C68,materiales!$A$2:$C$101,3,0),"9999"))</f>
        <v/>
      </c>
      <c r="O68" s="69">
        <f>+IF(D68="","","01")</f>
        <v/>
      </c>
      <c r="P68" s="69">
        <f>+IF(B68="","","CONVENIO 100%")</f>
        <v/>
      </c>
      <c r="Q68" s="69">
        <f>+IF(I68="","","ZTRA")</f>
        <v/>
      </c>
      <c r="R68" s="69">
        <f>+IF(J68="","",+IFERROR(+IF(U68="DSZA","ALMA","1004"),"ALMA"))</f>
        <v/>
      </c>
      <c r="S68" s="69">
        <f>+IF(K68="","","40000001")</f>
        <v/>
      </c>
      <c r="T68" s="69">
        <f>+IF(L68="","",+DAY(TODAY())&amp;"."&amp;TEXT(+TODAY(),"MM")&amp;"."&amp;+YEAR(TODAY()))</f>
        <v/>
      </c>
      <c r="U68" s="69">
        <f>+IF(M68="","",IFERROR(+VLOOKUP(C68,materiales!$A$2:$D$1000,4,0),"DSZA"))</f>
        <v/>
      </c>
      <c r="V68" s="69">
        <f>+IF(N68="","","MAN")</f>
        <v/>
      </c>
      <c r="W68" s="69">
        <f>IF(B68="","","02")</f>
        <v/>
      </c>
      <c r="X68" s="69">
        <f>IF(B68="","","01")</f>
        <v/>
      </c>
      <c r="Y68" s="70">
        <f>+RIGHT(B68,8)</f>
        <v/>
      </c>
      <c r="Z68" s="70">
        <f>IF(M68="no_cargado",VLOOKUP(B68,NAfiliado_NFarmacia!A:H,8,0),"")</f>
        <v/>
      </c>
      <c r="AA68" s="71" t="n"/>
    </row>
    <row r="69">
      <c r="A69" s="50" t="n"/>
      <c r="B69" s="70" t="n"/>
      <c r="C69" s="72" t="n"/>
      <c r="D69" s="70" t="n"/>
      <c r="E69" s="70" t="n"/>
      <c r="F69" s="70" t="n"/>
      <c r="G69" s="66">
        <f>+IF($B69="","",+IFERROR(+VLOOKUP(B69,padron!$A$2:$E$2000,2,0),+IFERROR(VLOOKUP(B69,NAfiliado_NFarmacia!$A:$J,10,0),"Ingresar Nuevo Afiliado")))</f>
        <v/>
      </c>
      <c r="H69" s="69">
        <f>+IF(B69="","",+IFERROR(+VLOOKUP($C69,materiales!$A$2:$C$101,2,0),"9999"))</f>
        <v/>
      </c>
      <c r="I69" s="70">
        <f>+IF($B69="","",+IF(OR($F69="Si",$F69=""),IF(ISERROR(VLOOKUP($B69,padron!$A$3:$M$482,9,0)),+IF(ISERROR(VLOOKUP($B69,NAfiliado_NFarmacia!$A$2:$J$497,5,0)),"Ingresa Farmacia",VLOOKUP($B69,NAfiliado_NFarmacia!$A$2:$J$497,5,0)),VLOOKUP($B69,padron!$A$3:$M$482,9,0)),+IF(ISERROR(VLOOKUP($B69,NAfiliado_NFarmacia!$A$2:$J$497,5,0)),"Ingresa Farmacia",VLOOKUP($B69,NAfiliado_NFarmacia!$A$2:$J$497,5,0))))</f>
        <v/>
      </c>
      <c r="J69" s="70">
        <f>+IF($B69="","",+IF(OR($F69="Si",$F69=""),IF(ISERROR(VLOOKUP($B69,padron!$A$3:$M$482,10,0)),+IF(ISERROR(VLOOKUP($B69,NAfiliado_NFarmacia!$A$2:$J$497,5,0)),"Ingresa Direccion de Farmacia",VLOOKUP($B69,NAfiliado_NFarmacia!$A$2:$J$497,6,0)),VLOOKUP($B69,padron!$A$3:$M$482,10,0)),+IF(ISERROR(VLOOKUP($B69,NAfiliado_NFarmacia!$A$2:$J$497,6,0)),"Ingresa Direccion de Farmacia",VLOOKUP($B69,NAfiliado_NFarmacia!$A$2:$J$497,6,0))))</f>
        <v/>
      </c>
      <c r="K69" s="70">
        <f>+IF($B69="","",+IF(OR($F69="Si",$F69=""),IF(ISERROR(VLOOKUP($B69,padron!$A$3:$M$482,10,0)),+IF(ISERROR(VLOOKUP($B69,NAfiliado_NFarmacia!$A$2:$J$497,5,0)),"Ingresa Localidad de Farmacia",VLOOKUP($B69,NAfiliado_NFarmacia!$A$2:$J$497,7,0)),VLOOKUP($B69,padron!$A$3:$M$482,11,0)),+IF(ISERROR(VLOOKUP($B69,NAfiliado_NFarmacia!$A$2:$J$497,7,0)),"Ingresa Localidad de Farmacia",VLOOKUP($B69,NAfiliado_NFarmacia!$A$2:$J$497,7,0))))</f>
        <v/>
      </c>
      <c r="L69" s="69">
        <f>+IF(B69="","",IF(F69="No","84005541",+IFERROR(+VLOOKUP(inicio!B69,padron!$A$2:$H$1999,8,0),"84005541")))</f>
        <v/>
      </c>
      <c r="M69" s="69">
        <f>+IF(B69="","",+IFERROR(+VLOOKUP(B69,padron!A:C,3,0),"no_cargado"))</f>
        <v/>
      </c>
      <c r="N69" s="69">
        <f>+IF(C69="","",+IFERROR(+VLOOKUP($C69,materiales!$A$2:$C$101,3,0),"9999"))</f>
        <v/>
      </c>
      <c r="O69" s="69">
        <f>+IF(D69="","","01")</f>
        <v/>
      </c>
      <c r="P69" s="69">
        <f>+IF(B69="","","CONVENIO 100%")</f>
        <v/>
      </c>
      <c r="Q69" s="69">
        <f>+IF(I69="","","ZTRA")</f>
        <v/>
      </c>
      <c r="R69" s="69">
        <f>+IF(J69="","",+IFERROR(+IF(U69="DSZA","ALMA","1004"),"ALMA"))</f>
        <v/>
      </c>
      <c r="S69" s="69">
        <f>+IF(K69="","","40000001")</f>
        <v/>
      </c>
      <c r="T69" s="69">
        <f>+IF(L69="","",+DAY(TODAY())&amp;"."&amp;TEXT(+TODAY(),"MM")&amp;"."&amp;+YEAR(TODAY()))</f>
        <v/>
      </c>
      <c r="U69" s="69">
        <f>+IF(M69="","",IFERROR(+VLOOKUP(C69,materiales!$A$2:$D$1000,4,0),"DSZA"))</f>
        <v/>
      </c>
      <c r="V69" s="69">
        <f>+IF(N69="","","MAN")</f>
        <v/>
      </c>
      <c r="W69" s="69">
        <f>IF(B69="","","02")</f>
        <v/>
      </c>
      <c r="X69" s="69">
        <f>IF(B69="","","01")</f>
        <v/>
      </c>
      <c r="Y69" s="70">
        <f>+RIGHT(B69,8)</f>
        <v/>
      </c>
      <c r="Z69" s="70">
        <f>IF(M69="no_cargado",VLOOKUP(B69,NAfiliado_NFarmacia!A:H,8,0),"")</f>
        <v/>
      </c>
      <c r="AA69" s="71" t="n"/>
    </row>
    <row r="70">
      <c r="A70" s="50" t="n"/>
      <c r="B70" s="70" t="n"/>
      <c r="C70" s="72" t="n"/>
      <c r="D70" s="70" t="n"/>
      <c r="E70" s="70" t="n"/>
      <c r="F70" s="70" t="n"/>
      <c r="G70" s="66">
        <f>+IF($B70="","",+IFERROR(+VLOOKUP(B70,padron!$A$2:$E$2000,2,0),+IFERROR(VLOOKUP(B70,NAfiliado_NFarmacia!$A:$J,10,0),"Ingresar Nuevo Afiliado")))</f>
        <v/>
      </c>
      <c r="H70" s="69">
        <f>+IF(B70="","",+IFERROR(+VLOOKUP($C70,materiales!$A$2:$C$101,2,0),"9999"))</f>
        <v/>
      </c>
      <c r="I70" s="70">
        <f>+IF($B70="","",+IF(OR($F70="Si",$F70=""),IF(ISERROR(VLOOKUP($B70,padron!$A$3:$M$482,9,0)),+IF(ISERROR(VLOOKUP($B70,NAfiliado_NFarmacia!$A$2:$J$497,5,0)),"Ingresa Farmacia",VLOOKUP($B70,NAfiliado_NFarmacia!$A$2:$J$497,5,0)),VLOOKUP($B70,padron!$A$3:$M$482,9,0)),+IF(ISERROR(VLOOKUP($B70,NAfiliado_NFarmacia!$A$2:$J$497,5,0)),"Ingresa Farmacia",VLOOKUP($B70,NAfiliado_NFarmacia!$A$2:$J$497,5,0))))</f>
        <v/>
      </c>
      <c r="J70" s="70">
        <f>+IF($B70="","",+IF(OR($F70="Si",$F70=""),IF(ISERROR(VLOOKUP($B70,padron!$A$3:$M$482,10,0)),+IF(ISERROR(VLOOKUP($B70,NAfiliado_NFarmacia!$A$2:$J$497,5,0)),"Ingresa Direccion de Farmacia",VLOOKUP($B70,NAfiliado_NFarmacia!$A$2:$J$497,6,0)),VLOOKUP($B70,padron!$A$3:$M$482,10,0)),+IF(ISERROR(VLOOKUP($B70,NAfiliado_NFarmacia!$A$2:$J$497,6,0)),"Ingresa Direccion de Farmacia",VLOOKUP($B70,NAfiliado_NFarmacia!$A$2:$J$497,6,0))))</f>
        <v/>
      </c>
      <c r="K70" s="70">
        <f>+IF($B70="","",+IF(OR($F70="Si",$F70=""),IF(ISERROR(VLOOKUP($B70,padron!$A$3:$M$482,10,0)),+IF(ISERROR(VLOOKUP($B70,NAfiliado_NFarmacia!$A$2:$J$497,5,0)),"Ingresa Localidad de Farmacia",VLOOKUP($B70,NAfiliado_NFarmacia!$A$2:$J$497,7,0)),VLOOKUP($B70,padron!$A$3:$M$482,11,0)),+IF(ISERROR(VLOOKUP($B70,NAfiliado_NFarmacia!$A$2:$J$497,7,0)),"Ingresa Localidad de Farmacia",VLOOKUP($B70,NAfiliado_NFarmacia!$A$2:$J$497,7,0))))</f>
        <v/>
      </c>
      <c r="L70" s="69">
        <f>+IF(B70="","",IF(F70="No","84005541",+IFERROR(+VLOOKUP(inicio!B70,padron!$A$2:$H$1999,8,0),"84005541")))</f>
        <v/>
      </c>
      <c r="M70" s="69">
        <f>+IF(B70="","",+IFERROR(+VLOOKUP(B70,padron!A:C,3,0),"no_cargado"))</f>
        <v/>
      </c>
      <c r="N70" s="69">
        <f>+IF(C70="","",+IFERROR(+VLOOKUP($C70,materiales!$A$2:$C$101,3,0),"9999"))</f>
        <v/>
      </c>
      <c r="O70" s="69">
        <f>+IF(D70="","","01")</f>
        <v/>
      </c>
      <c r="P70" s="69">
        <f>+IF(B70="","","CONVENIO 100%")</f>
        <v/>
      </c>
      <c r="Q70" s="69">
        <f>+IF(I70="","","ZTRA")</f>
        <v/>
      </c>
      <c r="R70" s="69">
        <f>+IF(J70="","",+IFERROR(+IF(U70="DSZA","ALMA","1004"),"ALMA"))</f>
        <v/>
      </c>
      <c r="S70" s="69">
        <f>+IF(K70="","","40000001")</f>
        <v/>
      </c>
      <c r="T70" s="69">
        <f>+IF(L70="","",+DAY(TODAY())&amp;"."&amp;TEXT(+TODAY(),"MM")&amp;"."&amp;+YEAR(TODAY()))</f>
        <v/>
      </c>
      <c r="U70" s="69">
        <f>+IF(M70="","",IFERROR(+VLOOKUP(C70,materiales!$A$2:$D$1000,4,0),"DSZA"))</f>
        <v/>
      </c>
      <c r="V70" s="69">
        <f>+IF(N70="","","MAN")</f>
        <v/>
      </c>
      <c r="W70" s="69">
        <f>IF(B70="","","02")</f>
        <v/>
      </c>
      <c r="X70" s="69">
        <f>IF(B70="","","01")</f>
        <v/>
      </c>
      <c r="Y70" s="70">
        <f>+RIGHT(B70,8)</f>
        <v/>
      </c>
      <c r="Z70" s="70">
        <f>IF(M70="no_cargado",VLOOKUP(B70,NAfiliado_NFarmacia!A:H,8,0),"")</f>
        <v/>
      </c>
      <c r="AA70" s="71" t="n"/>
    </row>
    <row r="71">
      <c r="A71" s="50" t="n"/>
      <c r="B71" s="70" t="n"/>
      <c r="C71" s="72" t="n"/>
      <c r="D71" s="70" t="n"/>
      <c r="E71" s="70" t="n"/>
      <c r="F71" s="70" t="n"/>
      <c r="G71" s="66">
        <f>+IF($B71="","",+IFERROR(+VLOOKUP(B71,padron!$A$2:$E$2000,2,0),+IFERROR(VLOOKUP(B71,NAfiliado_NFarmacia!$A:$J,10,0),"Ingresar Nuevo Afiliado")))</f>
        <v/>
      </c>
      <c r="H71" s="69">
        <f>+IF(B71="","",+IFERROR(+VLOOKUP($C71,materiales!$A$2:$C$101,2,0),"9999"))</f>
        <v/>
      </c>
      <c r="I71" s="70">
        <f>+IF($B71="","",+IF(OR($F71="Si",$F71=""),IF(ISERROR(VLOOKUP($B71,padron!$A$3:$M$482,9,0)),+IF(ISERROR(VLOOKUP($B71,NAfiliado_NFarmacia!$A$2:$J$497,5,0)),"Ingresa Farmacia",VLOOKUP($B71,NAfiliado_NFarmacia!$A$2:$J$497,5,0)),VLOOKUP($B71,padron!$A$3:$M$482,9,0)),+IF(ISERROR(VLOOKUP($B71,NAfiliado_NFarmacia!$A$2:$J$497,5,0)),"Ingresa Farmacia",VLOOKUP($B71,NAfiliado_NFarmacia!$A$2:$J$497,5,0))))</f>
        <v/>
      </c>
      <c r="J71" s="70">
        <f>+IF($B71="","",+IF(OR($F71="Si",$F71=""),IF(ISERROR(VLOOKUP($B71,padron!$A$3:$M$482,10,0)),+IF(ISERROR(VLOOKUP($B71,NAfiliado_NFarmacia!$A$2:$J$497,5,0)),"Ingresa Direccion de Farmacia",VLOOKUP($B71,NAfiliado_NFarmacia!$A$2:$J$497,6,0)),VLOOKUP($B71,padron!$A$3:$M$482,10,0)),+IF(ISERROR(VLOOKUP($B71,NAfiliado_NFarmacia!$A$2:$J$497,6,0)),"Ingresa Direccion de Farmacia",VLOOKUP($B71,NAfiliado_NFarmacia!$A$2:$J$497,6,0))))</f>
        <v/>
      </c>
      <c r="K71" s="70">
        <f>+IF($B71="","",+IF(OR($F71="Si",$F71=""),IF(ISERROR(VLOOKUP($B71,padron!$A$3:$M$482,10,0)),+IF(ISERROR(VLOOKUP($B71,NAfiliado_NFarmacia!$A$2:$J$497,5,0)),"Ingresa Localidad de Farmacia",VLOOKUP($B71,NAfiliado_NFarmacia!$A$2:$J$497,7,0)),VLOOKUP($B71,padron!$A$3:$M$482,11,0)),+IF(ISERROR(VLOOKUP($B71,NAfiliado_NFarmacia!$A$2:$J$497,7,0)),"Ingresa Localidad de Farmacia",VLOOKUP($B71,NAfiliado_NFarmacia!$A$2:$J$497,7,0))))</f>
        <v/>
      </c>
      <c r="L71" s="69">
        <f>+IF(B71="","",IF(F71="No","84005541",+IFERROR(+VLOOKUP(inicio!B71,padron!$A$2:$H$1999,8,0),"84005541")))</f>
        <v/>
      </c>
      <c r="M71" s="69">
        <f>+IF(B71="","",+IFERROR(+VLOOKUP(B71,padron!A:C,3,0),"no_cargado"))</f>
        <v/>
      </c>
      <c r="N71" s="69">
        <f>+IF(C71="","",+IFERROR(+VLOOKUP($C71,materiales!$A$2:$C$101,3,0),"9999"))</f>
        <v/>
      </c>
      <c r="O71" s="69">
        <f>+IF(D71="","","01")</f>
        <v/>
      </c>
      <c r="P71" s="69">
        <f>+IF(B71="","","CONVENIO 100%")</f>
        <v/>
      </c>
      <c r="Q71" s="69">
        <f>+IF(I71="","","ZTRA")</f>
        <v/>
      </c>
      <c r="R71" s="69">
        <f>+IF(J71="","",+IFERROR(+IF(U71="DSZA","ALMA","1004"),"ALMA"))</f>
        <v/>
      </c>
      <c r="S71" s="69">
        <f>+IF(K71="","","40000001")</f>
        <v/>
      </c>
      <c r="T71" s="69">
        <f>+IF(L71="","",+DAY(TODAY())&amp;"."&amp;TEXT(+TODAY(),"MM")&amp;"."&amp;+YEAR(TODAY()))</f>
        <v/>
      </c>
      <c r="U71" s="69">
        <f>+IF(M71="","",IFERROR(+VLOOKUP(C71,materiales!$A$2:$D$1000,4,0),"DSZA"))</f>
        <v/>
      </c>
      <c r="V71" s="69">
        <f>+IF(N71="","","MAN")</f>
        <v/>
      </c>
      <c r="W71" s="69">
        <f>IF(B71="","","02")</f>
        <v/>
      </c>
      <c r="X71" s="69">
        <f>IF(B71="","","01")</f>
        <v/>
      </c>
      <c r="Y71" s="70">
        <f>+RIGHT(B71,8)</f>
        <v/>
      </c>
      <c r="Z71" s="70">
        <f>IF(M71="no_cargado",VLOOKUP(B71,NAfiliado_NFarmacia!A:H,8,0),"")</f>
        <v/>
      </c>
      <c r="AA71" s="71" t="n"/>
    </row>
    <row r="72">
      <c r="A72" s="50" t="n"/>
      <c r="B72" s="70" t="n"/>
      <c r="C72" s="72" t="n"/>
      <c r="D72" s="70" t="n"/>
      <c r="E72" s="70" t="n"/>
      <c r="F72" s="70" t="n"/>
      <c r="G72" s="66">
        <f>+IF($B72="","",+IFERROR(+VLOOKUP(B72,padron!$A$2:$E$2000,2,0),+IFERROR(VLOOKUP(B72,NAfiliado_NFarmacia!$A:$J,10,0),"Ingresar Nuevo Afiliado")))</f>
        <v/>
      </c>
      <c r="H72" s="69">
        <f>+IF(B72="","",+IFERROR(+VLOOKUP($C72,materiales!$A$2:$C$101,2,0),"9999"))</f>
        <v/>
      </c>
      <c r="I72" s="70">
        <f>+IF($B72="","",+IF(OR($F72="Si",$F72=""),IF(ISERROR(VLOOKUP($B72,padron!$A$3:$M$482,9,0)),+IF(ISERROR(VLOOKUP($B72,NAfiliado_NFarmacia!$A$2:$J$497,5,0)),"Ingresa Farmacia",VLOOKUP($B72,NAfiliado_NFarmacia!$A$2:$J$497,5,0)),VLOOKUP($B72,padron!$A$3:$M$482,9,0)),+IF(ISERROR(VLOOKUP($B72,NAfiliado_NFarmacia!$A$2:$J$497,5,0)),"Ingresa Farmacia",VLOOKUP($B72,NAfiliado_NFarmacia!$A$2:$J$497,5,0))))</f>
        <v/>
      </c>
      <c r="J72" s="70">
        <f>+IF($B72="","",+IF(OR($F72="Si",$F72=""),IF(ISERROR(VLOOKUP($B72,padron!$A$3:$M$482,10,0)),+IF(ISERROR(VLOOKUP($B72,NAfiliado_NFarmacia!$A$2:$J$497,5,0)),"Ingresa Direccion de Farmacia",VLOOKUP($B72,NAfiliado_NFarmacia!$A$2:$J$497,6,0)),VLOOKUP($B72,padron!$A$3:$M$482,10,0)),+IF(ISERROR(VLOOKUP($B72,NAfiliado_NFarmacia!$A$2:$J$497,6,0)),"Ingresa Direccion de Farmacia",VLOOKUP($B72,NAfiliado_NFarmacia!$A$2:$J$497,6,0))))</f>
        <v/>
      </c>
      <c r="K72" s="70">
        <f>+IF($B72="","",+IF(OR($F72="Si",$F72=""),IF(ISERROR(VLOOKUP($B72,padron!$A$3:$M$482,10,0)),+IF(ISERROR(VLOOKUP($B72,NAfiliado_NFarmacia!$A$2:$J$497,5,0)),"Ingresa Localidad de Farmacia",VLOOKUP($B72,NAfiliado_NFarmacia!$A$2:$J$497,7,0)),VLOOKUP($B72,padron!$A$3:$M$482,11,0)),+IF(ISERROR(VLOOKUP($B72,NAfiliado_NFarmacia!$A$2:$J$497,7,0)),"Ingresa Localidad de Farmacia",VLOOKUP($B72,NAfiliado_NFarmacia!$A$2:$J$497,7,0))))</f>
        <v/>
      </c>
      <c r="L72" s="69">
        <f>+IF(B72="","",IF(F72="No","84005541",+IFERROR(+VLOOKUP(inicio!B72,padron!$A$2:$H$1999,8,0),"84005541")))</f>
        <v/>
      </c>
      <c r="M72" s="69">
        <f>+IF(B72="","",+IFERROR(+VLOOKUP(B72,padron!A:C,3,0),"no_cargado"))</f>
        <v/>
      </c>
      <c r="N72" s="69">
        <f>+IF(C72="","",+IFERROR(+VLOOKUP($C72,materiales!$A$2:$C$101,3,0),"9999"))</f>
        <v/>
      </c>
      <c r="O72" s="69">
        <f>+IF(D72="","","01")</f>
        <v/>
      </c>
      <c r="P72" s="69">
        <f>+IF(B72="","","CONVENIO 100%")</f>
        <v/>
      </c>
      <c r="Q72" s="69">
        <f>+IF(I72="","","ZTRA")</f>
        <v/>
      </c>
      <c r="R72" s="69">
        <f>+IF(J72="","",+IFERROR(+IF(U72="DSZA","ALMA","1004"),"ALMA"))</f>
        <v/>
      </c>
      <c r="S72" s="69">
        <f>+IF(K72="","","40000001")</f>
        <v/>
      </c>
      <c r="T72" s="69">
        <f>+IF(L72="","",+DAY(TODAY())&amp;"."&amp;TEXT(+TODAY(),"MM")&amp;"."&amp;+YEAR(TODAY()))</f>
        <v/>
      </c>
      <c r="U72" s="69">
        <f>+IF(M72="","",IFERROR(+VLOOKUP(C72,materiales!$A$2:$D$1000,4,0),"DSZA"))</f>
        <v/>
      </c>
      <c r="V72" s="69">
        <f>+IF(N72="","","MAN")</f>
        <v/>
      </c>
      <c r="W72" s="69">
        <f>IF(B72="","","02")</f>
        <v/>
      </c>
      <c r="X72" s="69">
        <f>IF(B72="","","01")</f>
        <v/>
      </c>
      <c r="Y72" s="70">
        <f>+RIGHT(B72,8)</f>
        <v/>
      </c>
      <c r="Z72" s="70">
        <f>IF(M72="no_cargado",VLOOKUP(B72,NAfiliado_NFarmacia!A:H,8,0),"")</f>
        <v/>
      </c>
      <c r="AA72" s="71" t="n"/>
    </row>
    <row r="73">
      <c r="A73" s="50" t="n"/>
      <c r="B73" s="70" t="n"/>
      <c r="C73" s="72" t="n"/>
      <c r="D73" s="70" t="n"/>
      <c r="E73" s="70" t="n"/>
      <c r="F73" s="70" t="n"/>
      <c r="G73" s="66">
        <f>+IF($B73="","",+IFERROR(+VLOOKUP(B73,padron!$A$2:$E$2000,2,0),+IFERROR(VLOOKUP(B73,NAfiliado_NFarmacia!$A:$J,10,0),"Ingresar Nuevo Afiliado")))</f>
        <v/>
      </c>
      <c r="H73" s="69">
        <f>+IF(B73="","",+IFERROR(+VLOOKUP($C73,materiales!$A$2:$C$101,2,0),"9999"))</f>
        <v/>
      </c>
      <c r="I73" s="70">
        <f>+IF($B73="","",+IF(OR($F73="Si",$F73=""),IF(ISERROR(VLOOKUP($B73,padron!$A$3:$M$482,9,0)),+IF(ISERROR(VLOOKUP($B73,NAfiliado_NFarmacia!$A$2:$J$497,5,0)),"Ingresa Farmacia",VLOOKUP($B73,NAfiliado_NFarmacia!$A$2:$J$497,5,0)),VLOOKUP($B73,padron!$A$3:$M$482,9,0)),+IF(ISERROR(VLOOKUP($B73,NAfiliado_NFarmacia!$A$2:$J$497,5,0)),"Ingresa Farmacia",VLOOKUP($B73,NAfiliado_NFarmacia!$A$2:$J$497,5,0))))</f>
        <v/>
      </c>
      <c r="J73" s="70">
        <f>+IF($B73="","",+IF(OR($F73="Si",$F73=""),IF(ISERROR(VLOOKUP($B73,padron!$A$3:$M$482,10,0)),+IF(ISERROR(VLOOKUP($B73,NAfiliado_NFarmacia!$A$2:$J$497,5,0)),"Ingresa Direccion de Farmacia",VLOOKUP($B73,NAfiliado_NFarmacia!$A$2:$J$497,6,0)),VLOOKUP($B73,padron!$A$3:$M$482,10,0)),+IF(ISERROR(VLOOKUP($B73,NAfiliado_NFarmacia!$A$2:$J$497,6,0)),"Ingresa Direccion de Farmacia",VLOOKUP($B73,NAfiliado_NFarmacia!$A$2:$J$497,6,0))))</f>
        <v/>
      </c>
      <c r="K73" s="70">
        <f>+IF($B73="","",+IF(OR($F73="Si",$F73=""),IF(ISERROR(VLOOKUP($B73,padron!$A$3:$M$482,10,0)),+IF(ISERROR(VLOOKUP($B73,NAfiliado_NFarmacia!$A$2:$J$497,5,0)),"Ingresa Localidad de Farmacia",VLOOKUP($B73,NAfiliado_NFarmacia!$A$2:$J$497,7,0)),VLOOKUP($B73,padron!$A$3:$M$482,11,0)),+IF(ISERROR(VLOOKUP($B73,NAfiliado_NFarmacia!$A$2:$J$497,7,0)),"Ingresa Localidad de Farmacia",VLOOKUP($B73,NAfiliado_NFarmacia!$A$2:$J$497,7,0))))</f>
        <v/>
      </c>
      <c r="L73" s="69">
        <f>+IF(B73="","",IF(F73="No","84005541",+IFERROR(+VLOOKUP(inicio!B73,padron!$A$2:$H$1999,8,0),"84005541")))</f>
        <v/>
      </c>
      <c r="M73" s="69">
        <f>+IF(B73="","",+IFERROR(+VLOOKUP(B73,padron!A:C,3,0),"no_cargado"))</f>
        <v/>
      </c>
      <c r="N73" s="69">
        <f>+IF(C73="","",+IFERROR(+VLOOKUP($C73,materiales!$A$2:$C$101,3,0),"9999"))</f>
        <v/>
      </c>
      <c r="O73" s="69">
        <f>+IF(D73="","","01")</f>
        <v/>
      </c>
      <c r="P73" s="69">
        <f>+IF(B73="","","CONVENIO 100%")</f>
        <v/>
      </c>
      <c r="Q73" s="69">
        <f>+IF(I73="","","ZTRA")</f>
        <v/>
      </c>
      <c r="R73" s="69">
        <f>+IF(J73="","",+IFERROR(+IF(U73="DSZA","ALMA","1004"),"ALMA"))</f>
        <v/>
      </c>
      <c r="S73" s="69">
        <f>+IF(K73="","","40000001")</f>
        <v/>
      </c>
      <c r="T73" s="69">
        <f>+IF(L73="","",+DAY(TODAY())&amp;"."&amp;TEXT(+TODAY(),"MM")&amp;"."&amp;+YEAR(TODAY()))</f>
        <v/>
      </c>
      <c r="U73" s="69">
        <f>+IF(M73="","",IFERROR(+VLOOKUP(C73,materiales!$A$2:$D$1000,4,0),"DSZA"))</f>
        <v/>
      </c>
      <c r="V73" s="69">
        <f>+IF(N73="","","MAN")</f>
        <v/>
      </c>
      <c r="W73" s="69">
        <f>IF(B73="","","02")</f>
        <v/>
      </c>
      <c r="X73" s="69">
        <f>IF(B73="","","01")</f>
        <v/>
      </c>
      <c r="Y73" s="70">
        <f>+RIGHT(B73,8)</f>
        <v/>
      </c>
      <c r="Z73" s="70">
        <f>IF(M73="no_cargado",VLOOKUP(B73,NAfiliado_NFarmacia!A:H,8,0),"")</f>
        <v/>
      </c>
      <c r="AA73" s="71" t="n"/>
    </row>
    <row r="74">
      <c r="A74" s="50" t="n"/>
      <c r="B74" s="70" t="n"/>
      <c r="C74" s="72" t="n"/>
      <c r="D74" s="70" t="n"/>
      <c r="E74" s="70" t="n"/>
      <c r="F74" s="70" t="n"/>
      <c r="G74" s="66">
        <f>+IF($B74="","",+IFERROR(+VLOOKUP(B74,padron!$A$2:$E$2000,2,0),+IFERROR(VLOOKUP(B74,NAfiliado_NFarmacia!$A:$J,10,0),"Ingresar Nuevo Afiliado")))</f>
        <v/>
      </c>
      <c r="H74" s="69">
        <f>+IF(B74="","",+IFERROR(+VLOOKUP($C74,materiales!$A$2:$C$101,2,0),"9999"))</f>
        <v/>
      </c>
      <c r="I74" s="70">
        <f>+IF($B74="","",+IF(OR($F74="Si",$F74=""),IF(ISERROR(VLOOKUP($B74,padron!$A$3:$M$482,9,0)),+IF(ISERROR(VLOOKUP($B74,NAfiliado_NFarmacia!$A$2:$J$497,5,0)),"Ingresa Farmacia",VLOOKUP($B74,NAfiliado_NFarmacia!$A$2:$J$497,5,0)),VLOOKUP($B74,padron!$A$3:$M$482,9,0)),+IF(ISERROR(VLOOKUP($B74,NAfiliado_NFarmacia!$A$2:$J$497,5,0)),"Ingresa Farmacia",VLOOKUP($B74,NAfiliado_NFarmacia!$A$2:$J$497,5,0))))</f>
        <v/>
      </c>
      <c r="J74" s="70">
        <f>+IF($B74="","",+IF(OR($F74="Si",$F74=""),IF(ISERROR(VLOOKUP($B74,padron!$A$3:$M$482,10,0)),+IF(ISERROR(VLOOKUP($B74,NAfiliado_NFarmacia!$A$2:$J$497,5,0)),"Ingresa Direccion de Farmacia",VLOOKUP($B74,NAfiliado_NFarmacia!$A$2:$J$497,6,0)),VLOOKUP($B74,padron!$A$3:$M$482,10,0)),+IF(ISERROR(VLOOKUP($B74,NAfiliado_NFarmacia!$A$2:$J$497,6,0)),"Ingresa Direccion de Farmacia",VLOOKUP($B74,NAfiliado_NFarmacia!$A$2:$J$497,6,0))))</f>
        <v/>
      </c>
      <c r="K74" s="70">
        <f>+IF($B74="","",+IF(OR($F74="Si",$F74=""),IF(ISERROR(VLOOKUP($B74,padron!$A$3:$M$482,10,0)),+IF(ISERROR(VLOOKUP($B74,NAfiliado_NFarmacia!$A$2:$J$497,5,0)),"Ingresa Localidad de Farmacia",VLOOKUP($B74,NAfiliado_NFarmacia!$A$2:$J$497,7,0)),VLOOKUP($B74,padron!$A$3:$M$482,11,0)),+IF(ISERROR(VLOOKUP($B74,NAfiliado_NFarmacia!$A$2:$J$497,7,0)),"Ingresa Localidad de Farmacia",VLOOKUP($B74,NAfiliado_NFarmacia!$A$2:$J$497,7,0))))</f>
        <v/>
      </c>
      <c r="L74" s="69">
        <f>+IF(B74="","",IF(F74="No","84005541",+IFERROR(+VLOOKUP(inicio!B74,padron!$A$2:$H$1999,8,0),"84005541")))</f>
        <v/>
      </c>
      <c r="M74" s="69">
        <f>+IF(B74="","",+IFERROR(+VLOOKUP(B74,padron!A:C,3,0),"no_cargado"))</f>
        <v/>
      </c>
      <c r="N74" s="69">
        <f>+IF(C74="","",+IFERROR(+VLOOKUP($C74,materiales!$A$2:$C$101,3,0),"9999"))</f>
        <v/>
      </c>
      <c r="O74" s="69">
        <f>+IF(D74="","","01")</f>
        <v/>
      </c>
      <c r="P74" s="69">
        <f>+IF(B74="","","CONVENIO 100%")</f>
        <v/>
      </c>
      <c r="Q74" s="69">
        <f>+IF(I74="","","ZTRA")</f>
        <v/>
      </c>
      <c r="R74" s="69">
        <f>+IF(J74="","",+IFERROR(+IF(U74="DSZA","ALMA","1004"),"ALMA"))</f>
        <v/>
      </c>
      <c r="S74" s="69">
        <f>+IF(K74="","","40000001")</f>
        <v/>
      </c>
      <c r="T74" s="69">
        <f>+IF(L74="","",+DAY(TODAY())&amp;"."&amp;TEXT(+TODAY(),"MM")&amp;"."&amp;+YEAR(TODAY()))</f>
        <v/>
      </c>
      <c r="U74" s="69">
        <f>+IF(M74="","",IFERROR(+VLOOKUP(C74,materiales!$A$2:$D$1000,4,0),"DSZA"))</f>
        <v/>
      </c>
      <c r="V74" s="69">
        <f>+IF(N74="","","MAN")</f>
        <v/>
      </c>
      <c r="W74" s="69">
        <f>IF(B74="","","02")</f>
        <v/>
      </c>
      <c r="X74" s="69">
        <f>IF(B74="","","01")</f>
        <v/>
      </c>
      <c r="Y74" s="70">
        <f>+RIGHT(B74,8)</f>
        <v/>
      </c>
      <c r="Z74" s="70">
        <f>IF(M74="no_cargado",VLOOKUP(B74,NAfiliado_NFarmacia!A:H,8,0),"")</f>
        <v/>
      </c>
      <c r="AA74" s="71" t="n"/>
    </row>
    <row r="75">
      <c r="A75" s="50" t="n"/>
      <c r="B75" s="70" t="n"/>
      <c r="C75" s="72" t="n"/>
      <c r="D75" s="70" t="n"/>
      <c r="E75" s="70" t="n"/>
      <c r="F75" s="70" t="n"/>
      <c r="G75" s="66">
        <f>+IF($B75="","",+IFERROR(+VLOOKUP(B75,padron!$A$2:$E$2000,2,0),+IFERROR(VLOOKUP(B75,NAfiliado_NFarmacia!$A:$J,10,0),"Ingresar Nuevo Afiliado")))</f>
        <v/>
      </c>
      <c r="H75" s="69">
        <f>+IF(B75="","",+IFERROR(+VLOOKUP($C75,materiales!$A$2:$C$101,2,0),"9999"))</f>
        <v/>
      </c>
      <c r="I75" s="70">
        <f>+IF($B75="","",+IF(OR($F75="Si",$F75=""),IF(ISERROR(VLOOKUP($B75,padron!$A$3:$M$482,9,0)),+IF(ISERROR(VLOOKUP($B75,NAfiliado_NFarmacia!$A$2:$J$497,5,0)),"Ingresa Farmacia",VLOOKUP($B75,NAfiliado_NFarmacia!$A$2:$J$497,5,0)),VLOOKUP($B75,padron!$A$3:$M$482,9,0)),+IF(ISERROR(VLOOKUP($B75,NAfiliado_NFarmacia!$A$2:$J$497,5,0)),"Ingresa Farmacia",VLOOKUP($B75,NAfiliado_NFarmacia!$A$2:$J$497,5,0))))</f>
        <v/>
      </c>
      <c r="J75" s="70">
        <f>+IF($B75="","",+IF(OR($F75="Si",$F75=""),IF(ISERROR(VLOOKUP($B75,padron!$A$3:$M$482,10,0)),+IF(ISERROR(VLOOKUP($B75,NAfiliado_NFarmacia!$A$2:$J$497,5,0)),"Ingresa Direccion de Farmacia",VLOOKUP($B75,NAfiliado_NFarmacia!$A$2:$J$497,6,0)),VLOOKUP($B75,padron!$A$3:$M$482,10,0)),+IF(ISERROR(VLOOKUP($B75,NAfiliado_NFarmacia!$A$2:$J$497,6,0)),"Ingresa Direccion de Farmacia",VLOOKUP($B75,NAfiliado_NFarmacia!$A$2:$J$497,6,0))))</f>
        <v/>
      </c>
      <c r="K75" s="70">
        <f>+IF($B75="","",+IF(OR($F75="Si",$F75=""),IF(ISERROR(VLOOKUP($B75,padron!$A$3:$M$482,10,0)),+IF(ISERROR(VLOOKUP($B75,NAfiliado_NFarmacia!$A$2:$J$497,5,0)),"Ingresa Localidad de Farmacia",VLOOKUP($B75,NAfiliado_NFarmacia!$A$2:$J$497,7,0)),VLOOKUP($B75,padron!$A$3:$M$482,11,0)),+IF(ISERROR(VLOOKUP($B75,NAfiliado_NFarmacia!$A$2:$J$497,7,0)),"Ingresa Localidad de Farmacia",VLOOKUP($B75,NAfiliado_NFarmacia!$A$2:$J$497,7,0))))</f>
        <v/>
      </c>
      <c r="L75" s="69">
        <f>+IF(B75="","",IF(F75="No","84005541",+IFERROR(+VLOOKUP(inicio!B75,padron!$A$2:$H$1999,8,0),"84005541")))</f>
        <v/>
      </c>
      <c r="M75" s="69">
        <f>+IF(B75="","",+IFERROR(+VLOOKUP(B75,padron!A:C,3,0),"no_cargado"))</f>
        <v/>
      </c>
      <c r="N75" s="69">
        <f>+IF(C75="","",+IFERROR(+VLOOKUP($C75,materiales!$A$2:$C$101,3,0),"9999"))</f>
        <v/>
      </c>
      <c r="O75" s="69">
        <f>+IF(D75="","","01")</f>
        <v/>
      </c>
      <c r="P75" s="69">
        <f>+IF(B75="","","CONVENIO 100%")</f>
        <v/>
      </c>
      <c r="Q75" s="69">
        <f>+IF(I75="","","ZTRA")</f>
        <v/>
      </c>
      <c r="R75" s="69">
        <f>+IF(J75="","",+IFERROR(+IF(U75="DSZA","ALMA","1004"),"ALMA"))</f>
        <v/>
      </c>
      <c r="S75" s="69">
        <f>+IF(K75="","","40000001")</f>
        <v/>
      </c>
      <c r="T75" s="69">
        <f>+IF(L75="","",+DAY(TODAY())&amp;"."&amp;TEXT(+TODAY(),"MM")&amp;"."&amp;+YEAR(TODAY()))</f>
        <v/>
      </c>
      <c r="U75" s="69">
        <f>+IF(M75="","",IFERROR(+VLOOKUP(C75,materiales!$A$2:$D$1000,4,0),"DSZA"))</f>
        <v/>
      </c>
      <c r="V75" s="69">
        <f>+IF(N75="","","MAN")</f>
        <v/>
      </c>
      <c r="W75" s="69">
        <f>IF(B75="","","02")</f>
        <v/>
      </c>
      <c r="X75" s="69">
        <f>IF(B75="","","01")</f>
        <v/>
      </c>
      <c r="Y75" s="70">
        <f>+RIGHT(B75,8)</f>
        <v/>
      </c>
      <c r="Z75" s="70">
        <f>IF(M75="no_cargado",VLOOKUP(B75,NAfiliado_NFarmacia!A:H,8,0),"")</f>
        <v/>
      </c>
      <c r="AA75" s="71" t="n"/>
    </row>
    <row r="76">
      <c r="A76" s="50" t="n"/>
      <c r="B76" s="70" t="n"/>
      <c r="C76" s="72" t="n"/>
      <c r="D76" s="70" t="n"/>
      <c r="E76" s="70" t="n"/>
      <c r="F76" s="70" t="n"/>
      <c r="G76" s="66">
        <f>+IF($B76="","",+IFERROR(+VLOOKUP(B76,padron!$A$2:$E$2000,2,0),+IFERROR(VLOOKUP(B76,NAfiliado_NFarmacia!$A:$J,10,0),"Ingresar Nuevo Afiliado")))</f>
        <v/>
      </c>
      <c r="H76" s="69">
        <f>+IF(B76="","",+IFERROR(+VLOOKUP($C76,materiales!$A$2:$C$101,2,0),"9999"))</f>
        <v/>
      </c>
      <c r="I76" s="70">
        <f>+IF($B76="","",+IF(OR($F76="Si",$F76=""),IF(ISERROR(VLOOKUP($B76,padron!$A$3:$M$482,9,0)),+IF(ISERROR(VLOOKUP($B76,NAfiliado_NFarmacia!$A$2:$J$497,5,0)),"Ingresa Farmacia",VLOOKUP($B76,NAfiliado_NFarmacia!$A$2:$J$497,5,0)),VLOOKUP($B76,padron!$A$3:$M$482,9,0)),+IF(ISERROR(VLOOKUP($B76,NAfiliado_NFarmacia!$A$2:$J$497,5,0)),"Ingresa Farmacia",VLOOKUP($B76,NAfiliado_NFarmacia!$A$2:$J$497,5,0))))</f>
        <v/>
      </c>
      <c r="J76" s="70">
        <f>+IF($B76="","",+IF(OR($F76="Si",$F76=""),IF(ISERROR(VLOOKUP($B76,padron!$A$3:$M$482,10,0)),+IF(ISERROR(VLOOKUP($B76,NAfiliado_NFarmacia!$A$2:$J$497,5,0)),"Ingresa Direccion de Farmacia",VLOOKUP($B76,NAfiliado_NFarmacia!$A$2:$J$497,6,0)),VLOOKUP($B76,padron!$A$3:$M$482,10,0)),+IF(ISERROR(VLOOKUP($B76,NAfiliado_NFarmacia!$A$2:$J$497,6,0)),"Ingresa Direccion de Farmacia",VLOOKUP($B76,NAfiliado_NFarmacia!$A$2:$J$497,6,0))))</f>
        <v/>
      </c>
      <c r="K76" s="70">
        <f>+IF($B76="","",+IF(OR($F76="Si",$F76=""),IF(ISERROR(VLOOKUP($B76,padron!$A$3:$M$482,10,0)),+IF(ISERROR(VLOOKUP($B76,NAfiliado_NFarmacia!$A$2:$J$497,5,0)),"Ingresa Localidad de Farmacia",VLOOKUP($B76,NAfiliado_NFarmacia!$A$2:$J$497,7,0)),VLOOKUP($B76,padron!$A$3:$M$482,11,0)),+IF(ISERROR(VLOOKUP($B76,NAfiliado_NFarmacia!$A$2:$J$497,7,0)),"Ingresa Localidad de Farmacia",VLOOKUP($B76,NAfiliado_NFarmacia!$A$2:$J$497,7,0))))</f>
        <v/>
      </c>
      <c r="L76" s="69">
        <f>+IF(B76="","",IF(F76="No","84005541",+IFERROR(+VLOOKUP(inicio!B76,padron!$A$2:$H$1999,8,0),"84005541")))</f>
        <v/>
      </c>
      <c r="M76" s="69">
        <f>+IF(B76="","",+IFERROR(+VLOOKUP(B76,padron!A:C,3,0),"no_cargado"))</f>
        <v/>
      </c>
      <c r="N76" s="69">
        <f>+IF(C76="","",+IFERROR(+VLOOKUP($C76,materiales!$A$2:$C$101,3,0),"9999"))</f>
        <v/>
      </c>
      <c r="O76" s="69">
        <f>+IF(D76="","","01")</f>
        <v/>
      </c>
      <c r="P76" s="69">
        <f>+IF(B76="","","CONVENIO 100%")</f>
        <v/>
      </c>
      <c r="Q76" s="69">
        <f>+IF(I76="","","ZTRA")</f>
        <v/>
      </c>
      <c r="R76" s="69">
        <f>+IF(J76="","",+IFERROR(+IF(U76="DSZA","ALMA","1004"),"ALMA"))</f>
        <v/>
      </c>
      <c r="S76" s="69">
        <f>+IF(K76="","","40000001")</f>
        <v/>
      </c>
      <c r="T76" s="69">
        <f>+IF(L76="","",+DAY(TODAY())&amp;"."&amp;TEXT(+TODAY(),"MM")&amp;"."&amp;+YEAR(TODAY()))</f>
        <v/>
      </c>
      <c r="U76" s="69">
        <f>+IF(M76="","",IFERROR(+VLOOKUP(C76,materiales!$A$2:$D$1000,4,0),"DSZA"))</f>
        <v/>
      </c>
      <c r="V76" s="69">
        <f>+IF(N76="","","MAN")</f>
        <v/>
      </c>
      <c r="W76" s="69">
        <f>IF(B76="","","02")</f>
        <v/>
      </c>
      <c r="X76" s="69">
        <f>IF(B76="","","01")</f>
        <v/>
      </c>
      <c r="Y76" s="70">
        <f>+RIGHT(B76,8)</f>
        <v/>
      </c>
      <c r="Z76" s="70">
        <f>IF(M76="no_cargado",VLOOKUP(B76,NAfiliado_NFarmacia!A:H,8,0),"")</f>
        <v/>
      </c>
      <c r="AA76" s="71" t="n"/>
    </row>
    <row r="77">
      <c r="A77" s="50" t="n"/>
      <c r="B77" s="70" t="n"/>
      <c r="C77" s="72" t="n"/>
      <c r="D77" s="70" t="n"/>
      <c r="E77" s="70" t="n"/>
      <c r="F77" s="70" t="n"/>
      <c r="G77" s="66">
        <f>+IF($B77="","",+IFERROR(+VLOOKUP(B77,padron!$A$2:$E$2000,2,0),+IFERROR(VLOOKUP(B77,NAfiliado_NFarmacia!$A:$J,10,0),"Ingresar Nuevo Afiliado")))</f>
        <v/>
      </c>
      <c r="H77" s="69">
        <f>+IF(B77="","",+IFERROR(+VLOOKUP($C77,materiales!$A$2:$C$101,2,0),"9999"))</f>
        <v/>
      </c>
      <c r="I77" s="70">
        <f>+IF($B77="","",+IF(OR($F77="Si",$F77=""),IF(ISERROR(VLOOKUP($B77,padron!$A$3:$M$482,9,0)),+IF(ISERROR(VLOOKUP($B77,NAfiliado_NFarmacia!$A$2:$J$497,5,0)),"Ingresa Farmacia",VLOOKUP($B77,NAfiliado_NFarmacia!$A$2:$J$497,5,0)),VLOOKUP($B77,padron!$A$3:$M$482,9,0)),+IF(ISERROR(VLOOKUP($B77,NAfiliado_NFarmacia!$A$2:$J$497,5,0)),"Ingresa Farmacia",VLOOKUP($B77,NAfiliado_NFarmacia!$A$2:$J$497,5,0))))</f>
        <v/>
      </c>
      <c r="J77" s="70">
        <f>+IF($B77="","",+IF(OR($F77="Si",$F77=""),IF(ISERROR(VLOOKUP($B77,padron!$A$3:$M$482,10,0)),+IF(ISERROR(VLOOKUP($B77,NAfiliado_NFarmacia!$A$2:$J$497,5,0)),"Ingresa Direccion de Farmacia",VLOOKUP($B77,NAfiliado_NFarmacia!$A$2:$J$497,6,0)),VLOOKUP($B77,padron!$A$3:$M$482,10,0)),+IF(ISERROR(VLOOKUP($B77,NAfiliado_NFarmacia!$A$2:$J$497,6,0)),"Ingresa Direccion de Farmacia",VLOOKUP($B77,NAfiliado_NFarmacia!$A$2:$J$497,6,0))))</f>
        <v/>
      </c>
      <c r="K77" s="70">
        <f>+IF($B77="","",+IF(OR($F77="Si",$F77=""),IF(ISERROR(VLOOKUP($B77,padron!$A$3:$M$482,10,0)),+IF(ISERROR(VLOOKUP($B77,NAfiliado_NFarmacia!$A$2:$J$497,5,0)),"Ingresa Localidad de Farmacia",VLOOKUP($B77,NAfiliado_NFarmacia!$A$2:$J$497,7,0)),VLOOKUP($B77,padron!$A$3:$M$482,11,0)),+IF(ISERROR(VLOOKUP($B77,NAfiliado_NFarmacia!$A$2:$J$497,7,0)),"Ingresa Localidad de Farmacia",VLOOKUP($B77,NAfiliado_NFarmacia!$A$2:$J$497,7,0))))</f>
        <v/>
      </c>
      <c r="L77" s="69">
        <f>+IF(B77="","",IF(F77="No","84005541",+IFERROR(+VLOOKUP(inicio!B77,padron!$A$2:$H$1999,8,0),"84005541")))</f>
        <v/>
      </c>
      <c r="M77" s="69">
        <f>+IF(B77="","",+IFERROR(+VLOOKUP(B77,padron!A:C,3,0),"no_cargado"))</f>
        <v/>
      </c>
      <c r="N77" s="69">
        <f>+IF(C77="","",+IFERROR(+VLOOKUP($C77,materiales!$A$2:$C$101,3,0),"9999"))</f>
        <v/>
      </c>
      <c r="O77" s="69">
        <f>+IF(D77="","","01")</f>
        <v/>
      </c>
      <c r="P77" s="69">
        <f>+IF(B77="","","CONVENIO 100%")</f>
        <v/>
      </c>
      <c r="Q77" s="69">
        <f>+IF(I77="","","ZTRA")</f>
        <v/>
      </c>
      <c r="R77" s="69">
        <f>+IF(J77="","",+IFERROR(+IF(U77="DSZA","ALMA","1004"),"ALMA"))</f>
        <v/>
      </c>
      <c r="S77" s="69">
        <f>+IF(K77="","","40000001")</f>
        <v/>
      </c>
      <c r="T77" s="69">
        <f>+IF(L77="","",+DAY(TODAY())&amp;"."&amp;TEXT(+TODAY(),"MM")&amp;"."&amp;+YEAR(TODAY()))</f>
        <v/>
      </c>
      <c r="U77" s="69">
        <f>+IF(M77="","",IFERROR(+VLOOKUP(C77,materiales!$A$2:$D$1000,4,0),"DSZA"))</f>
        <v/>
      </c>
      <c r="V77" s="69">
        <f>+IF(N77="","","MAN")</f>
        <v/>
      </c>
      <c r="W77" s="69">
        <f>IF(B77="","","02")</f>
        <v/>
      </c>
      <c r="X77" s="69">
        <f>IF(B77="","","01")</f>
        <v/>
      </c>
      <c r="Y77" s="70">
        <f>+RIGHT(B77,8)</f>
        <v/>
      </c>
      <c r="Z77" s="70">
        <f>IF(M77="no_cargado",VLOOKUP(B77,NAfiliado_NFarmacia!A:H,8,0),"")</f>
        <v/>
      </c>
      <c r="AA77" s="71" t="n"/>
    </row>
    <row r="78">
      <c r="A78" s="50" t="n"/>
      <c r="B78" s="70" t="n"/>
      <c r="C78" s="72" t="n"/>
      <c r="D78" s="70" t="n"/>
      <c r="E78" s="70" t="n"/>
      <c r="F78" s="70" t="n"/>
      <c r="G78" s="66">
        <f>+IF($B78="","",+IFERROR(+VLOOKUP(B78,padron!$A$2:$E$2000,2,0),+IFERROR(VLOOKUP(B78,NAfiliado_NFarmacia!$A:$J,10,0),"Ingresar Nuevo Afiliado")))</f>
        <v/>
      </c>
      <c r="H78" s="69">
        <f>+IF(B78="","",+IFERROR(+VLOOKUP($C78,materiales!$A$2:$C$101,2,0),"9999"))</f>
        <v/>
      </c>
      <c r="I78" s="70">
        <f>+IF($B78="","",+IF(OR($F78="Si",$F78=""),IF(ISERROR(VLOOKUP($B78,padron!$A$3:$M$482,9,0)),+IF(ISERROR(VLOOKUP($B78,NAfiliado_NFarmacia!$A$2:$J$497,5,0)),"Ingresa Farmacia",VLOOKUP($B78,NAfiliado_NFarmacia!$A$2:$J$497,5,0)),VLOOKUP($B78,padron!$A$3:$M$482,9,0)),+IF(ISERROR(VLOOKUP($B78,NAfiliado_NFarmacia!$A$2:$J$497,5,0)),"Ingresa Farmacia",VLOOKUP($B78,NAfiliado_NFarmacia!$A$2:$J$497,5,0))))</f>
        <v/>
      </c>
      <c r="J78" s="70">
        <f>+IF($B78="","",+IF(OR($F78="Si",$F78=""),IF(ISERROR(VLOOKUP($B78,padron!$A$3:$M$482,10,0)),+IF(ISERROR(VLOOKUP($B78,NAfiliado_NFarmacia!$A$2:$J$497,5,0)),"Ingresa Direccion de Farmacia",VLOOKUP($B78,NAfiliado_NFarmacia!$A$2:$J$497,6,0)),VLOOKUP($B78,padron!$A$3:$M$482,10,0)),+IF(ISERROR(VLOOKUP($B78,NAfiliado_NFarmacia!$A$2:$J$497,6,0)),"Ingresa Direccion de Farmacia",VLOOKUP($B78,NAfiliado_NFarmacia!$A$2:$J$497,6,0))))</f>
        <v/>
      </c>
      <c r="K78" s="70">
        <f>+IF($B78="","",+IF(OR($F78="Si",$F78=""),IF(ISERROR(VLOOKUP($B78,padron!$A$3:$M$482,10,0)),+IF(ISERROR(VLOOKUP($B78,NAfiliado_NFarmacia!$A$2:$J$497,5,0)),"Ingresa Localidad de Farmacia",VLOOKUP($B78,NAfiliado_NFarmacia!$A$2:$J$497,7,0)),VLOOKUP($B78,padron!$A$3:$M$482,11,0)),+IF(ISERROR(VLOOKUP($B78,NAfiliado_NFarmacia!$A$2:$J$497,7,0)),"Ingresa Localidad de Farmacia",VLOOKUP($B78,NAfiliado_NFarmacia!$A$2:$J$497,7,0))))</f>
        <v/>
      </c>
      <c r="L78" s="69">
        <f>+IF(B78="","",IF(F78="No","84005541",+IFERROR(+VLOOKUP(inicio!B78,padron!$A$2:$H$1999,8,0),"84005541")))</f>
        <v/>
      </c>
      <c r="M78" s="69">
        <f>+IF(B78="","",+IFERROR(+VLOOKUP(B78,padron!A:C,3,0),"no_cargado"))</f>
        <v/>
      </c>
      <c r="N78" s="69">
        <f>+IF(C78="","",+IFERROR(+VLOOKUP($C78,materiales!$A$2:$C$101,3,0),"9999"))</f>
        <v/>
      </c>
      <c r="O78" s="69">
        <f>+IF(D78="","","01")</f>
        <v/>
      </c>
      <c r="P78" s="69">
        <f>+IF(B78="","","CONVENIO 100%")</f>
        <v/>
      </c>
      <c r="Q78" s="69">
        <f>+IF(I78="","","ZTRA")</f>
        <v/>
      </c>
      <c r="R78" s="69">
        <f>+IF(J78="","",+IFERROR(+IF(U78="DSZA","ALMA","1004"),"ALMA"))</f>
        <v/>
      </c>
      <c r="S78" s="69">
        <f>+IF(K78="","","40000001")</f>
        <v/>
      </c>
      <c r="T78" s="69">
        <f>+IF(L78="","",+DAY(TODAY())&amp;"."&amp;TEXT(+TODAY(),"MM")&amp;"."&amp;+YEAR(TODAY()))</f>
        <v/>
      </c>
      <c r="U78" s="69">
        <f>+IF(M78="","",IFERROR(+VLOOKUP(C78,materiales!$A$2:$D$1000,4,0),"DSZA"))</f>
        <v/>
      </c>
      <c r="V78" s="69">
        <f>+IF(N78="","","MAN")</f>
        <v/>
      </c>
      <c r="W78" s="69">
        <f>IF(B78="","","02")</f>
        <v/>
      </c>
      <c r="X78" s="69">
        <f>IF(B78="","","01")</f>
        <v/>
      </c>
      <c r="Y78" s="70">
        <f>+RIGHT(B78,8)</f>
        <v/>
      </c>
      <c r="Z78" s="70">
        <f>IF(M78="no_cargado",VLOOKUP(B78,NAfiliado_NFarmacia!A:H,8,0),"")</f>
        <v/>
      </c>
      <c r="AA78" s="71" t="n"/>
    </row>
    <row r="79">
      <c r="A79" s="50" t="n"/>
      <c r="B79" s="70" t="n"/>
      <c r="C79" s="72" t="n"/>
      <c r="D79" s="70" t="n"/>
      <c r="E79" s="70" t="n"/>
      <c r="F79" s="70" t="n"/>
      <c r="G79" s="66">
        <f>+IF($B79="","",+IFERROR(+VLOOKUP(B79,padron!$A$2:$E$2000,2,0),+IFERROR(VLOOKUP(B79,NAfiliado_NFarmacia!$A:$J,10,0),"Ingresar Nuevo Afiliado")))</f>
        <v/>
      </c>
      <c r="H79" s="69">
        <f>+IF(B79="","",+IFERROR(+VLOOKUP($C79,materiales!$A$2:$C$101,2,0),"9999"))</f>
        <v/>
      </c>
      <c r="I79" s="70">
        <f>+IF($B79="","",+IF(OR($F79="Si",$F79=""),IF(ISERROR(VLOOKUP($B79,padron!$A$3:$M$482,9,0)),+IF(ISERROR(VLOOKUP($B79,NAfiliado_NFarmacia!$A$2:$J$497,5,0)),"Ingresa Farmacia",VLOOKUP($B79,NAfiliado_NFarmacia!$A$2:$J$497,5,0)),VLOOKUP($B79,padron!$A$3:$M$482,9,0)),+IF(ISERROR(VLOOKUP($B79,NAfiliado_NFarmacia!$A$2:$J$497,5,0)),"Ingresa Farmacia",VLOOKUP($B79,NAfiliado_NFarmacia!$A$2:$J$497,5,0))))</f>
        <v/>
      </c>
      <c r="J79" s="70">
        <f>+IF($B79="","",+IF(OR($F79="Si",$F79=""),IF(ISERROR(VLOOKUP($B79,padron!$A$3:$M$482,10,0)),+IF(ISERROR(VLOOKUP($B79,NAfiliado_NFarmacia!$A$2:$J$497,5,0)),"Ingresa Direccion de Farmacia",VLOOKUP($B79,NAfiliado_NFarmacia!$A$2:$J$497,6,0)),VLOOKUP($B79,padron!$A$3:$M$482,10,0)),+IF(ISERROR(VLOOKUP($B79,NAfiliado_NFarmacia!$A$2:$J$497,6,0)),"Ingresa Direccion de Farmacia",VLOOKUP($B79,NAfiliado_NFarmacia!$A$2:$J$497,6,0))))</f>
        <v/>
      </c>
      <c r="K79" s="70">
        <f>+IF($B79="","",+IF(OR($F79="Si",$F79=""),IF(ISERROR(VLOOKUP($B79,padron!$A$3:$M$482,10,0)),+IF(ISERROR(VLOOKUP($B79,NAfiliado_NFarmacia!$A$2:$J$497,5,0)),"Ingresa Localidad de Farmacia",VLOOKUP($B79,NAfiliado_NFarmacia!$A$2:$J$497,7,0)),VLOOKUP($B79,padron!$A$3:$M$482,11,0)),+IF(ISERROR(VLOOKUP($B79,NAfiliado_NFarmacia!$A$2:$J$497,7,0)),"Ingresa Localidad de Farmacia",VLOOKUP($B79,NAfiliado_NFarmacia!$A$2:$J$497,7,0))))</f>
        <v/>
      </c>
      <c r="L79" s="69">
        <f>+IF(B79="","",IF(F79="No","84005541",+IFERROR(+VLOOKUP(inicio!B79,padron!$A$2:$H$1999,8,0),"84005541")))</f>
        <v/>
      </c>
      <c r="M79" s="69">
        <f>+IF(B79="","",+IFERROR(+VLOOKUP(B79,padron!A:C,3,0),"no_cargado"))</f>
        <v/>
      </c>
      <c r="N79" s="69">
        <f>+IF(C79="","",+IFERROR(+VLOOKUP($C79,materiales!$A$2:$C$101,3,0),"9999"))</f>
        <v/>
      </c>
      <c r="O79" s="69">
        <f>+IF(D79="","","01")</f>
        <v/>
      </c>
      <c r="P79" s="69">
        <f>+IF(B79="","","CONVENIO 100%")</f>
        <v/>
      </c>
      <c r="Q79" s="69">
        <f>+IF(I79="","","ZTRA")</f>
        <v/>
      </c>
      <c r="R79" s="69">
        <f>+IF(J79="","",+IFERROR(+IF(U79="DSZA","ALMA","1004"),"ALMA"))</f>
        <v/>
      </c>
      <c r="S79" s="69">
        <f>+IF(K79="","","40000001")</f>
        <v/>
      </c>
      <c r="T79" s="69">
        <f>+IF(L79="","",+DAY(TODAY())&amp;"."&amp;TEXT(+TODAY(),"MM")&amp;"."&amp;+YEAR(TODAY()))</f>
        <v/>
      </c>
      <c r="U79" s="69">
        <f>+IF(M79="","",IFERROR(+VLOOKUP(C79,materiales!$A$2:$D$1000,4,0),"DSZA"))</f>
        <v/>
      </c>
      <c r="V79" s="69">
        <f>+IF(N79="","","MAN")</f>
        <v/>
      </c>
      <c r="W79" s="69">
        <f>IF(B79="","","02")</f>
        <v/>
      </c>
      <c r="X79" s="69">
        <f>IF(B79="","","01")</f>
        <v/>
      </c>
      <c r="Y79" s="70">
        <f>+RIGHT(B79,8)</f>
        <v/>
      </c>
      <c r="Z79" s="70">
        <f>IF(M79="no_cargado",VLOOKUP(B79,NAfiliado_NFarmacia!A:H,8,0),"")</f>
        <v/>
      </c>
      <c r="AA79" s="71" t="n"/>
    </row>
    <row r="80">
      <c r="A80" s="50" t="n"/>
      <c r="B80" s="70" t="n"/>
      <c r="C80" s="72" t="n"/>
      <c r="D80" s="70" t="n"/>
      <c r="E80" s="70" t="n"/>
      <c r="F80" s="70" t="n"/>
      <c r="G80" s="66">
        <f>+IF($B80="","",+IFERROR(+VLOOKUP(B80,padron!$A$2:$E$2000,2,0),+IFERROR(VLOOKUP(B80,NAfiliado_NFarmacia!$A:$J,10,0),"Ingresar Nuevo Afiliado")))</f>
        <v/>
      </c>
      <c r="H80" s="69">
        <f>+IF(B80="","",+IFERROR(+VLOOKUP($C80,materiales!$A$2:$C$101,2,0),"9999"))</f>
        <v/>
      </c>
      <c r="I80" s="70">
        <f>+IF($B80="","",+IF(OR($F80="Si",$F80=""),IF(ISERROR(VLOOKUP($B80,padron!$A$3:$M$482,9,0)),+IF(ISERROR(VLOOKUP($B80,NAfiliado_NFarmacia!$A$2:$J$497,5,0)),"Ingresa Farmacia",VLOOKUP($B80,NAfiliado_NFarmacia!$A$2:$J$497,5,0)),VLOOKUP($B80,padron!$A$3:$M$482,9,0)),+IF(ISERROR(VLOOKUP($B80,NAfiliado_NFarmacia!$A$2:$J$497,5,0)),"Ingresa Farmacia",VLOOKUP($B80,NAfiliado_NFarmacia!$A$2:$J$497,5,0))))</f>
        <v/>
      </c>
      <c r="J80" s="70">
        <f>+IF($B80="","",+IF(OR($F80="Si",$F80=""),IF(ISERROR(VLOOKUP($B80,padron!$A$3:$M$482,10,0)),+IF(ISERROR(VLOOKUP($B80,NAfiliado_NFarmacia!$A$2:$J$497,5,0)),"Ingresa Direccion de Farmacia",VLOOKUP($B80,NAfiliado_NFarmacia!$A$2:$J$497,6,0)),VLOOKUP($B80,padron!$A$3:$M$482,10,0)),+IF(ISERROR(VLOOKUP($B80,NAfiliado_NFarmacia!$A$2:$J$497,6,0)),"Ingresa Direccion de Farmacia",VLOOKUP($B80,NAfiliado_NFarmacia!$A$2:$J$497,6,0))))</f>
        <v/>
      </c>
      <c r="K80" s="70">
        <f>+IF($B80="","",+IF(OR($F80="Si",$F80=""),IF(ISERROR(VLOOKUP($B80,padron!$A$3:$M$482,10,0)),+IF(ISERROR(VLOOKUP($B80,NAfiliado_NFarmacia!$A$2:$J$497,5,0)),"Ingresa Localidad de Farmacia",VLOOKUP($B80,NAfiliado_NFarmacia!$A$2:$J$497,7,0)),VLOOKUP($B80,padron!$A$3:$M$482,11,0)),+IF(ISERROR(VLOOKUP($B80,NAfiliado_NFarmacia!$A$2:$J$497,7,0)),"Ingresa Localidad de Farmacia",VLOOKUP($B80,NAfiliado_NFarmacia!$A$2:$J$497,7,0))))</f>
        <v/>
      </c>
      <c r="L80" s="69">
        <f>+IF(B80="","",IF(F80="No","84005541",+IFERROR(+VLOOKUP(inicio!B80,padron!$A$2:$H$1999,8,0),"84005541")))</f>
        <v/>
      </c>
      <c r="M80" s="69">
        <f>+IF(B80="","",+IFERROR(+VLOOKUP(B80,padron!A:C,3,0),"no_cargado"))</f>
        <v/>
      </c>
      <c r="N80" s="69">
        <f>+IF(C80="","",+IFERROR(+VLOOKUP($C80,materiales!$A$2:$C$101,3,0),"9999"))</f>
        <v/>
      </c>
      <c r="O80" s="69">
        <f>+IF(D80="","","01")</f>
        <v/>
      </c>
      <c r="P80" s="69">
        <f>+IF(B80="","","CONVENIO 100%")</f>
        <v/>
      </c>
      <c r="Q80" s="69">
        <f>+IF(I80="","","ZTRA")</f>
        <v/>
      </c>
      <c r="R80" s="69">
        <f>+IF(J80="","",+IFERROR(+IF(U80="DSZA","ALMA","1004"),"ALMA"))</f>
        <v/>
      </c>
      <c r="S80" s="69">
        <f>+IF(K80="","","40000001")</f>
        <v/>
      </c>
      <c r="T80" s="69">
        <f>+IF(L80="","",+DAY(TODAY())&amp;"."&amp;TEXT(+TODAY(),"MM")&amp;"."&amp;+YEAR(TODAY()))</f>
        <v/>
      </c>
      <c r="U80" s="69">
        <f>+IF(M80="","",IFERROR(+VLOOKUP(C80,materiales!$A$2:$D$1000,4,0),"DSZA"))</f>
        <v/>
      </c>
      <c r="V80" s="69">
        <f>+IF(N80="","","MAN")</f>
        <v/>
      </c>
      <c r="W80" s="69">
        <f>IF(B80="","","02")</f>
        <v/>
      </c>
      <c r="X80" s="69">
        <f>IF(B80="","","01")</f>
        <v/>
      </c>
      <c r="Y80" s="70">
        <f>+RIGHT(B80,8)</f>
        <v/>
      </c>
      <c r="Z80" s="70">
        <f>IF(M80="no_cargado",VLOOKUP(B80,NAfiliado_NFarmacia!A:H,8,0),"")</f>
        <v/>
      </c>
      <c r="AA80" s="71" t="n"/>
    </row>
    <row r="81">
      <c r="A81" s="50" t="n"/>
      <c r="B81" s="70" t="n"/>
      <c r="C81" s="72" t="n"/>
      <c r="D81" s="70" t="n"/>
      <c r="E81" s="70" t="n"/>
      <c r="F81" s="70" t="n"/>
      <c r="G81" s="66">
        <f>+IF($B81="","",+IFERROR(+VLOOKUP(B81,padron!$A$2:$E$2000,2,0),+IFERROR(VLOOKUP(B81,NAfiliado_NFarmacia!$A:$J,10,0),"Ingresar Nuevo Afiliado")))</f>
        <v/>
      </c>
      <c r="H81" s="69">
        <f>+IF(B81="","",+IFERROR(+VLOOKUP($C81,materiales!$A$2:$C$101,2,0),"9999"))</f>
        <v/>
      </c>
      <c r="I81" s="70">
        <f>+IF($B81="","",+IF(OR($F81="Si",$F81=""),IF(ISERROR(VLOOKUP($B81,padron!$A$3:$M$482,9,0)),+IF(ISERROR(VLOOKUP($B81,NAfiliado_NFarmacia!$A$2:$J$497,5,0)),"Ingresa Farmacia",VLOOKUP($B81,NAfiliado_NFarmacia!$A$2:$J$497,5,0)),VLOOKUP($B81,padron!$A$3:$M$482,9,0)),+IF(ISERROR(VLOOKUP($B81,NAfiliado_NFarmacia!$A$2:$J$497,5,0)),"Ingresa Farmacia",VLOOKUP($B81,NAfiliado_NFarmacia!$A$2:$J$497,5,0))))</f>
        <v/>
      </c>
      <c r="J81" s="70">
        <f>+IF($B81="","",+IF(OR($F81="Si",$F81=""),IF(ISERROR(VLOOKUP($B81,padron!$A$3:$M$482,10,0)),+IF(ISERROR(VLOOKUP($B81,NAfiliado_NFarmacia!$A$2:$J$497,5,0)),"Ingresa Direccion de Farmacia",VLOOKUP($B81,NAfiliado_NFarmacia!$A$2:$J$497,6,0)),VLOOKUP($B81,padron!$A$3:$M$482,10,0)),+IF(ISERROR(VLOOKUP($B81,NAfiliado_NFarmacia!$A$2:$J$497,6,0)),"Ingresa Direccion de Farmacia",VLOOKUP($B81,NAfiliado_NFarmacia!$A$2:$J$497,6,0))))</f>
        <v/>
      </c>
      <c r="K81" s="70">
        <f>+IF($B81="","",+IF(OR($F81="Si",$F81=""),IF(ISERROR(VLOOKUP($B81,padron!$A$3:$M$482,10,0)),+IF(ISERROR(VLOOKUP($B81,NAfiliado_NFarmacia!$A$2:$J$497,5,0)),"Ingresa Localidad de Farmacia",VLOOKUP($B81,NAfiliado_NFarmacia!$A$2:$J$497,7,0)),VLOOKUP($B81,padron!$A$3:$M$482,11,0)),+IF(ISERROR(VLOOKUP($B81,NAfiliado_NFarmacia!$A$2:$J$497,7,0)),"Ingresa Localidad de Farmacia",VLOOKUP($B81,NAfiliado_NFarmacia!$A$2:$J$497,7,0))))</f>
        <v/>
      </c>
      <c r="L81" s="69">
        <f>+IF(B81="","",IF(F81="No","84005541",+IFERROR(+VLOOKUP(inicio!B81,padron!$A$2:$H$1999,8,0),"84005541")))</f>
        <v/>
      </c>
      <c r="M81" s="69">
        <f>+IF(B81="","",+IFERROR(+VLOOKUP(B81,padron!A:C,3,0),"no_cargado"))</f>
        <v/>
      </c>
      <c r="N81" s="69">
        <f>+IF(C81="","",+IFERROR(+VLOOKUP($C81,materiales!$A$2:$C$101,3,0),"9999"))</f>
        <v/>
      </c>
      <c r="O81" s="69">
        <f>+IF(D81="","","01")</f>
        <v/>
      </c>
      <c r="P81" s="69">
        <f>+IF(B81="","","CONVENIO 100%")</f>
        <v/>
      </c>
      <c r="Q81" s="69">
        <f>+IF(I81="","","ZTRA")</f>
        <v/>
      </c>
      <c r="R81" s="69">
        <f>+IF(J81="","",+IFERROR(+IF(U81="DSZA","ALMA","1004"),"ALMA"))</f>
        <v/>
      </c>
      <c r="S81" s="69">
        <f>+IF(K81="","","40000001")</f>
        <v/>
      </c>
      <c r="T81" s="69">
        <f>+IF(L81="","",+DAY(TODAY())&amp;"."&amp;TEXT(+TODAY(),"MM")&amp;"."&amp;+YEAR(TODAY()))</f>
        <v/>
      </c>
      <c r="U81" s="69">
        <f>+IF(M81="","",IFERROR(+VLOOKUP(C81,materiales!$A$2:$D$1000,4,0),"DSZA"))</f>
        <v/>
      </c>
      <c r="V81" s="69">
        <f>+IF(N81="","","MAN")</f>
        <v/>
      </c>
      <c r="W81" s="69">
        <f>IF(B81="","","02")</f>
        <v/>
      </c>
      <c r="X81" s="69">
        <f>IF(B81="","","01")</f>
        <v/>
      </c>
      <c r="Y81" s="70">
        <f>+RIGHT(B81,8)</f>
        <v/>
      </c>
      <c r="Z81" s="70">
        <f>IF(M81="no_cargado",VLOOKUP(B81,NAfiliado_NFarmacia!A:H,8,0),"")</f>
        <v/>
      </c>
      <c r="AA81" s="71" t="n"/>
    </row>
    <row r="82">
      <c r="A82" s="50" t="n"/>
      <c r="B82" s="70" t="n"/>
      <c r="C82" s="72" t="n"/>
      <c r="D82" s="70" t="n"/>
      <c r="E82" s="70" t="n"/>
      <c r="F82" s="70" t="n"/>
      <c r="G82" s="66">
        <f>+IF($B82="","",+IFERROR(+VLOOKUP(B82,padron!$A$2:$E$2000,2,0),+IFERROR(VLOOKUP(B82,NAfiliado_NFarmacia!$A:$J,10,0),"Ingresar Nuevo Afiliado")))</f>
        <v/>
      </c>
      <c r="H82" s="69">
        <f>+IF(B82="","",+IFERROR(+VLOOKUP($C82,materiales!$A$2:$C$101,2,0),"9999"))</f>
        <v/>
      </c>
      <c r="I82" s="70">
        <f>+IF($B82="","",+IF(OR($F82="Si",$F82=""),IF(ISERROR(VLOOKUP($B82,padron!$A$3:$M$482,9,0)),+IF(ISERROR(VLOOKUP($B82,NAfiliado_NFarmacia!$A$2:$J$497,5,0)),"Ingresa Farmacia",VLOOKUP($B82,NAfiliado_NFarmacia!$A$2:$J$497,5,0)),VLOOKUP($B82,padron!$A$3:$M$482,9,0)),+IF(ISERROR(VLOOKUP($B82,NAfiliado_NFarmacia!$A$2:$J$497,5,0)),"Ingresa Farmacia",VLOOKUP($B82,NAfiliado_NFarmacia!$A$2:$J$497,5,0))))</f>
        <v/>
      </c>
      <c r="J82" s="70">
        <f>+IF($B82="","",+IF(OR($F82="Si",$F82=""),IF(ISERROR(VLOOKUP($B82,padron!$A$3:$M$482,10,0)),+IF(ISERROR(VLOOKUP($B82,NAfiliado_NFarmacia!$A$2:$J$497,5,0)),"Ingresa Direccion de Farmacia",VLOOKUP($B82,NAfiliado_NFarmacia!$A$2:$J$497,6,0)),VLOOKUP($B82,padron!$A$3:$M$482,10,0)),+IF(ISERROR(VLOOKUP($B82,NAfiliado_NFarmacia!$A$2:$J$497,6,0)),"Ingresa Direccion de Farmacia",VLOOKUP($B82,NAfiliado_NFarmacia!$A$2:$J$497,6,0))))</f>
        <v/>
      </c>
      <c r="K82" s="70">
        <f>+IF($B82="","",+IF(OR($F82="Si",$F82=""),IF(ISERROR(VLOOKUP($B82,padron!$A$3:$M$482,10,0)),+IF(ISERROR(VLOOKUP($B82,NAfiliado_NFarmacia!$A$2:$J$497,5,0)),"Ingresa Localidad de Farmacia",VLOOKUP($B82,NAfiliado_NFarmacia!$A$2:$J$497,7,0)),VLOOKUP($B82,padron!$A$3:$M$482,11,0)),+IF(ISERROR(VLOOKUP($B82,NAfiliado_NFarmacia!$A$2:$J$497,7,0)),"Ingresa Localidad de Farmacia",VLOOKUP($B82,NAfiliado_NFarmacia!$A$2:$J$497,7,0))))</f>
        <v/>
      </c>
      <c r="L82" s="69">
        <f>+IF(B82="","",IF(F82="No","84005541",+IFERROR(+VLOOKUP(inicio!B82,padron!$A$2:$H$1999,8,0),"84005541")))</f>
        <v/>
      </c>
      <c r="M82" s="69">
        <f>+IF(B82="","",+IFERROR(+VLOOKUP(B82,padron!A:C,3,0),"no_cargado"))</f>
        <v/>
      </c>
      <c r="N82" s="69">
        <f>+IF(C82="","",+IFERROR(+VLOOKUP($C82,materiales!$A$2:$C$101,3,0),"9999"))</f>
        <v/>
      </c>
      <c r="O82" s="69">
        <f>+IF(D82="","","01")</f>
        <v/>
      </c>
      <c r="P82" s="69">
        <f>+IF(B82="","","CONVENIO 100%")</f>
        <v/>
      </c>
      <c r="Q82" s="69">
        <f>+IF(I82="","","ZTRA")</f>
        <v/>
      </c>
      <c r="R82" s="69">
        <f>+IF(J82="","",+IFERROR(+IF(U82="DSZA","ALMA","1004"),"ALMA"))</f>
        <v/>
      </c>
      <c r="S82" s="69">
        <f>+IF(K82="","","40000001")</f>
        <v/>
      </c>
      <c r="T82" s="69">
        <f>+IF(L82="","",+DAY(TODAY())&amp;"."&amp;TEXT(+TODAY(),"MM")&amp;"."&amp;+YEAR(TODAY()))</f>
        <v/>
      </c>
      <c r="U82" s="69">
        <f>+IF(M82="","",IFERROR(+VLOOKUP(C82,materiales!$A$2:$D$1000,4,0),"DSZA"))</f>
        <v/>
      </c>
      <c r="V82" s="69">
        <f>+IF(N82="","","MAN")</f>
        <v/>
      </c>
      <c r="W82" s="69">
        <f>IF(B82="","","02")</f>
        <v/>
      </c>
      <c r="X82" s="69">
        <f>IF(B82="","","01")</f>
        <v/>
      </c>
      <c r="Y82" s="70">
        <f>+RIGHT(B82,8)</f>
        <v/>
      </c>
      <c r="Z82" s="70">
        <f>IF(M82="no_cargado",VLOOKUP(B82,NAfiliado_NFarmacia!A:H,8,0),"")</f>
        <v/>
      </c>
      <c r="AA82" s="71" t="n"/>
    </row>
    <row r="83">
      <c r="A83" s="50" t="n"/>
      <c r="B83" s="70" t="n"/>
      <c r="C83" s="72" t="n"/>
      <c r="D83" s="70" t="n"/>
      <c r="E83" s="70" t="n"/>
      <c r="F83" s="70" t="n"/>
      <c r="G83" s="66">
        <f>+IF($B83="","",+IFERROR(+VLOOKUP(B83,padron!$A$2:$E$2000,2,0),+IFERROR(VLOOKUP(B83,NAfiliado_NFarmacia!$A:$J,10,0),"Ingresar Nuevo Afiliado")))</f>
        <v/>
      </c>
      <c r="H83" s="69">
        <f>+IF(B83="","",+IFERROR(+VLOOKUP($C83,materiales!$A$2:$C$101,2,0),"9999"))</f>
        <v/>
      </c>
      <c r="I83" s="70">
        <f>+IF($B83="","",+IF(OR($F83="Si",$F83=""),IF(ISERROR(VLOOKUP($B83,padron!$A$3:$M$482,9,0)),+IF(ISERROR(VLOOKUP($B83,NAfiliado_NFarmacia!$A$2:$J$497,5,0)),"Ingresa Farmacia",VLOOKUP($B83,NAfiliado_NFarmacia!$A$2:$J$497,5,0)),VLOOKUP($B83,padron!$A$3:$M$482,9,0)),+IF(ISERROR(VLOOKUP($B83,NAfiliado_NFarmacia!$A$2:$J$497,5,0)),"Ingresa Farmacia",VLOOKUP($B83,NAfiliado_NFarmacia!$A$2:$J$497,5,0))))</f>
        <v/>
      </c>
      <c r="J83" s="70">
        <f>+IF($B83="","",+IF(OR($F83="Si",$F83=""),IF(ISERROR(VLOOKUP($B83,padron!$A$3:$M$482,10,0)),+IF(ISERROR(VLOOKUP($B83,NAfiliado_NFarmacia!$A$2:$J$497,5,0)),"Ingresa Direccion de Farmacia",VLOOKUP($B83,NAfiliado_NFarmacia!$A$2:$J$497,6,0)),VLOOKUP($B83,padron!$A$3:$M$482,10,0)),+IF(ISERROR(VLOOKUP($B83,NAfiliado_NFarmacia!$A$2:$J$497,6,0)),"Ingresa Direccion de Farmacia",VLOOKUP($B83,NAfiliado_NFarmacia!$A$2:$J$497,6,0))))</f>
        <v/>
      </c>
      <c r="K83" s="70">
        <f>+IF($B83="","",+IF(OR($F83="Si",$F83=""),IF(ISERROR(VLOOKUP($B83,padron!$A$3:$M$482,10,0)),+IF(ISERROR(VLOOKUP($B83,NAfiliado_NFarmacia!$A$2:$J$497,5,0)),"Ingresa Localidad de Farmacia",VLOOKUP($B83,NAfiliado_NFarmacia!$A$2:$J$497,7,0)),VLOOKUP($B83,padron!$A$3:$M$482,11,0)),+IF(ISERROR(VLOOKUP($B83,NAfiliado_NFarmacia!$A$2:$J$497,7,0)),"Ingresa Localidad de Farmacia",VLOOKUP($B83,NAfiliado_NFarmacia!$A$2:$J$497,7,0))))</f>
        <v/>
      </c>
      <c r="L83" s="69">
        <f>+IF(B83="","",IF(F83="No","84005541",+IFERROR(+VLOOKUP(inicio!B83,padron!$A$2:$H$1999,8,0),"84005541")))</f>
        <v/>
      </c>
      <c r="M83" s="69">
        <f>+IF(B83="","",+IFERROR(+VLOOKUP(B83,padron!A:C,3,0),"no_cargado"))</f>
        <v/>
      </c>
      <c r="N83" s="69">
        <f>+IF(C83="","",+IFERROR(+VLOOKUP($C83,materiales!$A$2:$C$101,3,0),"9999"))</f>
        <v/>
      </c>
      <c r="O83" s="69">
        <f>+IF(D83="","","01")</f>
        <v/>
      </c>
      <c r="P83" s="69">
        <f>+IF(B83="","","CONVENIO 100%")</f>
        <v/>
      </c>
      <c r="Q83" s="69">
        <f>+IF(I83="","","ZTRA")</f>
        <v/>
      </c>
      <c r="R83" s="69">
        <f>+IF(J83="","",+IFERROR(+IF(U83="DSZA","ALMA","1004"),"ALMA"))</f>
        <v/>
      </c>
      <c r="S83" s="69">
        <f>+IF(K83="","","40000001")</f>
        <v/>
      </c>
      <c r="T83" s="69">
        <f>+IF(L83="","",+DAY(TODAY())&amp;"."&amp;TEXT(+TODAY(),"MM")&amp;"."&amp;+YEAR(TODAY()))</f>
        <v/>
      </c>
      <c r="U83" s="69">
        <f>+IF(M83="","",IFERROR(+VLOOKUP(C83,materiales!$A$2:$D$1000,4,0),"DSZA"))</f>
        <v/>
      </c>
      <c r="V83" s="69">
        <f>+IF(N83="","","MAN")</f>
        <v/>
      </c>
      <c r="W83" s="69">
        <f>IF(B83="","","02")</f>
        <v/>
      </c>
      <c r="X83" s="69">
        <f>IF(B83="","","01")</f>
        <v/>
      </c>
      <c r="Y83" s="70">
        <f>+RIGHT(B83,8)</f>
        <v/>
      </c>
      <c r="Z83" s="70">
        <f>IF(M83="no_cargado",VLOOKUP(B83,NAfiliado_NFarmacia!A:H,8,0),"")</f>
        <v/>
      </c>
      <c r="AA83" s="71" t="n"/>
    </row>
    <row r="84">
      <c r="A84" s="50" t="n"/>
      <c r="B84" s="70" t="n"/>
      <c r="C84" s="72" t="n"/>
      <c r="D84" s="70" t="n"/>
      <c r="E84" s="70" t="n"/>
      <c r="F84" s="70" t="n"/>
      <c r="G84" s="66">
        <f>+IF($B84="","",+IFERROR(+VLOOKUP(B84,padron!$A$2:$E$2000,2,0),+IFERROR(VLOOKUP(B84,NAfiliado_NFarmacia!$A:$J,10,0),"Ingresar Nuevo Afiliado")))</f>
        <v/>
      </c>
      <c r="H84" s="69">
        <f>+IF(B84="","",+IFERROR(+VLOOKUP($C84,materiales!$A$2:$C$101,2,0),"9999"))</f>
        <v/>
      </c>
      <c r="I84" s="70">
        <f>+IF($B84="","",+IF(OR($F84="Si",$F84=""),IF(ISERROR(VLOOKUP($B84,padron!$A$3:$M$482,9,0)),+IF(ISERROR(VLOOKUP($B84,NAfiliado_NFarmacia!$A$2:$J$497,5,0)),"Ingresa Farmacia",VLOOKUP($B84,NAfiliado_NFarmacia!$A$2:$J$497,5,0)),VLOOKUP($B84,padron!$A$3:$M$482,9,0)),+IF(ISERROR(VLOOKUP($B84,NAfiliado_NFarmacia!$A$2:$J$497,5,0)),"Ingresa Farmacia",VLOOKUP($B84,NAfiliado_NFarmacia!$A$2:$J$497,5,0))))</f>
        <v/>
      </c>
      <c r="J84" s="70">
        <f>+IF($B84="","",+IF(OR($F84="Si",$F84=""),IF(ISERROR(VLOOKUP($B84,padron!$A$3:$M$482,10,0)),+IF(ISERROR(VLOOKUP($B84,NAfiliado_NFarmacia!$A$2:$J$497,5,0)),"Ingresa Direccion de Farmacia",VLOOKUP($B84,NAfiliado_NFarmacia!$A$2:$J$497,6,0)),VLOOKUP($B84,padron!$A$3:$M$482,10,0)),+IF(ISERROR(VLOOKUP($B84,NAfiliado_NFarmacia!$A$2:$J$497,6,0)),"Ingresa Direccion de Farmacia",VLOOKUP($B84,NAfiliado_NFarmacia!$A$2:$J$497,6,0))))</f>
        <v/>
      </c>
      <c r="K84" s="70">
        <f>+IF($B84="","",+IF(OR($F84="Si",$F84=""),IF(ISERROR(VLOOKUP($B84,padron!$A$3:$M$482,10,0)),+IF(ISERROR(VLOOKUP($B84,NAfiliado_NFarmacia!$A$2:$J$497,5,0)),"Ingresa Localidad de Farmacia",VLOOKUP($B84,NAfiliado_NFarmacia!$A$2:$J$497,7,0)),VLOOKUP($B84,padron!$A$3:$M$482,11,0)),+IF(ISERROR(VLOOKUP($B84,NAfiliado_NFarmacia!$A$2:$J$497,7,0)),"Ingresa Localidad de Farmacia",VLOOKUP($B84,NAfiliado_NFarmacia!$A$2:$J$497,7,0))))</f>
        <v/>
      </c>
      <c r="L84" s="69">
        <f>+IF(B84="","",IF(F84="No","84005541",+IFERROR(+VLOOKUP(inicio!B84,padron!$A$2:$H$1999,8,0),"84005541")))</f>
        <v/>
      </c>
      <c r="M84" s="69">
        <f>+IF(B84="","",+IFERROR(+VLOOKUP(B84,padron!A:C,3,0),"no_cargado"))</f>
        <v/>
      </c>
      <c r="N84" s="69">
        <f>+IF(C84="","",+IFERROR(+VLOOKUP($C84,materiales!$A$2:$C$101,3,0),"9999"))</f>
        <v/>
      </c>
      <c r="O84" s="69">
        <f>+IF(D84="","","01")</f>
        <v/>
      </c>
      <c r="P84" s="69">
        <f>+IF(B84="","","CONVENIO 100%")</f>
        <v/>
      </c>
      <c r="Q84" s="69">
        <f>+IF(I84="","","ZTRA")</f>
        <v/>
      </c>
      <c r="R84" s="69">
        <f>+IF(J84="","",+IFERROR(+IF(U84="DSZA","ALMA","1004"),"ALMA"))</f>
        <v/>
      </c>
      <c r="S84" s="69">
        <f>+IF(K84="","","40000001")</f>
        <v/>
      </c>
      <c r="T84" s="69">
        <f>+IF(L84="","",+DAY(TODAY())&amp;"."&amp;TEXT(+TODAY(),"MM")&amp;"."&amp;+YEAR(TODAY()))</f>
        <v/>
      </c>
      <c r="U84" s="69">
        <f>+IF(M84="","",IFERROR(+VLOOKUP(C84,materiales!$A$2:$D$1000,4,0),"DSZA"))</f>
        <v/>
      </c>
      <c r="V84" s="69">
        <f>+IF(N84="","","MAN")</f>
        <v/>
      </c>
      <c r="W84" s="69">
        <f>IF(B84="","","02")</f>
        <v/>
      </c>
      <c r="X84" s="69">
        <f>IF(B84="","","01")</f>
        <v/>
      </c>
      <c r="Y84" s="70">
        <f>+RIGHT(B84,8)</f>
        <v/>
      </c>
      <c r="Z84" s="70">
        <f>IF(M84="no_cargado",VLOOKUP(B84,NAfiliado_NFarmacia!A:H,8,0),"")</f>
        <v/>
      </c>
      <c r="AA84" s="71" t="n"/>
    </row>
    <row r="85">
      <c r="A85" s="50" t="n"/>
      <c r="B85" s="70" t="n"/>
      <c r="C85" s="72" t="n"/>
      <c r="D85" s="70" t="n"/>
      <c r="E85" s="70" t="n"/>
      <c r="F85" s="70" t="n"/>
      <c r="G85" s="66">
        <f>+IF($B85="","",+IFERROR(+VLOOKUP(B85,padron!$A$2:$E$2000,2,0),+IFERROR(VLOOKUP(B85,NAfiliado_NFarmacia!$A:$J,10,0),"Ingresar Nuevo Afiliado")))</f>
        <v/>
      </c>
      <c r="H85" s="69">
        <f>+IF(B85="","",+IFERROR(+VLOOKUP($C85,materiales!$A$2:$C$101,2,0),"9999"))</f>
        <v/>
      </c>
      <c r="I85" s="70">
        <f>+IF($B85="","",+IF(OR($F85="Si",$F85=""),IF(ISERROR(VLOOKUP($B85,padron!$A$3:$M$482,9,0)),+IF(ISERROR(VLOOKUP($B85,NAfiliado_NFarmacia!$A$2:$J$497,5,0)),"Ingresa Farmacia",VLOOKUP($B85,NAfiliado_NFarmacia!$A$2:$J$497,5,0)),VLOOKUP($B85,padron!$A$3:$M$482,9,0)),+IF(ISERROR(VLOOKUP($B85,NAfiliado_NFarmacia!$A$2:$J$497,5,0)),"Ingresa Farmacia",VLOOKUP($B85,NAfiliado_NFarmacia!$A$2:$J$497,5,0))))</f>
        <v/>
      </c>
      <c r="J85" s="70">
        <f>+IF($B85="","",+IF(OR($F85="Si",$F85=""),IF(ISERROR(VLOOKUP($B85,padron!$A$3:$M$482,10,0)),+IF(ISERROR(VLOOKUP($B85,NAfiliado_NFarmacia!$A$2:$J$497,5,0)),"Ingresa Direccion de Farmacia",VLOOKUP($B85,NAfiliado_NFarmacia!$A$2:$J$497,6,0)),VLOOKUP($B85,padron!$A$3:$M$482,10,0)),+IF(ISERROR(VLOOKUP($B85,NAfiliado_NFarmacia!$A$2:$J$497,6,0)),"Ingresa Direccion de Farmacia",VLOOKUP($B85,NAfiliado_NFarmacia!$A$2:$J$497,6,0))))</f>
        <v/>
      </c>
      <c r="K85" s="70">
        <f>+IF($B85="","",+IF(OR($F85="Si",$F85=""),IF(ISERROR(VLOOKUP($B85,padron!$A$3:$M$482,10,0)),+IF(ISERROR(VLOOKUP($B85,NAfiliado_NFarmacia!$A$2:$J$497,5,0)),"Ingresa Localidad de Farmacia",VLOOKUP($B85,NAfiliado_NFarmacia!$A$2:$J$497,7,0)),VLOOKUP($B85,padron!$A$3:$M$482,11,0)),+IF(ISERROR(VLOOKUP($B85,NAfiliado_NFarmacia!$A$2:$J$497,7,0)),"Ingresa Localidad de Farmacia",VLOOKUP($B85,NAfiliado_NFarmacia!$A$2:$J$497,7,0))))</f>
        <v/>
      </c>
      <c r="L85" s="69">
        <f>+IF(B85="","",IF(F85="No","84005541",+IFERROR(+VLOOKUP(inicio!B85,padron!$A$2:$H$1999,8,0),"84005541")))</f>
        <v/>
      </c>
      <c r="M85" s="69">
        <f>+IF(B85="","",+IFERROR(+VLOOKUP(B85,padron!A:C,3,0),"no_cargado"))</f>
        <v/>
      </c>
      <c r="N85" s="69">
        <f>+IF(C85="","",+IFERROR(+VLOOKUP($C85,materiales!$A$2:$C$101,3,0),"9999"))</f>
        <v/>
      </c>
      <c r="O85" s="69">
        <f>+IF(D85="","","01")</f>
        <v/>
      </c>
      <c r="P85" s="69">
        <f>+IF(B85="","","CONVENIO 100%")</f>
        <v/>
      </c>
      <c r="Q85" s="69">
        <f>+IF(I85="","","ZTRA")</f>
        <v/>
      </c>
      <c r="R85" s="69">
        <f>+IF(J85="","",+IFERROR(+IF(U85="DSZA","ALMA","1004"),"ALMA"))</f>
        <v/>
      </c>
      <c r="S85" s="69">
        <f>+IF(K85="","","40000001")</f>
        <v/>
      </c>
      <c r="T85" s="69">
        <f>+IF(L85="","",+DAY(TODAY())&amp;"."&amp;TEXT(+TODAY(),"MM")&amp;"."&amp;+YEAR(TODAY()))</f>
        <v/>
      </c>
      <c r="U85" s="69">
        <f>+IF(M85="","",IFERROR(+VLOOKUP(C85,materiales!$A$2:$D$1000,4,0),"DSZA"))</f>
        <v/>
      </c>
      <c r="V85" s="69">
        <f>+IF(N85="","","MAN")</f>
        <v/>
      </c>
      <c r="W85" s="69">
        <f>IF(B85="","","02")</f>
        <v/>
      </c>
      <c r="X85" s="69">
        <f>IF(B85="","","01")</f>
        <v/>
      </c>
      <c r="Y85" s="70">
        <f>+RIGHT(B85,8)</f>
        <v/>
      </c>
      <c r="Z85" s="70">
        <f>IF(M85="no_cargado",VLOOKUP(B85,NAfiliado_NFarmacia!A:H,8,0),"")</f>
        <v/>
      </c>
      <c r="AA85" s="71" t="n"/>
    </row>
    <row r="86">
      <c r="A86" s="50" t="n"/>
      <c r="B86" s="70" t="n"/>
      <c r="C86" s="72" t="n"/>
      <c r="D86" s="70" t="n"/>
      <c r="E86" s="70" t="n"/>
      <c r="F86" s="70" t="n"/>
      <c r="G86" s="66">
        <f>+IF($B86="","",+IFERROR(+VLOOKUP(B86,padron!$A$2:$E$2000,2,0),+IFERROR(VLOOKUP(B86,NAfiliado_NFarmacia!$A:$J,10,0),"Ingresar Nuevo Afiliado")))</f>
        <v/>
      </c>
      <c r="H86" s="69">
        <f>+IF(B86="","",+IFERROR(+VLOOKUP($C86,materiales!$A$2:$C$101,2,0),"9999"))</f>
        <v/>
      </c>
      <c r="I86" s="70">
        <f>+IF($B86="","",+IF(OR($F86="Si",$F86=""),IF(ISERROR(VLOOKUP($B86,padron!$A$3:$M$482,9,0)),+IF(ISERROR(VLOOKUP($B86,NAfiliado_NFarmacia!$A$2:$J$497,5,0)),"Ingresa Farmacia",VLOOKUP($B86,NAfiliado_NFarmacia!$A$2:$J$497,5,0)),VLOOKUP($B86,padron!$A$3:$M$482,9,0)),+IF(ISERROR(VLOOKUP($B86,NAfiliado_NFarmacia!$A$2:$J$497,5,0)),"Ingresa Farmacia",VLOOKUP($B86,NAfiliado_NFarmacia!$A$2:$J$497,5,0))))</f>
        <v/>
      </c>
      <c r="J86" s="70">
        <f>+IF($B86="","",+IF(OR($F86="Si",$F86=""),IF(ISERROR(VLOOKUP($B86,padron!$A$3:$M$482,10,0)),+IF(ISERROR(VLOOKUP($B86,NAfiliado_NFarmacia!$A$2:$J$497,5,0)),"Ingresa Direccion de Farmacia",VLOOKUP($B86,NAfiliado_NFarmacia!$A$2:$J$497,6,0)),VLOOKUP($B86,padron!$A$3:$M$482,10,0)),+IF(ISERROR(VLOOKUP($B86,NAfiliado_NFarmacia!$A$2:$J$497,6,0)),"Ingresa Direccion de Farmacia",VLOOKUP($B86,NAfiliado_NFarmacia!$A$2:$J$497,6,0))))</f>
        <v/>
      </c>
      <c r="K86" s="70">
        <f>+IF($B86="","",+IF(OR($F86="Si",$F86=""),IF(ISERROR(VLOOKUP($B86,padron!$A$3:$M$482,10,0)),+IF(ISERROR(VLOOKUP($B86,NAfiliado_NFarmacia!$A$2:$J$497,5,0)),"Ingresa Localidad de Farmacia",VLOOKUP($B86,NAfiliado_NFarmacia!$A$2:$J$497,7,0)),VLOOKUP($B86,padron!$A$3:$M$482,11,0)),+IF(ISERROR(VLOOKUP($B86,NAfiliado_NFarmacia!$A$2:$J$497,7,0)),"Ingresa Localidad de Farmacia",VLOOKUP($B86,NAfiliado_NFarmacia!$A$2:$J$497,7,0))))</f>
        <v/>
      </c>
      <c r="L86" s="69">
        <f>+IF(B86="","",IF(F86="No","84005541",+IFERROR(+VLOOKUP(inicio!B86,padron!$A$2:$H$1999,8,0),"84005541")))</f>
        <v/>
      </c>
      <c r="M86" s="69">
        <f>+IF(B86="","",+IFERROR(+VLOOKUP(B86,padron!A:C,3,0),"no_cargado"))</f>
        <v/>
      </c>
      <c r="N86" s="69">
        <f>+IF(C86="","",+IFERROR(+VLOOKUP($C86,materiales!$A$2:$C$101,3,0),"9999"))</f>
        <v/>
      </c>
      <c r="O86" s="69">
        <f>+IF(D86="","","01")</f>
        <v/>
      </c>
      <c r="P86" s="69">
        <f>+IF(B86="","","CONVENIO 100%")</f>
        <v/>
      </c>
      <c r="Q86" s="69">
        <f>+IF(I86="","","ZTRA")</f>
        <v/>
      </c>
      <c r="R86" s="69">
        <f>+IF(J86="","",+IFERROR(+IF(U86="DSZA","ALMA","1004"),"ALMA"))</f>
        <v/>
      </c>
      <c r="S86" s="69">
        <f>+IF(K86="","","40000001")</f>
        <v/>
      </c>
      <c r="T86" s="69">
        <f>+IF(L86="","",+DAY(TODAY())&amp;"."&amp;TEXT(+TODAY(),"MM")&amp;"."&amp;+YEAR(TODAY()))</f>
        <v/>
      </c>
      <c r="U86" s="69">
        <f>+IF(M86="","",IFERROR(+VLOOKUP(C86,materiales!$A$2:$D$1000,4,0),"DSZA"))</f>
        <v/>
      </c>
      <c r="V86" s="69">
        <f>+IF(N86="","","MAN")</f>
        <v/>
      </c>
      <c r="W86" s="69">
        <f>IF(B86="","","02")</f>
        <v/>
      </c>
      <c r="X86" s="69">
        <f>IF(B86="","","01")</f>
        <v/>
      </c>
      <c r="Y86" s="70">
        <f>+RIGHT(B86,8)</f>
        <v/>
      </c>
      <c r="Z86" s="70">
        <f>IF(M86="no_cargado",VLOOKUP(B86,NAfiliado_NFarmacia!A:H,8,0),"")</f>
        <v/>
      </c>
      <c r="AA86" s="71" t="n"/>
    </row>
    <row r="87">
      <c r="A87" s="50" t="n"/>
      <c r="B87" s="70" t="n"/>
      <c r="C87" s="72" t="n"/>
      <c r="D87" s="70" t="n"/>
      <c r="E87" s="70" t="n"/>
      <c r="F87" s="70" t="n"/>
      <c r="G87" s="66">
        <f>+IF($B87="","",+IFERROR(+VLOOKUP(B87,padron!$A$2:$E$2000,2,0),+IFERROR(VLOOKUP(B87,NAfiliado_NFarmacia!$A:$J,10,0),"Ingresar Nuevo Afiliado")))</f>
        <v/>
      </c>
      <c r="H87" s="69">
        <f>+IF(B87="","",+IFERROR(+VLOOKUP($C87,materiales!$A$2:$C$101,2,0),"9999"))</f>
        <v/>
      </c>
      <c r="I87" s="70">
        <f>+IF($B87="","",+IF(OR($F87="Si",$F87=""),IF(ISERROR(VLOOKUP($B87,padron!$A$3:$M$482,9,0)),+IF(ISERROR(VLOOKUP($B87,NAfiliado_NFarmacia!$A$2:$J$497,5,0)),"Ingresa Farmacia",VLOOKUP($B87,NAfiliado_NFarmacia!$A$2:$J$497,5,0)),VLOOKUP($B87,padron!$A$3:$M$482,9,0)),+IF(ISERROR(VLOOKUP($B87,NAfiliado_NFarmacia!$A$2:$J$497,5,0)),"Ingresa Farmacia",VLOOKUP($B87,NAfiliado_NFarmacia!$A$2:$J$497,5,0))))</f>
        <v/>
      </c>
      <c r="J87" s="70">
        <f>+IF($B87="","",+IF(OR($F87="Si",$F87=""),IF(ISERROR(VLOOKUP($B87,padron!$A$3:$M$482,10,0)),+IF(ISERROR(VLOOKUP($B87,NAfiliado_NFarmacia!$A$2:$J$497,5,0)),"Ingresa Direccion de Farmacia",VLOOKUP($B87,NAfiliado_NFarmacia!$A$2:$J$497,6,0)),VLOOKUP($B87,padron!$A$3:$M$482,10,0)),+IF(ISERROR(VLOOKUP($B87,NAfiliado_NFarmacia!$A$2:$J$497,6,0)),"Ingresa Direccion de Farmacia",VLOOKUP($B87,NAfiliado_NFarmacia!$A$2:$J$497,6,0))))</f>
        <v/>
      </c>
      <c r="K87" s="70">
        <f>+IF($B87="","",+IF(OR($F87="Si",$F87=""),IF(ISERROR(VLOOKUP($B87,padron!$A$3:$M$482,10,0)),+IF(ISERROR(VLOOKUP($B87,NAfiliado_NFarmacia!$A$2:$J$497,5,0)),"Ingresa Localidad de Farmacia",VLOOKUP($B87,NAfiliado_NFarmacia!$A$2:$J$497,7,0)),VLOOKUP($B87,padron!$A$3:$M$482,11,0)),+IF(ISERROR(VLOOKUP($B87,NAfiliado_NFarmacia!$A$2:$J$497,7,0)),"Ingresa Localidad de Farmacia",VLOOKUP($B87,NAfiliado_NFarmacia!$A$2:$J$497,7,0))))</f>
        <v/>
      </c>
      <c r="L87" s="69">
        <f>+IF(B87="","",IF(F87="No","84005541",+IFERROR(+VLOOKUP(inicio!B87,padron!$A$2:$H$1999,8,0),"84005541")))</f>
        <v/>
      </c>
      <c r="M87" s="69">
        <f>+IF(B87="","",+IFERROR(+VLOOKUP(B87,padron!A:C,3,0),"no_cargado"))</f>
        <v/>
      </c>
      <c r="N87" s="69">
        <f>+IF(C87="","",+IFERROR(+VLOOKUP($C87,materiales!$A$2:$C$101,3,0),"9999"))</f>
        <v/>
      </c>
      <c r="O87" s="69">
        <f>+IF(D87="","","01")</f>
        <v/>
      </c>
      <c r="P87" s="69">
        <f>+IF(B87="","","CONVENIO 100%")</f>
        <v/>
      </c>
      <c r="Q87" s="69">
        <f>+IF(I87="","","ZTRA")</f>
        <v/>
      </c>
      <c r="R87" s="69">
        <f>+IF(J87="","",+IFERROR(+IF(U87="DSZA","ALMA","1004"),"ALMA"))</f>
        <v/>
      </c>
      <c r="S87" s="69">
        <f>+IF(K87="","","40000001")</f>
        <v/>
      </c>
      <c r="T87" s="69">
        <f>+IF(L87="","",+DAY(TODAY())&amp;"."&amp;TEXT(+TODAY(),"MM")&amp;"."&amp;+YEAR(TODAY()))</f>
        <v/>
      </c>
      <c r="U87" s="69">
        <f>+IF(M87="","",IFERROR(+VLOOKUP(C87,materiales!$A$2:$D$1000,4,0),"DSZA"))</f>
        <v/>
      </c>
      <c r="V87" s="69">
        <f>+IF(N87="","","MAN")</f>
        <v/>
      </c>
      <c r="W87" s="69">
        <f>IF(B87="","","02")</f>
        <v/>
      </c>
      <c r="X87" s="69">
        <f>IF(B87="","","01")</f>
        <v/>
      </c>
      <c r="Y87" s="70">
        <f>+RIGHT(B87,8)</f>
        <v/>
      </c>
      <c r="Z87" s="70">
        <f>IF(M87="no_cargado",VLOOKUP(B87,NAfiliado_NFarmacia!A:H,8,0),"")</f>
        <v/>
      </c>
      <c r="AA87" s="71" t="n"/>
    </row>
    <row r="88">
      <c r="A88" s="50" t="n"/>
      <c r="B88" s="70" t="n"/>
      <c r="C88" s="72" t="n"/>
      <c r="D88" s="70" t="n"/>
      <c r="E88" s="70" t="n"/>
      <c r="F88" s="70" t="n"/>
      <c r="G88" s="66">
        <f>+IF($B88="","",+IFERROR(+VLOOKUP(B88,padron!$A$2:$E$2000,2,0),+IFERROR(VLOOKUP(B88,NAfiliado_NFarmacia!$A:$J,10,0),"Ingresar Nuevo Afiliado")))</f>
        <v/>
      </c>
      <c r="H88" s="69">
        <f>+IF(B88="","",+IFERROR(+VLOOKUP($C88,materiales!$A$2:$C$101,2,0),"9999"))</f>
        <v/>
      </c>
      <c r="I88" s="70">
        <f>+IF($B88="","",+IF(OR($F88="Si",$F88=""),IF(ISERROR(VLOOKUP($B88,padron!$A$3:$M$482,9,0)),+IF(ISERROR(VLOOKUP($B88,NAfiliado_NFarmacia!$A$2:$J$497,5,0)),"Ingresa Farmacia",VLOOKUP($B88,NAfiliado_NFarmacia!$A$2:$J$497,5,0)),VLOOKUP($B88,padron!$A$3:$M$482,9,0)),+IF(ISERROR(VLOOKUP($B88,NAfiliado_NFarmacia!$A$2:$J$497,5,0)),"Ingresa Farmacia",VLOOKUP($B88,NAfiliado_NFarmacia!$A$2:$J$497,5,0))))</f>
        <v/>
      </c>
      <c r="J88" s="70">
        <f>+IF($B88="","",+IF(OR($F88="Si",$F88=""),IF(ISERROR(VLOOKUP($B88,padron!$A$3:$M$482,10,0)),+IF(ISERROR(VLOOKUP($B88,NAfiliado_NFarmacia!$A$2:$J$497,5,0)),"Ingresa Direccion de Farmacia",VLOOKUP($B88,NAfiliado_NFarmacia!$A$2:$J$497,6,0)),VLOOKUP($B88,padron!$A$3:$M$482,10,0)),+IF(ISERROR(VLOOKUP($B88,NAfiliado_NFarmacia!$A$2:$J$497,6,0)),"Ingresa Direccion de Farmacia",VLOOKUP($B88,NAfiliado_NFarmacia!$A$2:$J$497,6,0))))</f>
        <v/>
      </c>
      <c r="K88" s="70">
        <f>+IF($B88="","",+IF(OR($F88="Si",$F88=""),IF(ISERROR(VLOOKUP($B88,padron!$A$3:$M$482,10,0)),+IF(ISERROR(VLOOKUP($B88,NAfiliado_NFarmacia!$A$2:$J$497,5,0)),"Ingresa Localidad de Farmacia",VLOOKUP($B88,NAfiliado_NFarmacia!$A$2:$J$497,7,0)),VLOOKUP($B88,padron!$A$3:$M$482,11,0)),+IF(ISERROR(VLOOKUP($B88,NAfiliado_NFarmacia!$A$2:$J$497,7,0)),"Ingresa Localidad de Farmacia",VLOOKUP($B88,NAfiliado_NFarmacia!$A$2:$J$497,7,0))))</f>
        <v/>
      </c>
      <c r="L88" s="69">
        <f>+IF(B88="","",IF(F88="No","84005541",+IFERROR(+VLOOKUP(inicio!B88,padron!$A$2:$H$1999,8,0),"84005541")))</f>
        <v/>
      </c>
      <c r="M88" s="69">
        <f>+IF(B88="","",+IFERROR(+VLOOKUP(B88,padron!A:C,3,0),"no_cargado"))</f>
        <v/>
      </c>
      <c r="N88" s="69">
        <f>+IF(C88="","",+IFERROR(+VLOOKUP($C88,materiales!$A$2:$C$101,3,0),"9999"))</f>
        <v/>
      </c>
      <c r="O88" s="69">
        <f>+IF(D88="","","01")</f>
        <v/>
      </c>
      <c r="P88" s="69">
        <f>+IF(B88="","","CONVENIO 100%")</f>
        <v/>
      </c>
      <c r="Q88" s="69">
        <f>+IF(I88="","","ZTRA")</f>
        <v/>
      </c>
      <c r="R88" s="69">
        <f>+IF(J88="","",+IFERROR(+IF(U88="DSZA","ALMA","1004"),"ALMA"))</f>
        <v/>
      </c>
      <c r="S88" s="69">
        <f>+IF(K88="","","40000001")</f>
        <v/>
      </c>
      <c r="T88" s="69">
        <f>+IF(L88="","",+DAY(TODAY())&amp;"."&amp;TEXT(+TODAY(),"MM")&amp;"."&amp;+YEAR(TODAY()))</f>
        <v/>
      </c>
      <c r="U88" s="69">
        <f>+IF(M88="","",IFERROR(+VLOOKUP(C88,materiales!$A$2:$D$1000,4,0),"DSZA"))</f>
        <v/>
      </c>
      <c r="V88" s="69">
        <f>+IF(N88="","","MAN")</f>
        <v/>
      </c>
      <c r="W88" s="69">
        <f>IF(B88="","","02")</f>
        <v/>
      </c>
      <c r="X88" s="69">
        <f>IF(B88="","","01")</f>
        <v/>
      </c>
      <c r="Y88" s="70">
        <f>+RIGHT(B88,8)</f>
        <v/>
      </c>
      <c r="Z88" s="70">
        <f>IF(M88="no_cargado",VLOOKUP(B88,NAfiliado_NFarmacia!A:H,8,0),"")</f>
        <v/>
      </c>
      <c r="AA88" s="71" t="n"/>
    </row>
    <row r="89">
      <c r="A89" s="50" t="n"/>
      <c r="B89" s="70" t="n"/>
      <c r="C89" s="72" t="n"/>
      <c r="D89" s="70" t="n"/>
      <c r="E89" s="70" t="n"/>
      <c r="F89" s="70" t="n"/>
      <c r="G89" s="66">
        <f>+IF($B89="","",+IFERROR(+VLOOKUP(B89,padron!$A$2:$E$2000,2,0),+IFERROR(VLOOKUP(B89,NAfiliado_NFarmacia!$A:$J,10,0),"Ingresar Nuevo Afiliado")))</f>
        <v/>
      </c>
      <c r="H89" s="69">
        <f>+IF(B89="","",+IFERROR(+VLOOKUP($C89,materiales!$A$2:$C$101,2,0),"9999"))</f>
        <v/>
      </c>
      <c r="I89" s="70">
        <f>+IF($B89="","",+IF(OR($F89="Si",$F89=""),IF(ISERROR(VLOOKUP($B89,padron!$A$3:$M$482,9,0)),+IF(ISERROR(VLOOKUP($B89,NAfiliado_NFarmacia!$A$2:$J$497,5,0)),"Ingresa Farmacia",VLOOKUP($B89,NAfiliado_NFarmacia!$A$2:$J$497,5,0)),VLOOKUP($B89,padron!$A$3:$M$482,9,0)),+IF(ISERROR(VLOOKUP($B89,NAfiliado_NFarmacia!$A$2:$J$497,5,0)),"Ingresa Farmacia",VLOOKUP($B89,NAfiliado_NFarmacia!$A$2:$J$497,5,0))))</f>
        <v/>
      </c>
      <c r="J89" s="70">
        <f>+IF($B89="","",+IF(OR($F89="Si",$F89=""),IF(ISERROR(VLOOKUP($B89,padron!$A$3:$M$482,10,0)),+IF(ISERROR(VLOOKUP($B89,NAfiliado_NFarmacia!$A$2:$J$497,5,0)),"Ingresa Direccion de Farmacia",VLOOKUP($B89,NAfiliado_NFarmacia!$A$2:$J$497,6,0)),VLOOKUP($B89,padron!$A$3:$M$482,10,0)),+IF(ISERROR(VLOOKUP($B89,NAfiliado_NFarmacia!$A$2:$J$497,6,0)),"Ingresa Direccion de Farmacia",VLOOKUP($B89,NAfiliado_NFarmacia!$A$2:$J$497,6,0))))</f>
        <v/>
      </c>
      <c r="K89" s="70">
        <f>+IF($B89="","",+IF(OR($F89="Si",$F89=""),IF(ISERROR(VLOOKUP($B89,padron!$A$3:$M$482,10,0)),+IF(ISERROR(VLOOKUP($B89,NAfiliado_NFarmacia!$A$2:$J$497,5,0)),"Ingresa Localidad de Farmacia",VLOOKUP($B89,NAfiliado_NFarmacia!$A$2:$J$497,7,0)),VLOOKUP($B89,padron!$A$3:$M$482,11,0)),+IF(ISERROR(VLOOKUP($B89,NAfiliado_NFarmacia!$A$2:$J$497,7,0)),"Ingresa Localidad de Farmacia",VLOOKUP($B89,NAfiliado_NFarmacia!$A$2:$J$497,7,0))))</f>
        <v/>
      </c>
      <c r="L89" s="69">
        <f>+IF(B89="","",IF(F89="No","84005541",+IFERROR(+VLOOKUP(inicio!B89,padron!$A$2:$H$1999,8,0),"84005541")))</f>
        <v/>
      </c>
      <c r="M89" s="69">
        <f>+IF(B89="","",+IFERROR(+VLOOKUP(B89,padron!A:C,3,0),"no_cargado"))</f>
        <v/>
      </c>
      <c r="N89" s="69">
        <f>+IF(C89="","",+IFERROR(+VLOOKUP($C89,materiales!$A$2:$C$101,3,0),"9999"))</f>
        <v/>
      </c>
      <c r="O89" s="69">
        <f>+IF(D89="","","01")</f>
        <v/>
      </c>
      <c r="P89" s="69">
        <f>+IF(B89="","","CONVENIO 100%")</f>
        <v/>
      </c>
      <c r="Q89" s="69">
        <f>+IF(I89="","","ZTRA")</f>
        <v/>
      </c>
      <c r="R89" s="69">
        <f>+IF(J89="","",+IFERROR(+IF(U89="DSZA","ALMA","1004"),"ALMA"))</f>
        <v/>
      </c>
      <c r="S89" s="69">
        <f>+IF(K89="","","40000001")</f>
        <v/>
      </c>
      <c r="T89" s="69">
        <f>+IF(L89="","",+DAY(TODAY())&amp;"."&amp;TEXT(+TODAY(),"MM")&amp;"."&amp;+YEAR(TODAY()))</f>
        <v/>
      </c>
      <c r="U89" s="69">
        <f>+IF(M89="","",IFERROR(+VLOOKUP(C89,materiales!$A$2:$D$1000,4,0),"DSZA"))</f>
        <v/>
      </c>
      <c r="V89" s="69">
        <f>+IF(N89="","","MAN")</f>
        <v/>
      </c>
      <c r="W89" s="69">
        <f>IF(B89="","","02")</f>
        <v/>
      </c>
      <c r="X89" s="69">
        <f>IF(B89="","","01")</f>
        <v/>
      </c>
      <c r="Y89" s="70">
        <f>+RIGHT(B89,8)</f>
        <v/>
      </c>
      <c r="Z89" s="70">
        <f>IF(M89="no_cargado",VLOOKUP(B89,NAfiliado_NFarmacia!A:H,8,0),"")</f>
        <v/>
      </c>
      <c r="AA89" s="71" t="n"/>
    </row>
    <row r="90">
      <c r="A90" s="50" t="n"/>
      <c r="B90" s="70" t="n"/>
      <c r="C90" s="72" t="n"/>
      <c r="D90" s="70" t="n"/>
      <c r="E90" s="70" t="n"/>
      <c r="F90" s="70" t="n"/>
      <c r="G90" s="66">
        <f>+IF($B90="","",+IFERROR(+VLOOKUP(B90,padron!$A$2:$E$2000,2,0),+IFERROR(VLOOKUP(B90,NAfiliado_NFarmacia!$A:$J,10,0),"Ingresar Nuevo Afiliado")))</f>
        <v/>
      </c>
      <c r="H90" s="69">
        <f>+IF(B90="","",+IFERROR(+VLOOKUP($C90,materiales!$A$2:$C$101,2,0),"9999"))</f>
        <v/>
      </c>
      <c r="I90" s="70">
        <f>+IF($B90="","",+IF(OR($F90="Si",$F90=""),IF(ISERROR(VLOOKUP($B90,padron!$A$3:$M$482,9,0)),+IF(ISERROR(VLOOKUP($B90,NAfiliado_NFarmacia!$A$2:$J$497,5,0)),"Ingresa Farmacia",VLOOKUP($B90,NAfiliado_NFarmacia!$A$2:$J$497,5,0)),VLOOKUP($B90,padron!$A$3:$M$482,9,0)),+IF(ISERROR(VLOOKUP($B90,NAfiliado_NFarmacia!$A$2:$J$497,5,0)),"Ingresa Farmacia",VLOOKUP($B90,NAfiliado_NFarmacia!$A$2:$J$497,5,0))))</f>
        <v/>
      </c>
      <c r="J90" s="70">
        <f>+IF($B90="","",+IF(OR($F90="Si",$F90=""),IF(ISERROR(VLOOKUP($B90,padron!$A$3:$M$482,10,0)),+IF(ISERROR(VLOOKUP($B90,NAfiliado_NFarmacia!$A$2:$J$497,5,0)),"Ingresa Direccion de Farmacia",VLOOKUP($B90,NAfiliado_NFarmacia!$A$2:$J$497,6,0)),VLOOKUP($B90,padron!$A$3:$M$482,10,0)),+IF(ISERROR(VLOOKUP($B90,NAfiliado_NFarmacia!$A$2:$J$497,6,0)),"Ingresa Direccion de Farmacia",VLOOKUP($B90,NAfiliado_NFarmacia!$A$2:$J$497,6,0))))</f>
        <v/>
      </c>
      <c r="K90" s="70">
        <f>+IF($B90="","",+IF(OR($F90="Si",$F90=""),IF(ISERROR(VLOOKUP($B90,padron!$A$3:$M$482,10,0)),+IF(ISERROR(VLOOKUP($B90,NAfiliado_NFarmacia!$A$2:$J$497,5,0)),"Ingresa Localidad de Farmacia",VLOOKUP($B90,NAfiliado_NFarmacia!$A$2:$J$497,7,0)),VLOOKUP($B90,padron!$A$3:$M$482,11,0)),+IF(ISERROR(VLOOKUP($B90,NAfiliado_NFarmacia!$A$2:$J$497,7,0)),"Ingresa Localidad de Farmacia",VLOOKUP($B90,NAfiliado_NFarmacia!$A$2:$J$497,7,0))))</f>
        <v/>
      </c>
      <c r="L90" s="69">
        <f>+IF(B90="","",IF(F90="No","84005541",+IFERROR(+VLOOKUP(inicio!B90,padron!$A$2:$H$1999,8,0),"84005541")))</f>
        <v/>
      </c>
      <c r="M90" s="69">
        <f>+IF(B90="","",+IFERROR(+VLOOKUP(B90,padron!A:C,3,0),"no_cargado"))</f>
        <v/>
      </c>
      <c r="N90" s="69">
        <f>+IF(C90="","",+IFERROR(+VLOOKUP($C90,materiales!$A$2:$C$101,3,0),"9999"))</f>
        <v/>
      </c>
      <c r="O90" s="69">
        <f>+IF(D90="","","01")</f>
        <v/>
      </c>
      <c r="P90" s="69">
        <f>+IF(B90="","","CONVENIO 100%")</f>
        <v/>
      </c>
      <c r="Q90" s="69">
        <f>+IF(I90="","","ZTRA")</f>
        <v/>
      </c>
      <c r="R90" s="69">
        <f>+IF(J90="","",+IFERROR(+IF(U90="DSZA","ALMA","1004"),"ALMA"))</f>
        <v/>
      </c>
      <c r="S90" s="69">
        <f>+IF(K90="","","40000001")</f>
        <v/>
      </c>
      <c r="T90" s="69">
        <f>+IF(L90="","",+DAY(TODAY())&amp;"."&amp;TEXT(+TODAY(),"MM")&amp;"."&amp;+YEAR(TODAY()))</f>
        <v/>
      </c>
      <c r="U90" s="69">
        <f>+IF(M90="","",IFERROR(+VLOOKUP(C90,materiales!$A$2:$D$1000,4,0),"DSZA"))</f>
        <v/>
      </c>
      <c r="V90" s="69">
        <f>+IF(N90="","","MAN")</f>
        <v/>
      </c>
      <c r="W90" s="69">
        <f>IF(B90="","","02")</f>
        <v/>
      </c>
      <c r="X90" s="69">
        <f>IF(B90="","","01")</f>
        <v/>
      </c>
      <c r="Y90" s="70">
        <f>+RIGHT(B90,8)</f>
        <v/>
      </c>
      <c r="Z90" s="70">
        <f>IF(M90="no_cargado",VLOOKUP(B90,NAfiliado_NFarmacia!A:H,8,0),"")</f>
        <v/>
      </c>
      <c r="AA90" s="71" t="n"/>
    </row>
    <row r="91">
      <c r="A91" s="50" t="n"/>
      <c r="B91" s="70" t="n"/>
      <c r="C91" s="72" t="n"/>
      <c r="D91" s="70" t="n"/>
      <c r="E91" s="70" t="n"/>
      <c r="F91" s="70" t="n"/>
      <c r="G91" s="66">
        <f>+IF($B91="","",+IFERROR(+VLOOKUP(B91,padron!$A$2:$E$2000,2,0),+IFERROR(VLOOKUP(B91,NAfiliado_NFarmacia!$A:$J,10,0),"Ingresar Nuevo Afiliado")))</f>
        <v/>
      </c>
      <c r="H91" s="69">
        <f>+IF(B91="","",+IFERROR(+VLOOKUP($C91,materiales!$A$2:$C$101,2,0),"9999"))</f>
        <v/>
      </c>
      <c r="I91" s="70">
        <f>+IF($B91="","",+IF(OR($F91="Si",$F91=""),IF(ISERROR(VLOOKUP($B91,padron!$A$3:$M$482,9,0)),+IF(ISERROR(VLOOKUP($B91,NAfiliado_NFarmacia!$A$2:$J$497,5,0)),"Ingresa Farmacia",VLOOKUP($B91,NAfiliado_NFarmacia!$A$2:$J$497,5,0)),VLOOKUP($B91,padron!$A$3:$M$482,9,0)),+IF(ISERROR(VLOOKUP($B91,NAfiliado_NFarmacia!$A$2:$J$497,5,0)),"Ingresa Farmacia",VLOOKUP($B91,NAfiliado_NFarmacia!$A$2:$J$497,5,0))))</f>
        <v/>
      </c>
      <c r="J91" s="70">
        <f>+IF($B91="","",+IF(OR($F91="Si",$F91=""),IF(ISERROR(VLOOKUP($B91,padron!$A$3:$M$482,10,0)),+IF(ISERROR(VLOOKUP($B91,NAfiliado_NFarmacia!$A$2:$J$497,5,0)),"Ingresa Direccion de Farmacia",VLOOKUP($B91,NAfiliado_NFarmacia!$A$2:$J$497,6,0)),VLOOKUP($B91,padron!$A$3:$M$482,10,0)),+IF(ISERROR(VLOOKUP($B91,NAfiliado_NFarmacia!$A$2:$J$497,6,0)),"Ingresa Direccion de Farmacia",VLOOKUP($B91,NAfiliado_NFarmacia!$A$2:$J$497,6,0))))</f>
        <v/>
      </c>
      <c r="K91" s="70">
        <f>+IF($B91="","",+IF(OR($F91="Si",$F91=""),IF(ISERROR(VLOOKUP($B91,padron!$A$3:$M$482,10,0)),+IF(ISERROR(VLOOKUP($B91,NAfiliado_NFarmacia!$A$2:$J$497,5,0)),"Ingresa Localidad de Farmacia",VLOOKUP($B91,NAfiliado_NFarmacia!$A$2:$J$497,7,0)),VLOOKUP($B91,padron!$A$3:$M$482,11,0)),+IF(ISERROR(VLOOKUP($B91,NAfiliado_NFarmacia!$A$2:$J$497,7,0)),"Ingresa Localidad de Farmacia",VLOOKUP($B91,NAfiliado_NFarmacia!$A$2:$J$497,7,0))))</f>
        <v/>
      </c>
      <c r="L91" s="69">
        <f>+IF(B91="","",IF(F91="No","84005541",+IFERROR(+VLOOKUP(inicio!B91,padron!$A$2:$H$1999,8,0),"84005541")))</f>
        <v/>
      </c>
      <c r="M91" s="69">
        <f>+IF(B91="","",+IFERROR(+VLOOKUP(B91,padron!A:C,3,0),"no_cargado"))</f>
        <v/>
      </c>
      <c r="N91" s="69">
        <f>+IF(C91="","",+IFERROR(+VLOOKUP($C91,materiales!$A$2:$C$101,3,0),"9999"))</f>
        <v/>
      </c>
      <c r="O91" s="69">
        <f>+IF(D91="","","01")</f>
        <v/>
      </c>
      <c r="P91" s="69">
        <f>+IF(B91="","","CONVENIO 100%")</f>
        <v/>
      </c>
      <c r="Q91" s="69">
        <f>+IF(I91="","","ZTRA")</f>
        <v/>
      </c>
      <c r="R91" s="69">
        <f>+IF(J91="","",+IFERROR(+IF(U91="DSZA","ALMA","1004"),"ALMA"))</f>
        <v/>
      </c>
      <c r="S91" s="69">
        <f>+IF(K91="","","40000001")</f>
        <v/>
      </c>
      <c r="T91" s="69">
        <f>+IF(L91="","",+DAY(TODAY())&amp;"."&amp;TEXT(+TODAY(),"MM")&amp;"."&amp;+YEAR(TODAY()))</f>
        <v/>
      </c>
      <c r="U91" s="69">
        <f>+IF(M91="","",IFERROR(+VLOOKUP(C91,materiales!$A$2:$D$1000,4,0),"DSZA"))</f>
        <v/>
      </c>
      <c r="V91" s="69">
        <f>+IF(N91="","","MAN")</f>
        <v/>
      </c>
      <c r="W91" s="69">
        <f>IF(B91="","","02")</f>
        <v/>
      </c>
      <c r="X91" s="69">
        <f>IF(B91="","","01")</f>
        <v/>
      </c>
      <c r="Y91" s="70">
        <f>+RIGHT(B91,8)</f>
        <v/>
      </c>
      <c r="Z91" s="70">
        <f>IF(M91="no_cargado",VLOOKUP(B91,NAfiliado_NFarmacia!A:H,8,0),"")</f>
        <v/>
      </c>
      <c r="AA91" s="71" t="n"/>
    </row>
    <row r="92">
      <c r="A92" s="50" t="n"/>
      <c r="B92" s="70" t="n"/>
      <c r="C92" s="72" t="n"/>
      <c r="D92" s="70" t="n"/>
      <c r="E92" s="70" t="n"/>
      <c r="F92" s="70" t="n"/>
      <c r="G92" s="66">
        <f>+IF($B92="","",+IFERROR(+VLOOKUP(B92,padron!$A$2:$E$2000,2,0),+IFERROR(VLOOKUP(B92,NAfiliado_NFarmacia!$A:$J,10,0),"Ingresar Nuevo Afiliado")))</f>
        <v/>
      </c>
      <c r="H92" s="69">
        <f>+IF(B92="","",+IFERROR(+VLOOKUP($C92,materiales!$A$2:$C$101,2,0),"9999"))</f>
        <v/>
      </c>
      <c r="I92" s="70">
        <f>+IF($B92="","",+IF(OR($F92="Si",$F92=""),IF(ISERROR(VLOOKUP($B92,padron!$A$3:$M$482,9,0)),+IF(ISERROR(VLOOKUP($B92,NAfiliado_NFarmacia!$A$2:$J$497,5,0)),"Ingresa Farmacia",VLOOKUP($B92,NAfiliado_NFarmacia!$A$2:$J$497,5,0)),VLOOKUP($B92,padron!$A$3:$M$482,9,0)),+IF(ISERROR(VLOOKUP($B92,NAfiliado_NFarmacia!$A$2:$J$497,5,0)),"Ingresa Farmacia",VLOOKUP($B92,NAfiliado_NFarmacia!$A$2:$J$497,5,0))))</f>
        <v/>
      </c>
      <c r="J92" s="70">
        <f>+IF($B92="","",+IF(OR($F92="Si",$F92=""),IF(ISERROR(VLOOKUP($B92,padron!$A$3:$M$482,10,0)),+IF(ISERROR(VLOOKUP($B92,NAfiliado_NFarmacia!$A$2:$J$497,5,0)),"Ingresa Direccion de Farmacia",VLOOKUP($B92,NAfiliado_NFarmacia!$A$2:$J$497,6,0)),VLOOKUP($B92,padron!$A$3:$M$482,10,0)),+IF(ISERROR(VLOOKUP($B92,NAfiliado_NFarmacia!$A$2:$J$497,6,0)),"Ingresa Direccion de Farmacia",VLOOKUP($B92,NAfiliado_NFarmacia!$A$2:$J$497,6,0))))</f>
        <v/>
      </c>
      <c r="K92" s="70">
        <f>+IF($B92="","",+IF(OR($F92="Si",$F92=""),IF(ISERROR(VLOOKUP($B92,padron!$A$3:$M$482,10,0)),+IF(ISERROR(VLOOKUP($B92,NAfiliado_NFarmacia!$A$2:$J$497,5,0)),"Ingresa Localidad de Farmacia",VLOOKUP($B92,NAfiliado_NFarmacia!$A$2:$J$497,7,0)),VLOOKUP($B92,padron!$A$3:$M$482,11,0)),+IF(ISERROR(VLOOKUP($B92,NAfiliado_NFarmacia!$A$2:$J$497,7,0)),"Ingresa Localidad de Farmacia",VLOOKUP($B92,NAfiliado_NFarmacia!$A$2:$J$497,7,0))))</f>
        <v/>
      </c>
      <c r="L92" s="69">
        <f>+IF(B92="","",IF(F92="No","84005541",+IFERROR(+VLOOKUP(inicio!B92,padron!$A$2:$H$1999,8,0),"84005541")))</f>
        <v/>
      </c>
      <c r="M92" s="69">
        <f>+IF(B92="","",+IFERROR(+VLOOKUP(B92,padron!A:C,3,0),"no_cargado"))</f>
        <v/>
      </c>
      <c r="N92" s="69">
        <f>+IF(C92="","",+IFERROR(+VLOOKUP($C92,materiales!$A$2:$C$101,3,0),"9999"))</f>
        <v/>
      </c>
      <c r="O92" s="69">
        <f>+IF(D92="","","01")</f>
        <v/>
      </c>
      <c r="P92" s="69">
        <f>+IF(B92="","","CONVENIO 100%")</f>
        <v/>
      </c>
      <c r="Q92" s="69">
        <f>+IF(I92="","","ZTRA")</f>
        <v/>
      </c>
      <c r="R92" s="69">
        <f>+IF(J92="","",+IFERROR(+IF(U92="DSZA","ALMA","1004"),"ALMA"))</f>
        <v/>
      </c>
      <c r="S92" s="69">
        <f>+IF(K92="","","40000001")</f>
        <v/>
      </c>
      <c r="T92" s="69">
        <f>+IF(L92="","",+DAY(TODAY())&amp;"."&amp;TEXT(+TODAY(),"MM")&amp;"."&amp;+YEAR(TODAY()))</f>
        <v/>
      </c>
      <c r="U92" s="69">
        <f>+IF(M92="","",IFERROR(+VLOOKUP(C92,materiales!$A$2:$D$1000,4,0),"DSZA"))</f>
        <v/>
      </c>
      <c r="V92" s="69">
        <f>+IF(N92="","","MAN")</f>
        <v/>
      </c>
      <c r="W92" s="69">
        <f>IF(B92="","","02")</f>
        <v/>
      </c>
      <c r="X92" s="69">
        <f>IF(B92="","","01")</f>
        <v/>
      </c>
      <c r="Y92" s="70">
        <f>+RIGHT(B92,8)</f>
        <v/>
      </c>
      <c r="Z92" s="70">
        <f>IF(M92="no_cargado",VLOOKUP(B92,NAfiliado_NFarmacia!A:H,8,0),"")</f>
        <v/>
      </c>
      <c r="AA92" s="71" t="n"/>
    </row>
    <row r="93">
      <c r="A93" s="50" t="n"/>
      <c r="B93" s="70" t="n"/>
      <c r="C93" s="72" t="n"/>
      <c r="D93" s="70" t="n"/>
      <c r="E93" s="70" t="n"/>
      <c r="F93" s="70" t="n"/>
      <c r="G93" s="66">
        <f>+IF($B93="","",+IFERROR(+VLOOKUP(B93,padron!$A$2:$E$2000,2,0),+IFERROR(VLOOKUP(B93,NAfiliado_NFarmacia!$A:$J,10,0),"Ingresar Nuevo Afiliado")))</f>
        <v/>
      </c>
      <c r="H93" s="69">
        <f>+IF(B93="","",+IFERROR(+VLOOKUP($C93,materiales!$A$2:$C$101,2,0),"9999"))</f>
        <v/>
      </c>
      <c r="I93" s="70">
        <f>+IF($B93="","",+IF(OR($F93="Si",$F93=""),IF(ISERROR(VLOOKUP($B93,padron!$A$3:$M$482,9,0)),+IF(ISERROR(VLOOKUP($B93,NAfiliado_NFarmacia!$A$2:$J$497,5,0)),"Ingresa Farmacia",VLOOKUP($B93,NAfiliado_NFarmacia!$A$2:$J$497,5,0)),VLOOKUP($B93,padron!$A$3:$M$482,9,0)),+IF(ISERROR(VLOOKUP($B93,NAfiliado_NFarmacia!$A$2:$J$497,5,0)),"Ingresa Farmacia",VLOOKUP($B93,NAfiliado_NFarmacia!$A$2:$J$497,5,0))))</f>
        <v/>
      </c>
      <c r="J93" s="70">
        <f>+IF($B93="","",+IF(OR($F93="Si",$F93=""),IF(ISERROR(VLOOKUP($B93,padron!$A$3:$M$482,10,0)),+IF(ISERROR(VLOOKUP($B93,NAfiliado_NFarmacia!$A$2:$J$497,5,0)),"Ingresa Direccion de Farmacia",VLOOKUP($B93,NAfiliado_NFarmacia!$A$2:$J$497,6,0)),VLOOKUP($B93,padron!$A$3:$M$482,10,0)),+IF(ISERROR(VLOOKUP($B93,NAfiliado_NFarmacia!$A$2:$J$497,6,0)),"Ingresa Direccion de Farmacia",VLOOKUP($B93,NAfiliado_NFarmacia!$A$2:$J$497,6,0))))</f>
        <v/>
      </c>
      <c r="K93" s="70">
        <f>+IF($B93="","",+IF(OR($F93="Si",$F93=""),IF(ISERROR(VLOOKUP($B93,padron!$A$3:$M$482,10,0)),+IF(ISERROR(VLOOKUP($B93,NAfiliado_NFarmacia!$A$2:$J$497,5,0)),"Ingresa Localidad de Farmacia",VLOOKUP($B93,NAfiliado_NFarmacia!$A$2:$J$497,7,0)),VLOOKUP($B93,padron!$A$3:$M$482,11,0)),+IF(ISERROR(VLOOKUP($B93,NAfiliado_NFarmacia!$A$2:$J$497,7,0)),"Ingresa Localidad de Farmacia",VLOOKUP($B93,NAfiliado_NFarmacia!$A$2:$J$497,7,0))))</f>
        <v/>
      </c>
      <c r="L93" s="69">
        <f>+IF(B93="","",IF(F93="No","84005541",+IFERROR(+VLOOKUP(inicio!B93,padron!$A$2:$H$1999,8,0),"84005541")))</f>
        <v/>
      </c>
      <c r="M93" s="69">
        <f>+IF(B93="","",+IFERROR(+VLOOKUP(B93,padron!A:C,3,0),"no_cargado"))</f>
        <v/>
      </c>
      <c r="N93" s="69">
        <f>+IF(C93="","",+IFERROR(+VLOOKUP($C93,materiales!$A$2:$C$101,3,0),"9999"))</f>
        <v/>
      </c>
      <c r="O93" s="69">
        <f>+IF(D93="","","01")</f>
        <v/>
      </c>
      <c r="P93" s="69">
        <f>+IF(B93="","","CONVENIO 100%")</f>
        <v/>
      </c>
      <c r="Q93" s="69">
        <f>+IF(I93="","","ZTRA")</f>
        <v/>
      </c>
      <c r="R93" s="69">
        <f>+IF(J93="","",+IFERROR(+IF(U93="DSZA","ALMA","1004"),"ALMA"))</f>
        <v/>
      </c>
      <c r="S93" s="69">
        <f>+IF(K93="","","40000001")</f>
        <v/>
      </c>
      <c r="T93" s="69">
        <f>+IF(L93="","",+DAY(TODAY())&amp;"."&amp;TEXT(+TODAY(),"MM")&amp;"."&amp;+YEAR(TODAY()))</f>
        <v/>
      </c>
      <c r="U93" s="69">
        <f>+IF(M93="","",IFERROR(+VLOOKUP(C93,materiales!$A$2:$D$1000,4,0),"DSZA"))</f>
        <v/>
      </c>
      <c r="V93" s="69">
        <f>+IF(N93="","","MAN")</f>
        <v/>
      </c>
      <c r="W93" s="69">
        <f>IF(B93="","","02")</f>
        <v/>
      </c>
      <c r="X93" s="69">
        <f>IF(B93="","","01")</f>
        <v/>
      </c>
      <c r="Y93" s="70">
        <f>+RIGHT(B93,8)</f>
        <v/>
      </c>
      <c r="Z93" s="70">
        <f>IF(M93="no_cargado",VLOOKUP(B93,NAfiliado_NFarmacia!A:H,8,0),"")</f>
        <v/>
      </c>
      <c r="AA93" s="71" t="n"/>
    </row>
    <row r="94">
      <c r="A94" s="50" t="n"/>
      <c r="B94" s="70" t="n"/>
      <c r="C94" s="72" t="n"/>
      <c r="D94" s="70" t="n"/>
      <c r="E94" s="70" t="n"/>
      <c r="F94" s="70" t="n"/>
      <c r="G94" s="66">
        <f>+IF($B94="","",+IFERROR(+VLOOKUP(B94,padron!$A$2:$E$2000,2,0),+IFERROR(VLOOKUP(B94,NAfiliado_NFarmacia!$A:$J,10,0),"Ingresar Nuevo Afiliado")))</f>
        <v/>
      </c>
      <c r="H94" s="69">
        <f>+IF(B94="","",+IFERROR(+VLOOKUP($C94,materiales!$A$2:$C$101,2,0),"9999"))</f>
        <v/>
      </c>
      <c r="I94" s="70">
        <f>+IF($B94="","",+IF(OR($F94="Si",$F94=""),IF(ISERROR(VLOOKUP($B94,padron!$A$3:$M$482,9,0)),+IF(ISERROR(VLOOKUP($B94,NAfiliado_NFarmacia!$A$2:$J$497,5,0)),"Ingresa Farmacia",VLOOKUP($B94,NAfiliado_NFarmacia!$A$2:$J$497,5,0)),VLOOKUP($B94,padron!$A$3:$M$482,9,0)),+IF(ISERROR(VLOOKUP($B94,NAfiliado_NFarmacia!$A$2:$J$497,5,0)),"Ingresa Farmacia",VLOOKUP($B94,NAfiliado_NFarmacia!$A$2:$J$497,5,0))))</f>
        <v/>
      </c>
      <c r="J94" s="70">
        <f>+IF($B94="","",+IF(OR($F94="Si",$F94=""),IF(ISERROR(VLOOKUP($B94,padron!$A$3:$M$482,10,0)),+IF(ISERROR(VLOOKUP($B94,NAfiliado_NFarmacia!$A$2:$J$497,5,0)),"Ingresa Direccion de Farmacia",VLOOKUP($B94,NAfiliado_NFarmacia!$A$2:$J$497,6,0)),VLOOKUP($B94,padron!$A$3:$M$482,10,0)),+IF(ISERROR(VLOOKUP($B94,NAfiliado_NFarmacia!$A$2:$J$497,6,0)),"Ingresa Direccion de Farmacia",VLOOKUP($B94,NAfiliado_NFarmacia!$A$2:$J$497,6,0))))</f>
        <v/>
      </c>
      <c r="K94" s="70">
        <f>+IF($B94="","",+IF(OR($F94="Si",$F94=""),IF(ISERROR(VLOOKUP($B94,padron!$A$3:$M$482,10,0)),+IF(ISERROR(VLOOKUP($B94,NAfiliado_NFarmacia!$A$2:$J$497,5,0)),"Ingresa Localidad de Farmacia",VLOOKUP($B94,NAfiliado_NFarmacia!$A$2:$J$497,7,0)),VLOOKUP($B94,padron!$A$3:$M$482,11,0)),+IF(ISERROR(VLOOKUP($B94,NAfiliado_NFarmacia!$A$2:$J$497,7,0)),"Ingresa Localidad de Farmacia",VLOOKUP($B94,NAfiliado_NFarmacia!$A$2:$J$497,7,0))))</f>
        <v/>
      </c>
      <c r="L94" s="69">
        <f>+IF(B94="","",IF(F94="No","84005541",+IFERROR(+VLOOKUP(inicio!B94,padron!$A$2:$H$1999,8,0),"84005541")))</f>
        <v/>
      </c>
      <c r="M94" s="69">
        <f>+IF(B94="","",+IFERROR(+VLOOKUP(B94,padron!A:C,3,0),"no_cargado"))</f>
        <v/>
      </c>
      <c r="N94" s="69">
        <f>+IF(C94="","",+IFERROR(+VLOOKUP($C94,materiales!$A$2:$C$101,3,0),"9999"))</f>
        <v/>
      </c>
      <c r="O94" s="69">
        <f>+IF(D94="","","01")</f>
        <v/>
      </c>
      <c r="P94" s="69">
        <f>+IF(B94="","","CONVENIO 100%")</f>
        <v/>
      </c>
      <c r="Q94" s="69">
        <f>+IF(I94="","","ZTRA")</f>
        <v/>
      </c>
      <c r="R94" s="69">
        <f>+IF(J94="","",+IFERROR(+IF(U94="DSZA","ALMA","1004"),"ALMA"))</f>
        <v/>
      </c>
      <c r="S94" s="69">
        <f>+IF(K94="","","40000001")</f>
        <v/>
      </c>
      <c r="T94" s="69">
        <f>+IF(L94="","",+DAY(TODAY())&amp;"."&amp;TEXT(+TODAY(),"MM")&amp;"."&amp;+YEAR(TODAY()))</f>
        <v/>
      </c>
      <c r="U94" s="69">
        <f>+IF(M94="","",IFERROR(+VLOOKUP(C94,materiales!$A$2:$D$1000,4,0),"DSZA"))</f>
        <v/>
      </c>
      <c r="V94" s="69">
        <f>+IF(N94="","","MAN")</f>
        <v/>
      </c>
      <c r="W94" s="69">
        <f>IF(B94="","","02")</f>
        <v/>
      </c>
      <c r="X94" s="69">
        <f>IF(B94="","","01")</f>
        <v/>
      </c>
      <c r="Y94" s="70">
        <f>+RIGHT(B94,8)</f>
        <v/>
      </c>
      <c r="Z94" s="70">
        <f>IF(M94="no_cargado",VLOOKUP(B94,NAfiliado_NFarmacia!A:H,8,0),"")</f>
        <v/>
      </c>
      <c r="AA94" s="71" t="n"/>
    </row>
    <row r="95">
      <c r="A95" s="50" t="n"/>
      <c r="B95" s="70" t="n"/>
      <c r="C95" s="72" t="n"/>
      <c r="D95" s="70" t="n"/>
      <c r="E95" s="70" t="n"/>
      <c r="F95" s="70" t="n"/>
      <c r="G95" s="66">
        <f>+IF($B95="","",+IFERROR(+VLOOKUP(B95,padron!$A$2:$E$2000,2,0),+IFERROR(VLOOKUP(B95,NAfiliado_NFarmacia!$A:$J,10,0),"Ingresar Nuevo Afiliado")))</f>
        <v/>
      </c>
      <c r="H95" s="69">
        <f>+IF(B95="","",+IFERROR(+VLOOKUP($C95,materiales!$A$2:$C$101,2,0),"9999"))</f>
        <v/>
      </c>
      <c r="I95" s="70">
        <f>+IF($B95="","",+IF(OR($F95="Si",$F95=""),IF(ISERROR(VLOOKUP($B95,padron!$A$3:$M$482,9,0)),+IF(ISERROR(VLOOKUP($B95,NAfiliado_NFarmacia!$A$2:$J$497,5,0)),"Ingresa Farmacia",VLOOKUP($B95,NAfiliado_NFarmacia!$A$2:$J$497,5,0)),VLOOKUP($B95,padron!$A$3:$M$482,9,0)),+IF(ISERROR(VLOOKUP($B95,NAfiliado_NFarmacia!$A$2:$J$497,5,0)),"Ingresa Farmacia",VLOOKUP($B95,NAfiliado_NFarmacia!$A$2:$J$497,5,0))))</f>
        <v/>
      </c>
      <c r="J95" s="70">
        <f>+IF($B95="","",+IF(OR($F95="Si",$F95=""),IF(ISERROR(VLOOKUP($B95,padron!$A$3:$M$482,10,0)),+IF(ISERROR(VLOOKUP($B95,NAfiliado_NFarmacia!$A$2:$J$497,5,0)),"Ingresa Direccion de Farmacia",VLOOKUP($B95,NAfiliado_NFarmacia!$A$2:$J$497,6,0)),VLOOKUP($B95,padron!$A$3:$M$482,10,0)),+IF(ISERROR(VLOOKUP($B95,NAfiliado_NFarmacia!$A$2:$J$497,6,0)),"Ingresa Direccion de Farmacia",VLOOKUP($B95,NAfiliado_NFarmacia!$A$2:$J$497,6,0))))</f>
        <v/>
      </c>
      <c r="K95" s="70">
        <f>+IF($B95="","",+IF(OR($F95="Si",$F95=""),IF(ISERROR(VLOOKUP($B95,padron!$A$3:$M$482,10,0)),+IF(ISERROR(VLOOKUP($B95,NAfiliado_NFarmacia!$A$2:$J$497,5,0)),"Ingresa Localidad de Farmacia",VLOOKUP($B95,NAfiliado_NFarmacia!$A$2:$J$497,7,0)),VLOOKUP($B95,padron!$A$3:$M$482,11,0)),+IF(ISERROR(VLOOKUP($B95,NAfiliado_NFarmacia!$A$2:$J$497,7,0)),"Ingresa Localidad de Farmacia",VLOOKUP($B95,NAfiliado_NFarmacia!$A$2:$J$497,7,0))))</f>
        <v/>
      </c>
      <c r="L95" s="69">
        <f>+IF(B95="","",IF(F95="No","84005541",+IFERROR(+VLOOKUP(inicio!B95,padron!$A$2:$H$1999,8,0),"84005541")))</f>
        <v/>
      </c>
      <c r="M95" s="69">
        <f>+IF(B95="","",+IFERROR(+VLOOKUP(B95,padron!A:C,3,0),"no_cargado"))</f>
        <v/>
      </c>
      <c r="N95" s="69">
        <f>+IF(C95="","",+IFERROR(+VLOOKUP($C95,materiales!$A$2:$C$101,3,0),"9999"))</f>
        <v/>
      </c>
      <c r="O95" s="69">
        <f>+IF(D95="","","01")</f>
        <v/>
      </c>
      <c r="P95" s="69">
        <f>+IF(B95="","","CONVENIO 100%")</f>
        <v/>
      </c>
      <c r="Q95" s="69">
        <f>+IF(I95="","","ZTRA")</f>
        <v/>
      </c>
      <c r="R95" s="69">
        <f>+IF(J95="","",+IFERROR(+IF(U95="DSZA","ALMA","1004"),"ALMA"))</f>
        <v/>
      </c>
      <c r="S95" s="69">
        <f>+IF(K95="","","40000001")</f>
        <v/>
      </c>
      <c r="T95" s="69">
        <f>+IF(L95="","",+DAY(TODAY())&amp;"."&amp;TEXT(+TODAY(),"MM")&amp;"."&amp;+YEAR(TODAY()))</f>
        <v/>
      </c>
      <c r="U95" s="69">
        <f>+IF(M95="","",IFERROR(+VLOOKUP(C95,materiales!$A$2:$D$1000,4,0),"DSZA"))</f>
        <v/>
      </c>
      <c r="V95" s="69">
        <f>+IF(N95="","","MAN")</f>
        <v/>
      </c>
      <c r="W95" s="69">
        <f>IF(B95="","","02")</f>
        <v/>
      </c>
      <c r="X95" s="69">
        <f>IF(B95="","","01")</f>
        <v/>
      </c>
      <c r="Y95" s="70">
        <f>+RIGHT(B95,8)</f>
        <v/>
      </c>
      <c r="Z95" s="70">
        <f>IF(M95="no_cargado",VLOOKUP(B95,NAfiliado_NFarmacia!A:H,8,0),"")</f>
        <v/>
      </c>
      <c r="AA95" s="71" t="n"/>
    </row>
    <row r="96">
      <c r="A96" s="50" t="n"/>
      <c r="B96" s="70" t="n"/>
      <c r="C96" s="72" t="n"/>
      <c r="D96" s="70" t="n"/>
      <c r="E96" s="70" t="n"/>
      <c r="F96" s="70" t="n"/>
      <c r="G96" s="66">
        <f>+IF($B96="","",+IFERROR(+VLOOKUP(B96,padron!$A$2:$E$2000,2,0),+IFERROR(VLOOKUP(B96,NAfiliado_NFarmacia!$A:$J,10,0),"Ingresar Nuevo Afiliado")))</f>
        <v/>
      </c>
      <c r="H96" s="69">
        <f>+IF(B96="","",+IFERROR(+VLOOKUP($C96,materiales!$A$2:$C$101,2,0),"9999"))</f>
        <v/>
      </c>
      <c r="I96" s="70">
        <f>+IF($B96="","",+IF(OR($F96="Si",$F96=""),IF(ISERROR(VLOOKUP($B96,padron!$A$3:$M$482,9,0)),+IF(ISERROR(VLOOKUP($B96,NAfiliado_NFarmacia!$A$2:$J$497,5,0)),"Ingresa Farmacia",VLOOKUP($B96,NAfiliado_NFarmacia!$A$2:$J$497,5,0)),VLOOKUP($B96,padron!$A$3:$M$482,9,0)),+IF(ISERROR(VLOOKUP($B96,NAfiliado_NFarmacia!$A$2:$J$497,5,0)),"Ingresa Farmacia",VLOOKUP($B96,NAfiliado_NFarmacia!$A$2:$J$497,5,0))))</f>
        <v/>
      </c>
      <c r="J96" s="70">
        <f>+IF($B96="","",+IF(OR($F96="Si",$F96=""),IF(ISERROR(VLOOKUP($B96,padron!$A$3:$M$482,10,0)),+IF(ISERROR(VLOOKUP($B96,NAfiliado_NFarmacia!$A$2:$J$497,5,0)),"Ingresa Direccion de Farmacia",VLOOKUP($B96,NAfiliado_NFarmacia!$A$2:$J$497,6,0)),VLOOKUP($B96,padron!$A$3:$M$482,10,0)),+IF(ISERROR(VLOOKUP($B96,NAfiliado_NFarmacia!$A$2:$J$497,6,0)),"Ingresa Direccion de Farmacia",VLOOKUP($B96,NAfiliado_NFarmacia!$A$2:$J$497,6,0))))</f>
        <v/>
      </c>
      <c r="K96" s="70">
        <f>+IF($B96="","",+IF(OR($F96="Si",$F96=""),IF(ISERROR(VLOOKUP($B96,padron!$A$3:$M$482,10,0)),+IF(ISERROR(VLOOKUP($B96,NAfiliado_NFarmacia!$A$2:$J$497,5,0)),"Ingresa Localidad de Farmacia",VLOOKUP($B96,NAfiliado_NFarmacia!$A$2:$J$497,7,0)),VLOOKUP($B96,padron!$A$3:$M$482,11,0)),+IF(ISERROR(VLOOKUP($B96,NAfiliado_NFarmacia!$A$2:$J$497,7,0)),"Ingresa Localidad de Farmacia",VLOOKUP($B96,NAfiliado_NFarmacia!$A$2:$J$497,7,0))))</f>
        <v/>
      </c>
      <c r="L96" s="69">
        <f>+IF(B96="","",IF(F96="No","84005541",+IFERROR(+VLOOKUP(inicio!B96,padron!$A$2:$H$1999,8,0),"84005541")))</f>
        <v/>
      </c>
      <c r="M96" s="69">
        <f>+IF(B96="","",+IFERROR(+VLOOKUP(B96,padron!A:C,3,0),"no_cargado"))</f>
        <v/>
      </c>
      <c r="N96" s="69">
        <f>+IF(C96="","",+IFERROR(+VLOOKUP($C96,materiales!$A$2:$C$101,3,0),"9999"))</f>
        <v/>
      </c>
      <c r="O96" s="69">
        <f>+IF(D96="","","01")</f>
        <v/>
      </c>
      <c r="P96" s="69">
        <f>+IF(B96="","","CONVENIO 100%")</f>
        <v/>
      </c>
      <c r="Q96" s="69">
        <f>+IF(I96="","","ZTRA")</f>
        <v/>
      </c>
      <c r="R96" s="69">
        <f>+IF(J96="","",+IFERROR(+IF(U96="DSZA","ALMA","1004"),"ALMA"))</f>
        <v/>
      </c>
      <c r="S96" s="69">
        <f>+IF(K96="","","40000001")</f>
        <v/>
      </c>
      <c r="T96" s="69">
        <f>+IF(L96="","",+DAY(TODAY())&amp;"."&amp;TEXT(+TODAY(),"MM")&amp;"."&amp;+YEAR(TODAY()))</f>
        <v/>
      </c>
      <c r="U96" s="69">
        <f>+IF(M96="","",IFERROR(+VLOOKUP(C96,materiales!$A$2:$D$1000,4,0),"DSZA"))</f>
        <v/>
      </c>
      <c r="V96" s="69">
        <f>+IF(N96="","","MAN")</f>
        <v/>
      </c>
      <c r="W96" s="69">
        <f>IF(B96="","","02")</f>
        <v/>
      </c>
      <c r="X96" s="69">
        <f>IF(B96="","","01")</f>
        <v/>
      </c>
      <c r="Y96" s="70">
        <f>+RIGHT(B96,8)</f>
        <v/>
      </c>
      <c r="Z96" s="70">
        <f>IF(M96="no_cargado",VLOOKUP(B96,NAfiliado_NFarmacia!A:H,8,0),"")</f>
        <v/>
      </c>
      <c r="AA96" s="71" t="n"/>
    </row>
    <row r="97">
      <c r="A97" s="50" t="n"/>
      <c r="B97" s="70" t="n"/>
      <c r="C97" s="72" t="n"/>
      <c r="D97" s="70" t="n"/>
      <c r="E97" s="70" t="n"/>
      <c r="F97" s="70" t="n"/>
      <c r="G97" s="66">
        <f>+IF($B97="","",+IFERROR(+VLOOKUP(B97,padron!$A$2:$E$2000,2,0),+IFERROR(VLOOKUP(B97,NAfiliado_NFarmacia!$A:$J,10,0),"Ingresar Nuevo Afiliado")))</f>
        <v/>
      </c>
      <c r="H97" s="69">
        <f>+IF(B97="","",+IFERROR(+VLOOKUP($C97,materiales!$A$2:$C$101,2,0),"9999"))</f>
        <v/>
      </c>
      <c r="I97" s="70">
        <f>+IF($B97="","",+IF(OR($F97="Si",$F97=""),IF(ISERROR(VLOOKUP($B97,padron!$A$3:$M$482,9,0)),+IF(ISERROR(VLOOKUP($B97,NAfiliado_NFarmacia!$A$2:$J$497,5,0)),"Ingresa Farmacia",VLOOKUP($B97,NAfiliado_NFarmacia!$A$2:$J$497,5,0)),VLOOKUP($B97,padron!$A$3:$M$482,9,0)),+IF(ISERROR(VLOOKUP($B97,NAfiliado_NFarmacia!$A$2:$J$497,5,0)),"Ingresa Farmacia",VLOOKUP($B97,NAfiliado_NFarmacia!$A$2:$J$497,5,0))))</f>
        <v/>
      </c>
      <c r="J97" s="70">
        <f>+IF($B97="","",+IF(OR($F97="Si",$F97=""),IF(ISERROR(VLOOKUP($B97,padron!$A$3:$M$482,10,0)),+IF(ISERROR(VLOOKUP($B97,NAfiliado_NFarmacia!$A$2:$J$497,5,0)),"Ingresa Direccion de Farmacia",VLOOKUP($B97,NAfiliado_NFarmacia!$A$2:$J$497,6,0)),VLOOKUP($B97,padron!$A$3:$M$482,10,0)),+IF(ISERROR(VLOOKUP($B97,NAfiliado_NFarmacia!$A$2:$J$497,6,0)),"Ingresa Direccion de Farmacia",VLOOKUP($B97,NAfiliado_NFarmacia!$A$2:$J$497,6,0))))</f>
        <v/>
      </c>
      <c r="K97" s="70">
        <f>+IF($B97="","",+IF(OR($F97="Si",$F97=""),IF(ISERROR(VLOOKUP($B97,padron!$A$3:$M$482,10,0)),+IF(ISERROR(VLOOKUP($B97,NAfiliado_NFarmacia!$A$2:$J$497,5,0)),"Ingresa Localidad de Farmacia",VLOOKUP($B97,NAfiliado_NFarmacia!$A$2:$J$497,7,0)),VLOOKUP($B97,padron!$A$3:$M$482,11,0)),+IF(ISERROR(VLOOKUP($B97,NAfiliado_NFarmacia!$A$2:$J$497,7,0)),"Ingresa Localidad de Farmacia",VLOOKUP($B97,NAfiliado_NFarmacia!$A$2:$J$497,7,0))))</f>
        <v/>
      </c>
      <c r="L97" s="69">
        <f>+IF(B97="","",IF(F97="No","84005541",+IFERROR(+VLOOKUP(inicio!B97,padron!$A$2:$H$1999,8,0),"84005541")))</f>
        <v/>
      </c>
      <c r="M97" s="69">
        <f>+IF(B97="","",+IFERROR(+VLOOKUP(B97,padron!A:C,3,0),"no_cargado"))</f>
        <v/>
      </c>
      <c r="N97" s="69">
        <f>+IF(C97="","",+IFERROR(+VLOOKUP($C97,materiales!$A$2:$C$101,3,0),"9999"))</f>
        <v/>
      </c>
      <c r="O97" s="69">
        <f>+IF(D97="","","01")</f>
        <v/>
      </c>
      <c r="P97" s="69">
        <f>+IF(B97="","","CONVENIO 100%")</f>
        <v/>
      </c>
      <c r="Q97" s="69">
        <f>+IF(I97="","","ZTRA")</f>
        <v/>
      </c>
      <c r="R97" s="69">
        <f>+IF(J97="","",+IFERROR(+IF(U97="DSZA","ALMA","1004"),"ALMA"))</f>
        <v/>
      </c>
      <c r="S97" s="69">
        <f>+IF(K97="","","40000001")</f>
        <v/>
      </c>
      <c r="T97" s="69">
        <f>+IF(L97="","",+DAY(TODAY())&amp;"."&amp;TEXT(+TODAY(),"MM")&amp;"."&amp;+YEAR(TODAY()))</f>
        <v/>
      </c>
      <c r="U97" s="69">
        <f>+IF(M97="","",IFERROR(+VLOOKUP(C97,materiales!$A$2:$D$1000,4,0),"DSZA"))</f>
        <v/>
      </c>
      <c r="V97" s="69">
        <f>+IF(N97="","","MAN")</f>
        <v/>
      </c>
      <c r="W97" s="69">
        <f>IF(B97="","","02")</f>
        <v/>
      </c>
      <c r="X97" s="69">
        <f>IF(B97="","","01")</f>
        <v/>
      </c>
      <c r="Y97" s="70">
        <f>+RIGHT(B97,8)</f>
        <v/>
      </c>
      <c r="Z97" s="70">
        <f>IF(M97="no_cargado",VLOOKUP(B97,NAfiliado_NFarmacia!A:H,8,0),"")</f>
        <v/>
      </c>
      <c r="AA97" s="71" t="n"/>
    </row>
    <row r="98">
      <c r="A98" s="50" t="n"/>
      <c r="B98" s="70" t="n"/>
      <c r="C98" s="72" t="n"/>
      <c r="D98" s="70" t="n"/>
      <c r="E98" s="70" t="n"/>
      <c r="F98" s="70" t="n"/>
      <c r="G98" s="66">
        <f>+IF($B98="","",+IFERROR(+VLOOKUP(B98,padron!$A$2:$E$2000,2,0),+IFERROR(VLOOKUP(B98,NAfiliado_NFarmacia!$A:$J,10,0),"Ingresar Nuevo Afiliado")))</f>
        <v/>
      </c>
      <c r="H98" s="69">
        <f>+IF(B98="","",+IFERROR(+VLOOKUP($C98,materiales!$A$2:$C$101,2,0),"9999"))</f>
        <v/>
      </c>
      <c r="I98" s="70">
        <f>+IF($B98="","",+IF(OR($F98="Si",$F98=""),IF(ISERROR(VLOOKUP($B98,padron!$A$3:$M$482,9,0)),+IF(ISERROR(VLOOKUP($B98,NAfiliado_NFarmacia!$A$2:$J$497,5,0)),"Ingresa Farmacia",VLOOKUP($B98,NAfiliado_NFarmacia!$A$2:$J$497,5,0)),VLOOKUP($B98,padron!$A$3:$M$482,9,0)),+IF(ISERROR(VLOOKUP($B98,NAfiliado_NFarmacia!$A$2:$J$497,5,0)),"Ingresa Farmacia",VLOOKUP($B98,NAfiliado_NFarmacia!$A$2:$J$497,5,0))))</f>
        <v/>
      </c>
      <c r="J98" s="70">
        <f>+IF($B98="","",+IF(OR($F98="Si",$F98=""),IF(ISERROR(VLOOKUP($B98,padron!$A$3:$M$482,10,0)),+IF(ISERROR(VLOOKUP($B98,NAfiliado_NFarmacia!$A$2:$J$497,5,0)),"Ingresa Direccion de Farmacia",VLOOKUP($B98,NAfiliado_NFarmacia!$A$2:$J$497,6,0)),VLOOKUP($B98,padron!$A$3:$M$482,10,0)),+IF(ISERROR(VLOOKUP($B98,NAfiliado_NFarmacia!$A$2:$J$497,6,0)),"Ingresa Direccion de Farmacia",VLOOKUP($B98,NAfiliado_NFarmacia!$A$2:$J$497,6,0))))</f>
        <v/>
      </c>
      <c r="K98" s="70">
        <f>+IF($B98="","",+IF(OR($F98="Si",$F98=""),IF(ISERROR(VLOOKUP($B98,padron!$A$3:$M$482,10,0)),+IF(ISERROR(VLOOKUP($B98,NAfiliado_NFarmacia!$A$2:$J$497,5,0)),"Ingresa Localidad de Farmacia",VLOOKUP($B98,NAfiliado_NFarmacia!$A$2:$J$497,7,0)),VLOOKUP($B98,padron!$A$3:$M$482,11,0)),+IF(ISERROR(VLOOKUP($B98,NAfiliado_NFarmacia!$A$2:$J$497,7,0)),"Ingresa Localidad de Farmacia",VLOOKUP($B98,NAfiliado_NFarmacia!$A$2:$J$497,7,0))))</f>
        <v/>
      </c>
      <c r="L98" s="69">
        <f>+IF(B98="","",IF(F98="No","84005541",+IFERROR(+VLOOKUP(inicio!B98,padron!$A$2:$H$1999,8,0),"84005541")))</f>
        <v/>
      </c>
      <c r="M98" s="69">
        <f>+IF(B98="","",+IFERROR(+VLOOKUP(B98,padron!A:C,3,0),"no_cargado"))</f>
        <v/>
      </c>
      <c r="N98" s="69">
        <f>+IF(C98="","",+IFERROR(+VLOOKUP($C98,materiales!$A$2:$C$101,3,0),"9999"))</f>
        <v/>
      </c>
      <c r="O98" s="69">
        <f>+IF(D98="","","01")</f>
        <v/>
      </c>
      <c r="P98" s="69">
        <f>+IF(B98="","","CONVENIO 100%")</f>
        <v/>
      </c>
      <c r="Q98" s="69">
        <f>+IF(I98="","","ZTRA")</f>
        <v/>
      </c>
      <c r="R98" s="69">
        <f>+IF(J98="","",+IFERROR(+IF(U98="DSZA","ALMA","1004"),"ALMA"))</f>
        <v/>
      </c>
      <c r="S98" s="69">
        <f>+IF(K98="","","40000001")</f>
        <v/>
      </c>
      <c r="T98" s="69">
        <f>+IF(L98="","",+DAY(TODAY())&amp;"."&amp;TEXT(+TODAY(),"MM")&amp;"."&amp;+YEAR(TODAY()))</f>
        <v/>
      </c>
      <c r="U98" s="69">
        <f>+IF(M98="","",IFERROR(+VLOOKUP(C98,materiales!$A$2:$D$1000,4,0),"DSZA"))</f>
        <v/>
      </c>
      <c r="V98" s="69">
        <f>+IF(N98="","","MAN")</f>
        <v/>
      </c>
      <c r="W98" s="69">
        <f>IF(B98="","","02")</f>
        <v/>
      </c>
      <c r="X98" s="69">
        <f>IF(B98="","","01")</f>
        <v/>
      </c>
      <c r="Y98" s="70">
        <f>+RIGHT(B98,8)</f>
        <v/>
      </c>
      <c r="Z98" s="70">
        <f>IF(M98="no_cargado",VLOOKUP(B98,NAfiliado_NFarmacia!A:H,8,0),"")</f>
        <v/>
      </c>
      <c r="AA98" s="71" t="n"/>
    </row>
    <row r="99">
      <c r="A99" s="50" t="n"/>
      <c r="B99" s="70" t="n"/>
      <c r="C99" s="72" t="n"/>
      <c r="D99" s="70" t="n"/>
      <c r="E99" s="70" t="n"/>
      <c r="F99" s="70" t="n"/>
      <c r="G99" s="66">
        <f>+IF($B99="","",+IFERROR(+VLOOKUP(B99,padron!$A$2:$E$2000,2,0),+IFERROR(VLOOKUP(B99,NAfiliado_NFarmacia!$A:$J,10,0),"Ingresar Nuevo Afiliado")))</f>
        <v/>
      </c>
      <c r="H99" s="69">
        <f>+IF(B99="","",+IFERROR(+VLOOKUP($C99,materiales!$A$2:$C$101,2,0),"9999"))</f>
        <v/>
      </c>
      <c r="I99" s="70">
        <f>+IF($B99="","",+IF(OR($F99="Si",$F99=""),IF(ISERROR(VLOOKUP($B99,padron!$A$3:$M$482,9,0)),+IF(ISERROR(VLOOKUP($B99,NAfiliado_NFarmacia!$A$2:$J$497,5,0)),"Ingresa Farmacia",VLOOKUP($B99,NAfiliado_NFarmacia!$A$2:$J$497,5,0)),VLOOKUP($B99,padron!$A$3:$M$482,9,0)),+IF(ISERROR(VLOOKUP($B99,NAfiliado_NFarmacia!$A$2:$J$497,5,0)),"Ingresa Farmacia",VLOOKUP($B99,NAfiliado_NFarmacia!$A$2:$J$497,5,0))))</f>
        <v/>
      </c>
      <c r="J99" s="70">
        <f>+IF($B99="","",+IF(OR($F99="Si",$F99=""),IF(ISERROR(VLOOKUP($B99,padron!$A$3:$M$482,10,0)),+IF(ISERROR(VLOOKUP($B99,NAfiliado_NFarmacia!$A$2:$J$497,5,0)),"Ingresa Direccion de Farmacia",VLOOKUP($B99,NAfiliado_NFarmacia!$A$2:$J$497,6,0)),VLOOKUP($B99,padron!$A$3:$M$482,10,0)),+IF(ISERROR(VLOOKUP($B99,NAfiliado_NFarmacia!$A$2:$J$497,6,0)),"Ingresa Direccion de Farmacia",VLOOKUP($B99,NAfiliado_NFarmacia!$A$2:$J$497,6,0))))</f>
        <v/>
      </c>
      <c r="K99" s="70">
        <f>+IF($B99="","",+IF(OR($F99="Si",$F99=""),IF(ISERROR(VLOOKUP($B99,padron!$A$3:$M$482,10,0)),+IF(ISERROR(VLOOKUP($B99,NAfiliado_NFarmacia!$A$2:$J$497,5,0)),"Ingresa Localidad de Farmacia",VLOOKUP($B99,NAfiliado_NFarmacia!$A$2:$J$497,7,0)),VLOOKUP($B99,padron!$A$3:$M$482,11,0)),+IF(ISERROR(VLOOKUP($B99,NAfiliado_NFarmacia!$A$2:$J$497,7,0)),"Ingresa Localidad de Farmacia",VLOOKUP($B99,NAfiliado_NFarmacia!$A$2:$J$497,7,0))))</f>
        <v/>
      </c>
      <c r="L99" s="69">
        <f>+IF(B99="","",IF(F99="No","84005541",+IFERROR(+VLOOKUP(inicio!B99,padron!$A$2:$H$1999,8,0),"84005541")))</f>
        <v/>
      </c>
      <c r="M99" s="69">
        <f>+IF(B99="","",+IFERROR(+VLOOKUP(B99,padron!A:C,3,0),"no_cargado"))</f>
        <v/>
      </c>
      <c r="N99" s="69">
        <f>+IF(C99="","",+IFERROR(+VLOOKUP($C99,materiales!$A$2:$C$101,3,0),"9999"))</f>
        <v/>
      </c>
      <c r="O99" s="69">
        <f>+IF(D99="","","01")</f>
        <v/>
      </c>
      <c r="P99" s="69">
        <f>+IF(B99="","","CONVENIO 100%")</f>
        <v/>
      </c>
      <c r="Q99" s="69">
        <f>+IF(I99="","","ZTRA")</f>
        <v/>
      </c>
      <c r="R99" s="69">
        <f>+IF(J99="","",+IFERROR(+IF(U99="DSZA","ALMA","1004"),"ALMA"))</f>
        <v/>
      </c>
      <c r="S99" s="69">
        <f>+IF(K99="","","40000001")</f>
        <v/>
      </c>
      <c r="T99" s="69">
        <f>+IF(L99="","",+DAY(TODAY())&amp;"."&amp;TEXT(+TODAY(),"MM")&amp;"."&amp;+YEAR(TODAY()))</f>
        <v/>
      </c>
      <c r="U99" s="69">
        <f>+IF(M99="","",IFERROR(+VLOOKUP(C99,materiales!$A$2:$D$1000,4,0),"DSZA"))</f>
        <v/>
      </c>
      <c r="V99" s="69">
        <f>+IF(N99="","","MAN")</f>
        <v/>
      </c>
      <c r="W99" s="69">
        <f>IF(B99="","","02")</f>
        <v/>
      </c>
      <c r="X99" s="69">
        <f>IF(B99="","","01")</f>
        <v/>
      </c>
      <c r="Y99" s="70">
        <f>+RIGHT(B99,8)</f>
        <v/>
      </c>
      <c r="Z99" s="70">
        <f>IF(M99="no_cargado",VLOOKUP(B99,NAfiliado_NFarmacia!A:H,8,0),"")</f>
        <v/>
      </c>
      <c r="AA99" s="71" t="n"/>
    </row>
    <row r="100">
      <c r="A100" s="50" t="n"/>
      <c r="B100" s="70" t="n"/>
      <c r="C100" s="72" t="n"/>
      <c r="D100" s="70" t="n"/>
      <c r="E100" s="70" t="n"/>
      <c r="F100" s="70" t="n"/>
      <c r="G100" s="66">
        <f>+IF($B100="","",+IFERROR(+VLOOKUP(B100,padron!$A$2:$E$2000,2,0),+IFERROR(VLOOKUP(B100,NAfiliado_NFarmacia!$A:$J,10,0),"Ingresar Nuevo Afiliado")))</f>
        <v/>
      </c>
      <c r="H100" s="69">
        <f>+IF(B100="","",+IFERROR(+VLOOKUP($C100,materiales!$A$2:$C$101,2,0),"9999"))</f>
        <v/>
      </c>
      <c r="I100" s="70">
        <f>+IF($B100="","",+IF(OR($F100="Si",$F100=""),IF(ISERROR(VLOOKUP($B100,padron!$A$3:$M$482,9,0)),+IF(ISERROR(VLOOKUP($B100,NAfiliado_NFarmacia!$A$2:$J$497,5,0)),"Ingresa Farmacia",VLOOKUP($B100,NAfiliado_NFarmacia!$A$2:$J$497,5,0)),VLOOKUP($B100,padron!$A$3:$M$482,9,0)),+IF(ISERROR(VLOOKUP($B100,NAfiliado_NFarmacia!$A$2:$J$497,5,0)),"Ingresa Farmacia",VLOOKUP($B100,NAfiliado_NFarmacia!$A$2:$J$497,5,0))))</f>
        <v/>
      </c>
      <c r="J100" s="70">
        <f>+IF($B100="","",+IF(OR($F100="Si",$F100=""),IF(ISERROR(VLOOKUP($B100,padron!$A$3:$M$482,10,0)),+IF(ISERROR(VLOOKUP($B100,NAfiliado_NFarmacia!$A$2:$J$497,5,0)),"Ingresa Direccion de Farmacia",VLOOKUP($B100,NAfiliado_NFarmacia!$A$2:$J$497,6,0)),VLOOKUP($B100,padron!$A$3:$M$482,10,0)),+IF(ISERROR(VLOOKUP($B100,NAfiliado_NFarmacia!$A$2:$J$497,6,0)),"Ingresa Direccion de Farmacia",VLOOKUP($B100,NAfiliado_NFarmacia!$A$2:$J$497,6,0))))</f>
        <v/>
      </c>
      <c r="K100" s="70">
        <f>+IF($B100="","",+IF(OR($F100="Si",$F100=""),IF(ISERROR(VLOOKUP($B100,padron!$A$3:$M$482,10,0)),+IF(ISERROR(VLOOKUP($B100,NAfiliado_NFarmacia!$A$2:$J$497,5,0)),"Ingresa Localidad de Farmacia",VLOOKUP($B100,NAfiliado_NFarmacia!$A$2:$J$497,7,0)),VLOOKUP($B100,padron!$A$3:$M$482,11,0)),+IF(ISERROR(VLOOKUP($B100,NAfiliado_NFarmacia!$A$2:$J$497,7,0)),"Ingresa Localidad de Farmacia",VLOOKUP($B100,NAfiliado_NFarmacia!$A$2:$J$497,7,0))))</f>
        <v/>
      </c>
      <c r="L100" s="69">
        <f>+IF(B100="","",IF(F100="No","84005541",+IFERROR(+VLOOKUP(inicio!B100,padron!$A$2:$H$1999,8,0),"84005541")))</f>
        <v/>
      </c>
      <c r="M100" s="69">
        <f>+IF(B100="","",+IFERROR(+VLOOKUP(B100,padron!A:C,3,0),"no_cargado"))</f>
        <v/>
      </c>
      <c r="N100" s="69">
        <f>+IF(C100="","",+IFERROR(+VLOOKUP($C100,materiales!$A$2:$C$101,3,0),"9999"))</f>
        <v/>
      </c>
      <c r="O100" s="69">
        <f>+IF(D100="","","01")</f>
        <v/>
      </c>
      <c r="P100" s="69">
        <f>+IF(B100="","","CONVENIO 100%")</f>
        <v/>
      </c>
      <c r="Q100" s="69">
        <f>+IF(I100="","","ZTRA")</f>
        <v/>
      </c>
      <c r="R100" s="69">
        <f>+IF(J100="","",+IFERROR(+IF(U100="DSZA","ALMA","1004"),"ALMA"))</f>
        <v/>
      </c>
      <c r="S100" s="69">
        <f>+IF(K100="","","40000001")</f>
        <v/>
      </c>
      <c r="T100" s="69">
        <f>+IF(L100="","",+DAY(TODAY())&amp;"."&amp;TEXT(+TODAY(),"MM")&amp;"."&amp;+YEAR(TODAY()))</f>
        <v/>
      </c>
      <c r="U100" s="69">
        <f>+IF(M100="","",IFERROR(+VLOOKUP(C100,materiales!$A$2:$D$1000,4,0),"DSZA"))</f>
        <v/>
      </c>
      <c r="V100" s="69">
        <f>+IF(N100="","","MAN")</f>
        <v/>
      </c>
      <c r="W100" s="69">
        <f>IF(B100="","","02")</f>
        <v/>
      </c>
      <c r="X100" s="69">
        <f>IF(B100="","","01")</f>
        <v/>
      </c>
      <c r="Y100" s="70">
        <f>+RIGHT(B100,8)</f>
        <v/>
      </c>
      <c r="Z100" s="70">
        <f>IF(M100="no_cargado",VLOOKUP(B100,NAfiliado_NFarmacia!A:H,8,0),"")</f>
        <v/>
      </c>
      <c r="AA100" s="71" t="n"/>
    </row>
    <row r="101">
      <c r="A101" s="50" t="n"/>
      <c r="B101" s="70" t="n"/>
      <c r="C101" s="72" t="n"/>
      <c r="D101" s="70" t="n"/>
      <c r="E101" s="70" t="n"/>
      <c r="F101" s="70" t="n"/>
      <c r="G101" s="66">
        <f>+IF($B101="","",+IFERROR(+VLOOKUP(B101,padron!$A$2:$E$2000,2,0),+IFERROR(VLOOKUP(B101,NAfiliado_NFarmacia!$A:$J,10,0),"Ingresar Nuevo Afiliado")))</f>
        <v/>
      </c>
      <c r="H101" s="69">
        <f>+IF(B101="","",+IFERROR(+VLOOKUP($C101,materiales!$A$2:$C$101,2,0),"9999"))</f>
        <v/>
      </c>
      <c r="I101" s="70">
        <f>+IF($B101="","",+IF(OR($F101="Si",$F101=""),IF(ISERROR(VLOOKUP($B101,padron!$A$3:$M$482,9,0)),+IF(ISERROR(VLOOKUP($B101,NAfiliado_NFarmacia!$A$2:$J$497,5,0)),"Ingresa Farmacia",VLOOKUP($B101,NAfiliado_NFarmacia!$A$2:$J$497,5,0)),VLOOKUP($B101,padron!$A$3:$M$482,9,0)),+IF(ISERROR(VLOOKUP($B101,NAfiliado_NFarmacia!$A$2:$J$497,5,0)),"Ingresa Farmacia",VLOOKUP($B101,NAfiliado_NFarmacia!$A$2:$J$497,5,0))))</f>
        <v/>
      </c>
      <c r="J101" s="70">
        <f>+IF($B101="","",+IF(OR($F101="Si",$F101=""),IF(ISERROR(VLOOKUP($B101,padron!$A$3:$M$482,10,0)),+IF(ISERROR(VLOOKUP($B101,NAfiliado_NFarmacia!$A$2:$J$497,5,0)),"Ingresa Direccion de Farmacia",VLOOKUP($B101,NAfiliado_NFarmacia!$A$2:$J$497,6,0)),VLOOKUP($B101,padron!$A$3:$M$482,10,0)),+IF(ISERROR(VLOOKUP($B101,NAfiliado_NFarmacia!$A$2:$J$497,6,0)),"Ingresa Direccion de Farmacia",VLOOKUP($B101,NAfiliado_NFarmacia!$A$2:$J$497,6,0))))</f>
        <v/>
      </c>
      <c r="K101" s="70">
        <f>+IF($B101="","",+IF(OR($F101="Si",$F101=""),IF(ISERROR(VLOOKUP($B101,padron!$A$3:$M$482,10,0)),+IF(ISERROR(VLOOKUP($B101,NAfiliado_NFarmacia!$A$2:$J$497,5,0)),"Ingresa Localidad de Farmacia",VLOOKUP($B101,NAfiliado_NFarmacia!$A$2:$J$497,7,0)),VLOOKUP($B101,padron!$A$3:$M$482,11,0)),+IF(ISERROR(VLOOKUP($B101,NAfiliado_NFarmacia!$A$2:$J$497,7,0)),"Ingresa Localidad de Farmacia",VLOOKUP($B101,NAfiliado_NFarmacia!$A$2:$J$497,7,0))))</f>
        <v/>
      </c>
      <c r="L101" s="69">
        <f>+IF(B101="","",IF(F101="No","84005541",+IFERROR(+VLOOKUP(inicio!B101,padron!$A$2:$H$1999,8,0),"84005541")))</f>
        <v/>
      </c>
      <c r="M101" s="69">
        <f>+IF(B101="","",+IFERROR(+VLOOKUP(B101,padron!A:C,3,0),"no_cargado"))</f>
        <v/>
      </c>
      <c r="N101" s="69">
        <f>+IF(C101="","",+IFERROR(+VLOOKUP($C101,materiales!$A$2:$C$101,3,0),"9999"))</f>
        <v/>
      </c>
      <c r="O101" s="69">
        <f>+IF(D101="","","01")</f>
        <v/>
      </c>
      <c r="P101" s="69">
        <f>+IF(B101="","","CONVENIO 100%")</f>
        <v/>
      </c>
      <c r="Q101" s="69">
        <f>+IF(I101="","","ZTRA")</f>
        <v/>
      </c>
      <c r="R101" s="69">
        <f>+IF(J101="","",+IFERROR(+IF(U101="DSZA","ALMA","1004"),"ALMA"))</f>
        <v/>
      </c>
      <c r="S101" s="69">
        <f>+IF(K101="","","40000001")</f>
        <v/>
      </c>
      <c r="T101" s="69">
        <f>+IF(L101="","",+DAY(TODAY())&amp;"."&amp;TEXT(+TODAY(),"MM")&amp;"."&amp;+YEAR(TODAY()))</f>
        <v/>
      </c>
      <c r="U101" s="69">
        <f>+IF(M101="","",IFERROR(+VLOOKUP(C101,materiales!$A$2:$D$1000,4,0),"DSZA"))</f>
        <v/>
      </c>
      <c r="V101" s="69">
        <f>+IF(N101="","","MAN")</f>
        <v/>
      </c>
      <c r="W101" s="69">
        <f>IF(B101="","","02")</f>
        <v/>
      </c>
      <c r="X101" s="69">
        <f>IF(B101="","","01")</f>
        <v/>
      </c>
      <c r="Y101" s="70">
        <f>+RIGHT(B101,8)</f>
        <v/>
      </c>
      <c r="Z101" s="70">
        <f>IF(M101="no_cargado",VLOOKUP(B101,NAfiliado_NFarmacia!A:H,8,0),"")</f>
        <v/>
      </c>
      <c r="AA101" s="71" t="n"/>
    </row>
    <row r="102">
      <c r="A102" s="50" t="n"/>
      <c r="B102" s="70" t="n"/>
      <c r="C102" s="72" t="n"/>
      <c r="D102" s="70" t="n"/>
      <c r="E102" s="70" t="n"/>
      <c r="F102" s="70" t="n"/>
      <c r="G102" s="66">
        <f>+IF($B102="","",+IFERROR(+VLOOKUP(B102,padron!$A$2:$E$2000,2,0),+IFERROR(VLOOKUP(B102,NAfiliado_NFarmacia!$A:$J,10,0),"Ingresar Nuevo Afiliado")))</f>
        <v/>
      </c>
      <c r="H102" s="69">
        <f>+IF(B102="","",+IFERROR(+VLOOKUP($C102,materiales!$A$2:$C$101,2,0),"9999"))</f>
        <v/>
      </c>
      <c r="I102" s="70">
        <f>+IF($B102="","",+IF(OR($F102="Si",$F102=""),IF(ISERROR(VLOOKUP($B102,padron!$A$3:$M$482,9,0)),+IF(ISERROR(VLOOKUP($B102,NAfiliado_NFarmacia!$A$2:$J$497,5,0)),"Ingresa Farmacia",VLOOKUP($B102,NAfiliado_NFarmacia!$A$2:$J$497,5,0)),VLOOKUP($B102,padron!$A$3:$M$482,9,0)),+IF(ISERROR(VLOOKUP($B102,NAfiliado_NFarmacia!$A$2:$J$497,5,0)),"Ingresa Farmacia",VLOOKUP($B102,NAfiliado_NFarmacia!$A$2:$J$497,5,0))))</f>
        <v/>
      </c>
      <c r="J102" s="70">
        <f>+IF($B102="","",+IF(OR($F102="Si",$F102=""),IF(ISERROR(VLOOKUP($B102,padron!$A$3:$M$482,10,0)),+IF(ISERROR(VLOOKUP($B102,NAfiliado_NFarmacia!$A$2:$J$497,5,0)),"Ingresa Direccion de Farmacia",VLOOKUP($B102,NAfiliado_NFarmacia!$A$2:$J$497,6,0)),VLOOKUP($B102,padron!$A$3:$M$482,10,0)),+IF(ISERROR(VLOOKUP($B102,NAfiliado_NFarmacia!$A$2:$J$497,6,0)),"Ingresa Direccion de Farmacia",VLOOKUP($B102,NAfiliado_NFarmacia!$A$2:$J$497,6,0))))</f>
        <v/>
      </c>
      <c r="K102" s="70">
        <f>+IF($B102="","",+IF(OR($F102="Si",$F102=""),IF(ISERROR(VLOOKUP($B102,padron!$A$3:$M$482,10,0)),+IF(ISERROR(VLOOKUP($B102,NAfiliado_NFarmacia!$A$2:$J$497,5,0)),"Ingresa Localidad de Farmacia",VLOOKUP($B102,NAfiliado_NFarmacia!$A$2:$J$497,7,0)),VLOOKUP($B102,padron!$A$3:$M$482,11,0)),+IF(ISERROR(VLOOKUP($B102,NAfiliado_NFarmacia!$A$2:$J$497,7,0)),"Ingresa Localidad de Farmacia",VLOOKUP($B102,NAfiliado_NFarmacia!$A$2:$J$497,7,0))))</f>
        <v/>
      </c>
      <c r="L102" s="69">
        <f>+IF(B102="","",IF(F102="No","84005541",+IFERROR(+VLOOKUP(inicio!B102,padron!$A$2:$H$1999,8,0),"84005541")))</f>
        <v/>
      </c>
      <c r="M102" s="69">
        <f>+IF(B102="","",+IFERROR(+VLOOKUP(B102,padron!A:C,3,0),"no_cargado"))</f>
        <v/>
      </c>
      <c r="N102" s="69">
        <f>+IF(C102="","",+IFERROR(+VLOOKUP($C102,materiales!$A$2:$C$101,3,0),"9999"))</f>
        <v/>
      </c>
      <c r="O102" s="69">
        <f>+IF(D102="","","01")</f>
        <v/>
      </c>
      <c r="P102" s="69">
        <f>+IF(B102="","","CONVENIO 100%")</f>
        <v/>
      </c>
      <c r="Q102" s="69">
        <f>+IF(I102="","","ZTRA")</f>
        <v/>
      </c>
      <c r="R102" s="69">
        <f>+IF(J102="","",+IFERROR(+IF(U102="DSZA","ALMA","1004"),"ALMA"))</f>
        <v/>
      </c>
      <c r="S102" s="69">
        <f>+IF(K102="","","40000001")</f>
        <v/>
      </c>
      <c r="T102" s="69">
        <f>+IF(L102="","",+DAY(TODAY())&amp;"."&amp;TEXT(+TODAY(),"MM")&amp;"."&amp;+YEAR(TODAY()))</f>
        <v/>
      </c>
      <c r="U102" s="69">
        <f>+IF(M102="","",IFERROR(+VLOOKUP(C102,materiales!$A$2:$D$1000,4,0),"DSZA"))</f>
        <v/>
      </c>
      <c r="V102" s="69">
        <f>+IF(N102="","","MAN")</f>
        <v/>
      </c>
      <c r="W102" s="69">
        <f>IF(B102="","","02")</f>
        <v/>
      </c>
      <c r="X102" s="69">
        <f>IF(B102="","","01")</f>
        <v/>
      </c>
      <c r="Y102" s="70">
        <f>+RIGHT(B102,8)</f>
        <v/>
      </c>
      <c r="Z102" s="70">
        <f>IF(M102="no_cargado",VLOOKUP(B102,NAfiliado_NFarmacia!A:H,8,0),"")</f>
        <v/>
      </c>
      <c r="AA102" s="71" t="n"/>
    </row>
    <row r="103">
      <c r="A103" s="50" t="n"/>
      <c r="B103" s="70" t="n"/>
      <c r="C103" s="72" t="n"/>
      <c r="D103" s="70" t="n"/>
      <c r="E103" s="70" t="n"/>
      <c r="F103" s="70" t="n"/>
      <c r="G103" s="66">
        <f>+IF($B103="","",+IFERROR(+VLOOKUP(B103,padron!$A$2:$E$2000,2,0),+IFERROR(VLOOKUP(B103,NAfiliado_NFarmacia!$A:$J,10,0),"Ingresar Nuevo Afiliado")))</f>
        <v/>
      </c>
      <c r="H103" s="69">
        <f>+IF(B103="","",+IFERROR(+VLOOKUP($C103,materiales!$A$2:$C$101,2,0),"9999"))</f>
        <v/>
      </c>
      <c r="I103" s="70">
        <f>+IF($B103="","",+IF(OR($F103="Si",$F103=""),IF(ISERROR(VLOOKUP($B103,padron!$A$3:$M$482,9,0)),+IF(ISERROR(VLOOKUP($B103,NAfiliado_NFarmacia!$A$2:$J$497,5,0)),"Ingresa Farmacia",VLOOKUP($B103,NAfiliado_NFarmacia!$A$2:$J$497,5,0)),VLOOKUP($B103,padron!$A$3:$M$482,9,0)),+IF(ISERROR(VLOOKUP($B103,NAfiliado_NFarmacia!$A$2:$J$497,5,0)),"Ingresa Farmacia",VLOOKUP($B103,NAfiliado_NFarmacia!$A$2:$J$497,5,0))))</f>
        <v/>
      </c>
      <c r="J103" s="70">
        <f>+IF($B103="","",+IF(OR($F103="Si",$F103=""),IF(ISERROR(VLOOKUP($B103,padron!$A$3:$M$482,10,0)),+IF(ISERROR(VLOOKUP($B103,NAfiliado_NFarmacia!$A$2:$J$497,5,0)),"Ingresa Direccion de Farmacia",VLOOKUP($B103,NAfiliado_NFarmacia!$A$2:$J$497,6,0)),VLOOKUP($B103,padron!$A$3:$M$482,10,0)),+IF(ISERROR(VLOOKUP($B103,NAfiliado_NFarmacia!$A$2:$J$497,6,0)),"Ingresa Direccion de Farmacia",VLOOKUP($B103,NAfiliado_NFarmacia!$A$2:$J$497,6,0))))</f>
        <v/>
      </c>
      <c r="K103" s="70">
        <f>+IF($B103="","",+IF(OR($F103="Si",$F103=""),IF(ISERROR(VLOOKUP($B103,padron!$A$3:$M$482,10,0)),+IF(ISERROR(VLOOKUP($B103,NAfiliado_NFarmacia!$A$2:$J$497,5,0)),"Ingresa Localidad de Farmacia",VLOOKUP($B103,NAfiliado_NFarmacia!$A$2:$J$497,7,0)),VLOOKUP($B103,padron!$A$3:$M$482,11,0)),+IF(ISERROR(VLOOKUP($B103,NAfiliado_NFarmacia!$A$2:$J$497,7,0)),"Ingresa Localidad de Farmacia",VLOOKUP($B103,NAfiliado_NFarmacia!$A$2:$J$497,7,0))))</f>
        <v/>
      </c>
      <c r="L103" s="69">
        <f>+IF(B103="","",IF(F103="No","84005541",+IFERROR(+VLOOKUP(inicio!B103,padron!$A$2:$H$1999,8,0),"84005541")))</f>
        <v/>
      </c>
      <c r="M103" s="69">
        <f>+IF(B103="","",+IFERROR(+VLOOKUP(B103,padron!A:C,3,0),"no_cargado"))</f>
        <v/>
      </c>
      <c r="N103" s="69">
        <f>+IF(C103="","",+IFERROR(+VLOOKUP($C103,materiales!$A$2:$C$101,3,0),"9999"))</f>
        <v/>
      </c>
      <c r="O103" s="69">
        <f>+IF(D103="","","01")</f>
        <v/>
      </c>
      <c r="P103" s="69">
        <f>+IF(B103="","","CONVENIO 100%")</f>
        <v/>
      </c>
      <c r="Q103" s="69">
        <f>+IF(I103="","","ZTRA")</f>
        <v/>
      </c>
      <c r="R103" s="69">
        <f>+IF(J103="","",+IFERROR(+IF(U103="DSZA","ALMA","1004"),"ALMA"))</f>
        <v/>
      </c>
      <c r="S103" s="69">
        <f>+IF(K103="","","40000001")</f>
        <v/>
      </c>
      <c r="T103" s="69">
        <f>+IF(L103="","",+DAY(TODAY())&amp;"."&amp;TEXT(+TODAY(),"MM")&amp;"."&amp;+YEAR(TODAY()))</f>
        <v/>
      </c>
      <c r="U103" s="69">
        <f>+IF(M103="","",IFERROR(+VLOOKUP(C103,materiales!$A$2:$D$1000,4,0),"DSZA"))</f>
        <v/>
      </c>
      <c r="V103" s="69">
        <f>+IF(N103="","","MAN")</f>
        <v/>
      </c>
      <c r="W103" s="69">
        <f>IF(B103="","","02")</f>
        <v/>
      </c>
      <c r="X103" s="69">
        <f>IF(B103="","","01")</f>
        <v/>
      </c>
      <c r="Y103" s="70">
        <f>+RIGHT(B103,8)</f>
        <v/>
      </c>
      <c r="Z103" s="70">
        <f>IF(M103="no_cargado",VLOOKUP(B103,NAfiliado_NFarmacia!A:H,8,0),"")</f>
        <v/>
      </c>
      <c r="AA103" s="71" t="n"/>
    </row>
    <row r="104">
      <c r="A104" s="50" t="n"/>
      <c r="B104" s="70" t="n"/>
      <c r="C104" s="72" t="n"/>
      <c r="D104" s="70" t="n"/>
      <c r="E104" s="70" t="n"/>
      <c r="F104" s="70" t="n"/>
      <c r="G104" s="66">
        <f>+IF($B104="","",+IFERROR(+VLOOKUP(B104,padron!$A$2:$E$2000,2,0),+IFERROR(VLOOKUP(B104,NAfiliado_NFarmacia!$A:$J,10,0),"Ingresar Nuevo Afiliado")))</f>
        <v/>
      </c>
      <c r="H104" s="69">
        <f>+IF(B104="","",+IFERROR(+VLOOKUP($C104,materiales!$A$2:$C$101,2,0),"9999"))</f>
        <v/>
      </c>
      <c r="I104" s="70">
        <f>+IF($B104="","",+IF(OR($F104="Si",$F104=""),IF(ISERROR(VLOOKUP($B104,padron!$A$3:$M$482,9,0)),+IF(ISERROR(VLOOKUP($B104,NAfiliado_NFarmacia!$A$2:$J$497,5,0)),"Ingresa Farmacia",VLOOKUP($B104,NAfiliado_NFarmacia!$A$2:$J$497,5,0)),VLOOKUP($B104,padron!$A$3:$M$482,9,0)),+IF(ISERROR(VLOOKUP($B104,NAfiliado_NFarmacia!$A$2:$J$497,5,0)),"Ingresa Farmacia",VLOOKUP($B104,NAfiliado_NFarmacia!$A$2:$J$497,5,0))))</f>
        <v/>
      </c>
      <c r="J104" s="70">
        <f>+IF($B104="","",+IF(OR($F104="Si",$F104=""),IF(ISERROR(VLOOKUP($B104,padron!$A$3:$M$482,10,0)),+IF(ISERROR(VLOOKUP($B104,NAfiliado_NFarmacia!$A$2:$J$497,5,0)),"Ingresa Direccion de Farmacia",VLOOKUP($B104,NAfiliado_NFarmacia!$A$2:$J$497,6,0)),VLOOKUP($B104,padron!$A$3:$M$482,10,0)),+IF(ISERROR(VLOOKUP($B104,NAfiliado_NFarmacia!$A$2:$J$497,6,0)),"Ingresa Direccion de Farmacia",VLOOKUP($B104,NAfiliado_NFarmacia!$A$2:$J$497,6,0))))</f>
        <v/>
      </c>
      <c r="K104" s="70">
        <f>+IF($B104="","",+IF(OR($F104="Si",$F104=""),IF(ISERROR(VLOOKUP($B104,padron!$A$3:$M$482,10,0)),+IF(ISERROR(VLOOKUP($B104,NAfiliado_NFarmacia!$A$2:$J$497,5,0)),"Ingresa Localidad de Farmacia",VLOOKUP($B104,NAfiliado_NFarmacia!$A$2:$J$497,7,0)),VLOOKUP($B104,padron!$A$3:$M$482,11,0)),+IF(ISERROR(VLOOKUP($B104,NAfiliado_NFarmacia!$A$2:$J$497,7,0)),"Ingresa Localidad de Farmacia",VLOOKUP($B104,NAfiliado_NFarmacia!$A$2:$J$497,7,0))))</f>
        <v/>
      </c>
      <c r="L104" s="69">
        <f>+IF(B104="","",IF(F104="No","84005541",+IFERROR(+VLOOKUP(inicio!B104,padron!$A$2:$H$1999,8,0),"84005541")))</f>
        <v/>
      </c>
      <c r="M104" s="69">
        <f>+IF(B104="","",+IFERROR(+VLOOKUP(B104,padron!A:C,3,0),"no_cargado"))</f>
        <v/>
      </c>
      <c r="N104" s="69">
        <f>+IF(C104="","",+IFERROR(+VLOOKUP($C104,materiales!$A$2:$C$101,3,0),"9999"))</f>
        <v/>
      </c>
      <c r="O104" s="69">
        <f>+IF(D104="","","01")</f>
        <v/>
      </c>
      <c r="P104" s="69">
        <f>+IF(B104="","","CONVENIO 100%")</f>
        <v/>
      </c>
      <c r="Q104" s="69">
        <f>+IF(I104="","","ZTRA")</f>
        <v/>
      </c>
      <c r="R104" s="69">
        <f>+IF(J104="","",+IFERROR(+IF(U104="DSZA","ALMA","1004"),"ALMA"))</f>
        <v/>
      </c>
      <c r="S104" s="69">
        <f>+IF(K104="","","40000001")</f>
        <v/>
      </c>
      <c r="T104" s="69">
        <f>+IF(L104="","",+DAY(TODAY())&amp;"."&amp;TEXT(+TODAY(),"MM")&amp;"."&amp;+YEAR(TODAY()))</f>
        <v/>
      </c>
      <c r="U104" s="69">
        <f>+IF(M104="","",IFERROR(+VLOOKUP(C104,materiales!$A$2:$D$1000,4,0),"DSZA"))</f>
        <v/>
      </c>
      <c r="V104" s="69">
        <f>+IF(N104="","","MAN")</f>
        <v/>
      </c>
      <c r="W104" s="69">
        <f>IF(B104="","","02")</f>
        <v/>
      </c>
      <c r="X104" s="69">
        <f>IF(B104="","","01")</f>
        <v/>
      </c>
      <c r="Y104" s="70">
        <f>+RIGHT(B104,8)</f>
        <v/>
      </c>
      <c r="Z104" s="70">
        <f>IF(M104="no_cargado",VLOOKUP(B104,NAfiliado_NFarmacia!A:H,8,0),"")</f>
        <v/>
      </c>
      <c r="AA104" s="71" t="n"/>
    </row>
    <row r="105">
      <c r="A105" s="50" t="n"/>
      <c r="B105" s="70" t="n"/>
      <c r="C105" s="72" t="n"/>
      <c r="D105" s="70" t="n"/>
      <c r="E105" s="70" t="n"/>
      <c r="F105" s="70" t="n"/>
      <c r="G105" s="66">
        <f>+IF($B105="","",+IFERROR(+VLOOKUP(B105,padron!$A$2:$E$2000,2,0),+IFERROR(VLOOKUP(B105,NAfiliado_NFarmacia!$A:$J,10,0),"Ingresar Nuevo Afiliado")))</f>
        <v/>
      </c>
      <c r="H105" s="69">
        <f>+IF(B105="","",+IFERROR(+VLOOKUP($C105,materiales!$A$2:$C$101,2,0),"9999"))</f>
        <v/>
      </c>
      <c r="I105" s="70">
        <f>+IF($B105="","",+IF(OR($F105="Si",$F105=""),IF(ISERROR(VLOOKUP($B105,padron!$A$3:$M$482,9,0)),+IF(ISERROR(VLOOKUP($B105,NAfiliado_NFarmacia!$A$2:$J$497,5,0)),"Ingresa Farmacia",VLOOKUP($B105,NAfiliado_NFarmacia!$A$2:$J$497,5,0)),VLOOKUP($B105,padron!$A$3:$M$482,9,0)),+IF(ISERROR(VLOOKUP($B105,NAfiliado_NFarmacia!$A$2:$J$497,5,0)),"Ingresa Farmacia",VLOOKUP($B105,NAfiliado_NFarmacia!$A$2:$J$497,5,0))))</f>
        <v/>
      </c>
      <c r="J105" s="70">
        <f>+IF($B105="","",+IF(OR($F105="Si",$F105=""),IF(ISERROR(VLOOKUP($B105,padron!$A$3:$M$482,10,0)),+IF(ISERROR(VLOOKUP($B105,NAfiliado_NFarmacia!$A$2:$J$497,5,0)),"Ingresa Direccion de Farmacia",VLOOKUP($B105,NAfiliado_NFarmacia!$A$2:$J$497,6,0)),VLOOKUP($B105,padron!$A$3:$M$482,10,0)),+IF(ISERROR(VLOOKUP($B105,NAfiliado_NFarmacia!$A$2:$J$497,6,0)),"Ingresa Direccion de Farmacia",VLOOKUP($B105,NAfiliado_NFarmacia!$A$2:$J$497,6,0))))</f>
        <v/>
      </c>
      <c r="K105" s="70">
        <f>+IF($B105="","",+IF(OR($F105="Si",$F105=""),IF(ISERROR(VLOOKUP($B105,padron!$A$3:$M$482,10,0)),+IF(ISERROR(VLOOKUP($B105,NAfiliado_NFarmacia!$A$2:$J$497,5,0)),"Ingresa Localidad de Farmacia",VLOOKUP($B105,NAfiliado_NFarmacia!$A$2:$J$497,7,0)),VLOOKUP($B105,padron!$A$3:$M$482,11,0)),+IF(ISERROR(VLOOKUP($B105,NAfiliado_NFarmacia!$A$2:$J$497,7,0)),"Ingresa Localidad de Farmacia",VLOOKUP($B105,NAfiliado_NFarmacia!$A$2:$J$497,7,0))))</f>
        <v/>
      </c>
      <c r="L105" s="69">
        <f>+IF(B105="","",IF(F105="No","84005541",+IFERROR(+VLOOKUP(inicio!B105,padron!$A$2:$H$1999,8,0),"84005541")))</f>
        <v/>
      </c>
      <c r="M105" s="69">
        <f>+IF(B105="","",+IFERROR(+VLOOKUP(B105,padron!A:C,3,0),"no_cargado"))</f>
        <v/>
      </c>
      <c r="N105" s="69">
        <f>+IF(C105="","",+IFERROR(+VLOOKUP($C105,materiales!$A$2:$C$101,3,0),"9999"))</f>
        <v/>
      </c>
      <c r="O105" s="69">
        <f>+IF(D105="","","01")</f>
        <v/>
      </c>
      <c r="P105" s="69">
        <f>+IF(B105="","","CONVENIO 100%")</f>
        <v/>
      </c>
      <c r="Q105" s="69">
        <f>+IF(I105="","","ZTRA")</f>
        <v/>
      </c>
      <c r="R105" s="69">
        <f>+IF(J105="","",+IFERROR(+IF(U105="DSZA","ALMA","1004"),"ALMA"))</f>
        <v/>
      </c>
      <c r="S105" s="69">
        <f>+IF(K105="","","40000001")</f>
        <v/>
      </c>
      <c r="T105" s="69">
        <f>+IF(L105="","",+DAY(TODAY())&amp;"."&amp;TEXT(+TODAY(),"MM")&amp;"."&amp;+YEAR(TODAY()))</f>
        <v/>
      </c>
      <c r="U105" s="69">
        <f>+IF(M105="","",IFERROR(+VLOOKUP(C105,materiales!$A$2:$D$1000,4,0),"DSZA"))</f>
        <v/>
      </c>
      <c r="V105" s="69">
        <f>+IF(N105="","","MAN")</f>
        <v/>
      </c>
      <c r="W105" s="69">
        <f>IF(B105="","","02")</f>
        <v/>
      </c>
      <c r="X105" s="69">
        <f>IF(B105="","","01")</f>
        <v/>
      </c>
      <c r="Y105" s="70">
        <f>+RIGHT(B105,8)</f>
        <v/>
      </c>
      <c r="Z105" s="70">
        <f>IF(M105="no_cargado",VLOOKUP(B105,NAfiliado_NFarmacia!A:H,8,0),"")</f>
        <v/>
      </c>
      <c r="AA105" s="71" t="n"/>
    </row>
    <row r="106">
      <c r="A106" s="50" t="n"/>
      <c r="B106" s="70" t="n"/>
      <c r="C106" s="72" t="n"/>
      <c r="D106" s="70" t="n"/>
      <c r="E106" s="70" t="n"/>
      <c r="F106" s="70" t="n"/>
      <c r="G106" s="66">
        <f>+IF($B106="","",+IFERROR(+VLOOKUP(B106,padron!$A$2:$E$2000,2,0),+IFERROR(VLOOKUP(B106,NAfiliado_NFarmacia!$A:$J,10,0),"Ingresar Nuevo Afiliado")))</f>
        <v/>
      </c>
      <c r="H106" s="69">
        <f>+IF(B106="","",+IFERROR(+VLOOKUP($C106,materiales!$A$2:$C$101,2,0),"9999"))</f>
        <v/>
      </c>
      <c r="I106" s="70">
        <f>+IF($B106="","",+IF(OR($F106="Si",$F106=""),IF(ISERROR(VLOOKUP($B106,padron!$A$3:$M$482,9,0)),+IF(ISERROR(VLOOKUP($B106,NAfiliado_NFarmacia!$A$2:$J$497,5,0)),"Ingresa Farmacia",VLOOKUP($B106,NAfiliado_NFarmacia!$A$2:$J$497,5,0)),VLOOKUP($B106,padron!$A$3:$M$482,9,0)),+IF(ISERROR(VLOOKUP($B106,NAfiliado_NFarmacia!$A$2:$J$497,5,0)),"Ingresa Farmacia",VLOOKUP($B106,NAfiliado_NFarmacia!$A$2:$J$497,5,0))))</f>
        <v/>
      </c>
      <c r="J106" s="70">
        <f>+IF($B106="","",+IF(OR($F106="Si",$F106=""),IF(ISERROR(VLOOKUP($B106,padron!$A$3:$M$482,10,0)),+IF(ISERROR(VLOOKUP($B106,NAfiliado_NFarmacia!$A$2:$J$497,5,0)),"Ingresa Direccion de Farmacia",VLOOKUP($B106,NAfiliado_NFarmacia!$A$2:$J$497,6,0)),VLOOKUP($B106,padron!$A$3:$M$482,10,0)),+IF(ISERROR(VLOOKUP($B106,NAfiliado_NFarmacia!$A$2:$J$497,6,0)),"Ingresa Direccion de Farmacia",VLOOKUP($B106,NAfiliado_NFarmacia!$A$2:$J$497,6,0))))</f>
        <v/>
      </c>
      <c r="K106" s="70">
        <f>+IF($B106="","",+IF(OR($F106="Si",$F106=""),IF(ISERROR(VLOOKUP($B106,padron!$A$3:$M$482,10,0)),+IF(ISERROR(VLOOKUP($B106,NAfiliado_NFarmacia!$A$2:$J$497,5,0)),"Ingresa Localidad de Farmacia",VLOOKUP($B106,NAfiliado_NFarmacia!$A$2:$J$497,7,0)),VLOOKUP($B106,padron!$A$3:$M$482,11,0)),+IF(ISERROR(VLOOKUP($B106,NAfiliado_NFarmacia!$A$2:$J$497,7,0)),"Ingresa Localidad de Farmacia",VLOOKUP($B106,NAfiliado_NFarmacia!$A$2:$J$497,7,0))))</f>
        <v/>
      </c>
      <c r="L106" s="69">
        <f>+IF(B106="","",IF(F106="No","84005541",+IFERROR(+VLOOKUP(inicio!B106,padron!$A$2:$H$1999,8,0),"84005541")))</f>
        <v/>
      </c>
      <c r="M106" s="69">
        <f>+IF(B106="","",+IFERROR(+VLOOKUP(B106,padron!A:C,3,0),"no_cargado"))</f>
        <v/>
      </c>
      <c r="N106" s="69">
        <f>+IF(C106="","",+IFERROR(+VLOOKUP($C106,materiales!$A$2:$C$101,3,0),"9999"))</f>
        <v/>
      </c>
      <c r="O106" s="69">
        <f>+IF(D106="","","01")</f>
        <v/>
      </c>
      <c r="P106" s="69">
        <f>+IF(B106="","","CONVENIO 100%")</f>
        <v/>
      </c>
      <c r="Q106" s="69">
        <f>+IF(I106="","","ZTRA")</f>
        <v/>
      </c>
      <c r="R106" s="69">
        <f>+IF(J106="","",+IFERROR(+IF(U106="DSZA","ALMA","1004"),"ALMA"))</f>
        <v/>
      </c>
      <c r="S106" s="69">
        <f>+IF(K106="","","40000001")</f>
        <v/>
      </c>
      <c r="T106" s="69">
        <f>+IF(L106="","",+DAY(TODAY())&amp;"."&amp;TEXT(+TODAY(),"MM")&amp;"."&amp;+YEAR(TODAY()))</f>
        <v/>
      </c>
      <c r="U106" s="69">
        <f>+IF(M106="","",IFERROR(+VLOOKUP(C106,materiales!$A$2:$D$1000,4,0),"DSZA"))</f>
        <v/>
      </c>
      <c r="V106" s="69">
        <f>+IF(N106="","","MAN")</f>
        <v/>
      </c>
      <c r="W106" s="69">
        <f>IF(B106="","","02")</f>
        <v/>
      </c>
      <c r="X106" s="69">
        <f>IF(B106="","","01")</f>
        <v/>
      </c>
      <c r="Y106" s="70">
        <f>+RIGHT(B106,8)</f>
        <v/>
      </c>
      <c r="Z106" s="70">
        <f>IF(M106="no_cargado",VLOOKUP(B106,NAfiliado_NFarmacia!A:H,8,0),"")</f>
        <v/>
      </c>
      <c r="AA106" s="71" t="n"/>
    </row>
    <row r="107">
      <c r="A107" s="50" t="n"/>
      <c r="B107" s="70" t="n"/>
      <c r="C107" s="72" t="n"/>
      <c r="D107" s="70" t="n"/>
      <c r="E107" s="70" t="n"/>
      <c r="F107" s="70" t="n"/>
      <c r="G107" s="66">
        <f>+IF($B107="","",+IFERROR(+VLOOKUP(B107,padron!$A$2:$E$2000,2,0),+IFERROR(VLOOKUP(B107,NAfiliado_NFarmacia!$A:$J,10,0),"Ingresar Nuevo Afiliado")))</f>
        <v/>
      </c>
      <c r="H107" s="69">
        <f>+IF(B107="","",+IFERROR(+VLOOKUP($C107,materiales!$A$2:$C$101,2,0),"9999"))</f>
        <v/>
      </c>
      <c r="I107" s="70">
        <f>+IF($B107="","",+IF(OR($F107="Si",$F107=""),IF(ISERROR(VLOOKUP($B107,padron!$A$3:$M$482,9,0)),+IF(ISERROR(VLOOKUP($B107,NAfiliado_NFarmacia!$A$2:$J$497,5,0)),"Ingresa Farmacia",VLOOKUP($B107,NAfiliado_NFarmacia!$A$2:$J$497,5,0)),VLOOKUP($B107,padron!$A$3:$M$482,9,0)),+IF(ISERROR(VLOOKUP($B107,NAfiliado_NFarmacia!$A$2:$J$497,5,0)),"Ingresa Farmacia",VLOOKUP($B107,NAfiliado_NFarmacia!$A$2:$J$497,5,0))))</f>
        <v/>
      </c>
      <c r="J107" s="70">
        <f>+IF($B107="","",+IF(OR($F107="Si",$F107=""),IF(ISERROR(VLOOKUP($B107,padron!$A$3:$M$482,10,0)),+IF(ISERROR(VLOOKUP($B107,NAfiliado_NFarmacia!$A$2:$J$497,5,0)),"Ingresa Direccion de Farmacia",VLOOKUP($B107,NAfiliado_NFarmacia!$A$2:$J$497,6,0)),VLOOKUP($B107,padron!$A$3:$M$482,10,0)),+IF(ISERROR(VLOOKUP($B107,NAfiliado_NFarmacia!$A$2:$J$497,6,0)),"Ingresa Direccion de Farmacia",VLOOKUP($B107,NAfiliado_NFarmacia!$A$2:$J$497,6,0))))</f>
        <v/>
      </c>
      <c r="K107" s="70">
        <f>+IF($B107="","",+IF(OR($F107="Si",$F107=""),IF(ISERROR(VLOOKUP($B107,padron!$A$3:$M$482,10,0)),+IF(ISERROR(VLOOKUP($B107,NAfiliado_NFarmacia!$A$2:$J$497,5,0)),"Ingresa Localidad de Farmacia",VLOOKUP($B107,NAfiliado_NFarmacia!$A$2:$J$497,7,0)),VLOOKUP($B107,padron!$A$3:$M$482,11,0)),+IF(ISERROR(VLOOKUP($B107,NAfiliado_NFarmacia!$A$2:$J$497,7,0)),"Ingresa Localidad de Farmacia",VLOOKUP($B107,NAfiliado_NFarmacia!$A$2:$J$497,7,0))))</f>
        <v/>
      </c>
      <c r="L107" s="69">
        <f>+IF(B107="","",IF(F107="No","84005541",+IFERROR(+VLOOKUP(inicio!B107,padron!$A$2:$H$1999,8,0),"84005541")))</f>
        <v/>
      </c>
      <c r="M107" s="69">
        <f>+IF(B107="","",+IFERROR(+VLOOKUP(B107,padron!A:C,3,0),"no_cargado"))</f>
        <v/>
      </c>
      <c r="N107" s="69">
        <f>+IF(C107="","",+IFERROR(+VLOOKUP($C107,materiales!$A$2:$C$101,3,0),"9999"))</f>
        <v/>
      </c>
      <c r="O107" s="69">
        <f>+IF(D107="","","01")</f>
        <v/>
      </c>
      <c r="P107" s="69">
        <f>+IF(B107="","","CONVENIO 100%")</f>
        <v/>
      </c>
      <c r="Q107" s="69">
        <f>+IF(I107="","","ZTRA")</f>
        <v/>
      </c>
      <c r="R107" s="69">
        <f>+IF(J107="","",+IFERROR(+IF(U107="DSZA","ALMA","1004"),"ALMA"))</f>
        <v/>
      </c>
      <c r="S107" s="69">
        <f>+IF(K107="","","40000001")</f>
        <v/>
      </c>
      <c r="T107" s="69">
        <f>+IF(L107="","",+DAY(TODAY())&amp;"."&amp;TEXT(+TODAY(),"MM")&amp;"."&amp;+YEAR(TODAY()))</f>
        <v/>
      </c>
      <c r="U107" s="69">
        <f>+IF(M107="","",IFERROR(+VLOOKUP(C107,materiales!$A$2:$D$1000,4,0),"DSZA"))</f>
        <v/>
      </c>
      <c r="V107" s="69">
        <f>+IF(N107="","","MAN")</f>
        <v/>
      </c>
      <c r="W107" s="69">
        <f>IF(B107="","","02")</f>
        <v/>
      </c>
      <c r="X107" s="69">
        <f>IF(B107="","","01")</f>
        <v/>
      </c>
      <c r="Y107" s="70">
        <f>+RIGHT(B107,8)</f>
        <v/>
      </c>
      <c r="Z107" s="70">
        <f>IF(M107="no_cargado",VLOOKUP(B107,NAfiliado_NFarmacia!A:H,8,0),"")</f>
        <v/>
      </c>
      <c r="AA107" s="71" t="n"/>
    </row>
    <row r="108">
      <c r="A108" s="50" t="n"/>
      <c r="B108" s="70" t="n"/>
      <c r="C108" s="72" t="n"/>
      <c r="D108" s="70" t="n"/>
      <c r="E108" s="70" t="n"/>
      <c r="F108" s="70" t="n"/>
      <c r="G108" s="66">
        <f>+IF($B108="","",+IFERROR(+VLOOKUP(B108,padron!$A$2:$E$2000,2,0),+IFERROR(VLOOKUP(B108,NAfiliado_NFarmacia!$A:$J,10,0),"Ingresar Nuevo Afiliado")))</f>
        <v/>
      </c>
      <c r="H108" s="69">
        <f>+IF(B108="","",+IFERROR(+VLOOKUP($C108,materiales!$A$2:$C$101,2,0),"9999"))</f>
        <v/>
      </c>
      <c r="I108" s="70">
        <f>+IF($B108="","",+IF(OR($F108="Si",$F108=""),IF(ISERROR(VLOOKUP($B108,padron!$A$3:$M$482,9,0)),+IF(ISERROR(VLOOKUP($B108,NAfiliado_NFarmacia!$A$2:$J$497,5,0)),"Ingresa Farmacia",VLOOKUP($B108,NAfiliado_NFarmacia!$A$2:$J$497,5,0)),VLOOKUP($B108,padron!$A$3:$M$482,9,0)),+IF(ISERROR(VLOOKUP($B108,NAfiliado_NFarmacia!$A$2:$J$497,5,0)),"Ingresa Farmacia",VLOOKUP($B108,NAfiliado_NFarmacia!$A$2:$J$497,5,0))))</f>
        <v/>
      </c>
      <c r="J108" s="70">
        <f>+IF($B108="","",+IF(OR($F108="Si",$F108=""),IF(ISERROR(VLOOKUP($B108,padron!$A$3:$M$482,10,0)),+IF(ISERROR(VLOOKUP($B108,NAfiliado_NFarmacia!$A$2:$J$497,5,0)),"Ingresa Direccion de Farmacia",VLOOKUP($B108,NAfiliado_NFarmacia!$A$2:$J$497,6,0)),VLOOKUP($B108,padron!$A$3:$M$482,10,0)),+IF(ISERROR(VLOOKUP($B108,NAfiliado_NFarmacia!$A$2:$J$497,6,0)),"Ingresa Direccion de Farmacia",VLOOKUP($B108,NAfiliado_NFarmacia!$A$2:$J$497,6,0))))</f>
        <v/>
      </c>
      <c r="K108" s="70">
        <f>+IF($B108="","",+IF(OR($F108="Si",$F108=""),IF(ISERROR(VLOOKUP($B108,padron!$A$3:$M$482,10,0)),+IF(ISERROR(VLOOKUP($B108,NAfiliado_NFarmacia!$A$2:$J$497,5,0)),"Ingresa Localidad de Farmacia",VLOOKUP($B108,NAfiliado_NFarmacia!$A$2:$J$497,7,0)),VLOOKUP($B108,padron!$A$3:$M$482,11,0)),+IF(ISERROR(VLOOKUP($B108,NAfiliado_NFarmacia!$A$2:$J$497,7,0)),"Ingresa Localidad de Farmacia",VLOOKUP($B108,NAfiliado_NFarmacia!$A$2:$J$497,7,0))))</f>
        <v/>
      </c>
      <c r="L108" s="69">
        <f>+IF(B108="","",IF(F108="No","84005541",+IFERROR(+VLOOKUP(inicio!B108,padron!$A$2:$H$1999,8,0),"84005541")))</f>
        <v/>
      </c>
      <c r="M108" s="69">
        <f>+IF(B108="","",+IFERROR(+VLOOKUP(B108,padron!A:C,3,0),"no_cargado"))</f>
        <v/>
      </c>
      <c r="N108" s="69">
        <f>+IF(C108="","",+IFERROR(+VLOOKUP($C108,materiales!$A$2:$C$101,3,0),"9999"))</f>
        <v/>
      </c>
      <c r="O108" s="69">
        <f>+IF(D108="","","01")</f>
        <v/>
      </c>
      <c r="P108" s="69">
        <f>+IF(B108="","","CONVENIO 100%")</f>
        <v/>
      </c>
      <c r="Q108" s="69">
        <f>+IF(I108="","","ZTRA")</f>
        <v/>
      </c>
      <c r="R108" s="69">
        <f>+IF(J108="","",+IFERROR(+IF(U108="DSZA","ALMA","1004"),"ALMA"))</f>
        <v/>
      </c>
      <c r="S108" s="69">
        <f>+IF(K108="","","40000001")</f>
        <v/>
      </c>
      <c r="T108" s="69">
        <f>+IF(L108="","",+DAY(TODAY())&amp;"."&amp;TEXT(+TODAY(),"MM")&amp;"."&amp;+YEAR(TODAY()))</f>
        <v/>
      </c>
      <c r="U108" s="69">
        <f>+IF(M108="","",IFERROR(+VLOOKUP(C108,materiales!$A$2:$D$1000,4,0),"DSZA"))</f>
        <v/>
      </c>
      <c r="V108" s="69">
        <f>+IF(N108="","","MAN")</f>
        <v/>
      </c>
      <c r="W108" s="69">
        <f>IF(B108="","","02")</f>
        <v/>
      </c>
      <c r="X108" s="69">
        <f>IF(B108="","","01")</f>
        <v/>
      </c>
      <c r="Y108" s="70">
        <f>+RIGHT(B108,8)</f>
        <v/>
      </c>
      <c r="Z108" s="70">
        <f>IF(M108="no_cargado",VLOOKUP(B108,NAfiliado_NFarmacia!A:H,8,0),"")</f>
        <v/>
      </c>
      <c r="AA108" s="71" t="n"/>
    </row>
    <row r="109">
      <c r="A109" s="50" t="n"/>
      <c r="B109" s="70" t="n"/>
      <c r="C109" s="72" t="n"/>
      <c r="D109" s="70" t="n"/>
      <c r="E109" s="70" t="n"/>
      <c r="F109" s="70" t="n"/>
      <c r="G109" s="66">
        <f>+IF($B109="","",+IFERROR(+VLOOKUP(B109,padron!$A$2:$E$2000,2,0),+IFERROR(VLOOKUP(B109,NAfiliado_NFarmacia!$A:$J,10,0),"Ingresar Nuevo Afiliado")))</f>
        <v/>
      </c>
      <c r="H109" s="69">
        <f>+IF(B109="","",+IFERROR(+VLOOKUP($C109,materiales!$A$2:$C$101,2,0),"9999"))</f>
        <v/>
      </c>
      <c r="I109" s="70">
        <f>+IF($B109="","",+IF(OR($F109="Si",$F109=""),IF(ISERROR(VLOOKUP($B109,padron!$A$3:$M$482,9,0)),+IF(ISERROR(VLOOKUP($B109,NAfiliado_NFarmacia!$A$2:$J$497,5,0)),"Ingresa Farmacia",VLOOKUP($B109,NAfiliado_NFarmacia!$A$2:$J$497,5,0)),VLOOKUP($B109,padron!$A$3:$M$482,9,0)),+IF(ISERROR(VLOOKUP($B109,NAfiliado_NFarmacia!$A$2:$J$497,5,0)),"Ingresa Farmacia",VLOOKUP($B109,NAfiliado_NFarmacia!$A$2:$J$497,5,0))))</f>
        <v/>
      </c>
      <c r="J109" s="70">
        <f>+IF($B109="","",+IF(OR($F109="Si",$F109=""),IF(ISERROR(VLOOKUP($B109,padron!$A$3:$M$482,10,0)),+IF(ISERROR(VLOOKUP($B109,NAfiliado_NFarmacia!$A$2:$J$497,5,0)),"Ingresa Direccion de Farmacia",VLOOKUP($B109,NAfiliado_NFarmacia!$A$2:$J$497,6,0)),VLOOKUP($B109,padron!$A$3:$M$482,10,0)),+IF(ISERROR(VLOOKUP($B109,NAfiliado_NFarmacia!$A$2:$J$497,6,0)),"Ingresa Direccion de Farmacia",VLOOKUP($B109,NAfiliado_NFarmacia!$A$2:$J$497,6,0))))</f>
        <v/>
      </c>
      <c r="K109" s="70">
        <f>+IF($B109="","",+IF(OR($F109="Si",$F109=""),IF(ISERROR(VLOOKUP($B109,padron!$A$3:$M$482,10,0)),+IF(ISERROR(VLOOKUP($B109,NAfiliado_NFarmacia!$A$2:$J$497,5,0)),"Ingresa Localidad de Farmacia",VLOOKUP($B109,NAfiliado_NFarmacia!$A$2:$J$497,7,0)),VLOOKUP($B109,padron!$A$3:$M$482,11,0)),+IF(ISERROR(VLOOKUP($B109,NAfiliado_NFarmacia!$A$2:$J$497,7,0)),"Ingresa Localidad de Farmacia",VLOOKUP($B109,NAfiliado_NFarmacia!$A$2:$J$497,7,0))))</f>
        <v/>
      </c>
      <c r="L109" s="69">
        <f>+IF(B109="","",IF(F109="No","84005541",+IFERROR(+VLOOKUP(inicio!B109,padron!$A$2:$H$1999,8,0),"84005541")))</f>
        <v/>
      </c>
      <c r="M109" s="69">
        <f>+IF(B109="","",+IFERROR(+VLOOKUP(B109,padron!A:C,3,0),"no_cargado"))</f>
        <v/>
      </c>
      <c r="N109" s="69">
        <f>+IF(C109="","",+IFERROR(+VLOOKUP($C109,materiales!$A$2:$C$101,3,0),"9999"))</f>
        <v/>
      </c>
      <c r="O109" s="69">
        <f>+IF(D109="","","01")</f>
        <v/>
      </c>
      <c r="P109" s="69">
        <f>+IF(B109="","","CONVENIO 100%")</f>
        <v/>
      </c>
      <c r="Q109" s="69">
        <f>+IF(I109="","","ZTRA")</f>
        <v/>
      </c>
      <c r="R109" s="69">
        <f>+IF(J109="","",+IFERROR(+IF(U109="DSZA","ALMA","1004"),"ALMA"))</f>
        <v/>
      </c>
      <c r="S109" s="69">
        <f>+IF(K109="","","40000001")</f>
        <v/>
      </c>
      <c r="T109" s="69">
        <f>+IF(L109="","",+DAY(TODAY())&amp;"."&amp;TEXT(+TODAY(),"MM")&amp;"."&amp;+YEAR(TODAY()))</f>
        <v/>
      </c>
      <c r="U109" s="69">
        <f>+IF(M109="","",IFERROR(+VLOOKUP(C109,materiales!$A$2:$D$1000,4,0),"DSZA"))</f>
        <v/>
      </c>
      <c r="V109" s="69">
        <f>+IF(N109="","","MAN")</f>
        <v/>
      </c>
      <c r="W109" s="69">
        <f>IF(B109="","","02")</f>
        <v/>
      </c>
      <c r="X109" s="69">
        <f>IF(B109="","","01")</f>
        <v/>
      </c>
      <c r="Y109" s="70">
        <f>+RIGHT(B109,8)</f>
        <v/>
      </c>
      <c r="Z109" s="70">
        <f>IF(M109="no_cargado",VLOOKUP(B109,NAfiliado_NFarmacia!A:H,8,0),"")</f>
        <v/>
      </c>
      <c r="AA109" s="71" t="n"/>
    </row>
    <row r="110">
      <c r="A110" s="50" t="n"/>
      <c r="B110" s="70" t="n"/>
      <c r="C110" s="72" t="n"/>
      <c r="D110" s="70" t="n"/>
      <c r="E110" s="70" t="n"/>
      <c r="F110" s="70" t="n"/>
      <c r="G110" s="66">
        <f>+IF($B110="","",+IFERROR(+VLOOKUP(B110,padron!$A$2:$E$2000,2,0),+IFERROR(VLOOKUP(B110,NAfiliado_NFarmacia!$A:$J,10,0),"Ingresar Nuevo Afiliado")))</f>
        <v/>
      </c>
      <c r="H110" s="69">
        <f>+IF(B110="","",+IFERROR(+VLOOKUP($C110,materiales!$A$2:$C$101,2,0),"9999"))</f>
        <v/>
      </c>
      <c r="I110" s="70">
        <f>+IF($B110="","",+IF(OR($F110="Si",$F110=""),IF(ISERROR(VLOOKUP($B110,padron!$A$3:$M$482,9,0)),+IF(ISERROR(VLOOKUP($B110,NAfiliado_NFarmacia!$A$2:$J$497,5,0)),"Ingresa Farmacia",VLOOKUP($B110,NAfiliado_NFarmacia!$A$2:$J$497,5,0)),VLOOKUP($B110,padron!$A$3:$M$482,9,0)),+IF(ISERROR(VLOOKUP($B110,NAfiliado_NFarmacia!$A$2:$J$497,5,0)),"Ingresa Farmacia",VLOOKUP($B110,NAfiliado_NFarmacia!$A$2:$J$497,5,0))))</f>
        <v/>
      </c>
      <c r="J110" s="70">
        <f>+IF($B110="","",+IF(OR($F110="Si",$F110=""),IF(ISERROR(VLOOKUP($B110,padron!$A$3:$M$482,10,0)),+IF(ISERROR(VLOOKUP($B110,NAfiliado_NFarmacia!$A$2:$J$497,5,0)),"Ingresa Direccion de Farmacia",VLOOKUP($B110,NAfiliado_NFarmacia!$A$2:$J$497,6,0)),VLOOKUP($B110,padron!$A$3:$M$482,10,0)),+IF(ISERROR(VLOOKUP($B110,NAfiliado_NFarmacia!$A$2:$J$497,6,0)),"Ingresa Direccion de Farmacia",VLOOKUP($B110,NAfiliado_NFarmacia!$A$2:$J$497,6,0))))</f>
        <v/>
      </c>
      <c r="K110" s="70">
        <f>+IF($B110="","",+IF(OR($F110="Si",$F110=""),IF(ISERROR(VLOOKUP($B110,padron!$A$3:$M$482,10,0)),+IF(ISERROR(VLOOKUP($B110,NAfiliado_NFarmacia!$A$2:$J$497,5,0)),"Ingresa Localidad de Farmacia",VLOOKUP($B110,NAfiliado_NFarmacia!$A$2:$J$497,7,0)),VLOOKUP($B110,padron!$A$3:$M$482,11,0)),+IF(ISERROR(VLOOKUP($B110,NAfiliado_NFarmacia!$A$2:$J$497,7,0)),"Ingresa Localidad de Farmacia",VLOOKUP($B110,NAfiliado_NFarmacia!$A$2:$J$497,7,0))))</f>
        <v/>
      </c>
      <c r="L110" s="69">
        <f>+IF(B110="","",IF(F110="No","84005541",+IFERROR(+VLOOKUP(inicio!B110,padron!$A$2:$H$1999,8,0),"84005541")))</f>
        <v/>
      </c>
      <c r="M110" s="69">
        <f>+IF(B110="","",+IFERROR(+VLOOKUP(B110,padron!A:C,3,0),"no_cargado"))</f>
        <v/>
      </c>
      <c r="N110" s="69">
        <f>+IF(C110="","",+IFERROR(+VLOOKUP($C110,materiales!$A$2:$C$101,3,0),"9999"))</f>
        <v/>
      </c>
      <c r="O110" s="69">
        <f>+IF(D110="","","01")</f>
        <v/>
      </c>
      <c r="P110" s="69">
        <f>+IF(B110="","","CONVENIO 100%")</f>
        <v/>
      </c>
      <c r="Q110" s="69">
        <f>+IF(I110="","","ZTRA")</f>
        <v/>
      </c>
      <c r="R110" s="69">
        <f>+IF(J110="","",+IFERROR(+IF(U110="DSZA","ALMA","1004"),"ALMA"))</f>
        <v/>
      </c>
      <c r="S110" s="69">
        <f>+IF(K110="","","40000001")</f>
        <v/>
      </c>
      <c r="T110" s="69">
        <f>+IF(L110="","",+DAY(TODAY())&amp;"."&amp;TEXT(+TODAY(),"MM")&amp;"."&amp;+YEAR(TODAY()))</f>
        <v/>
      </c>
      <c r="U110" s="69">
        <f>+IF(M110="","",IFERROR(+VLOOKUP(C110,materiales!$A$2:$D$1000,4,0),"DSZA"))</f>
        <v/>
      </c>
      <c r="V110" s="69">
        <f>+IF(N110="","","MAN")</f>
        <v/>
      </c>
      <c r="W110" s="69">
        <f>IF(B110="","","02")</f>
        <v/>
      </c>
      <c r="X110" s="69">
        <f>IF(B110="","","01")</f>
        <v/>
      </c>
      <c r="Y110" s="70">
        <f>+RIGHT(B110,8)</f>
        <v/>
      </c>
      <c r="Z110" s="70">
        <f>IF(M110="no_cargado",VLOOKUP(B110,NAfiliado_NFarmacia!A:H,8,0),"")</f>
        <v/>
      </c>
      <c r="AA110" s="71" t="n"/>
    </row>
    <row r="111">
      <c r="A111" s="50" t="n"/>
      <c r="B111" s="70" t="n"/>
      <c r="C111" s="72" t="n"/>
      <c r="D111" s="70" t="n"/>
      <c r="E111" s="70" t="n"/>
      <c r="F111" s="70" t="n"/>
      <c r="G111" s="66">
        <f>+IF($B111="","",+IFERROR(+VLOOKUP(B111,padron!$A$2:$E$2000,2,0),+IFERROR(VLOOKUP(B111,NAfiliado_NFarmacia!$A:$J,10,0),"Ingresar Nuevo Afiliado")))</f>
        <v/>
      </c>
      <c r="H111" s="69">
        <f>+IF(B111="","",+IFERROR(+VLOOKUP($C111,materiales!$A$2:$C$101,2,0),"9999"))</f>
        <v/>
      </c>
      <c r="I111" s="70">
        <f>+IF($B111="","",+IF(OR($F111="Si",$F111=""),IF(ISERROR(VLOOKUP($B111,padron!$A$3:$M$482,9,0)),+IF(ISERROR(VLOOKUP($B111,NAfiliado_NFarmacia!$A$2:$J$497,5,0)),"Ingresa Farmacia",VLOOKUP($B111,NAfiliado_NFarmacia!$A$2:$J$497,5,0)),VLOOKUP($B111,padron!$A$3:$M$482,9,0)),+IF(ISERROR(VLOOKUP($B111,NAfiliado_NFarmacia!$A$2:$J$497,5,0)),"Ingresa Farmacia",VLOOKUP($B111,NAfiliado_NFarmacia!$A$2:$J$497,5,0))))</f>
        <v/>
      </c>
      <c r="J111" s="70">
        <f>+IF($B111="","",+IF(OR($F111="Si",$F111=""),IF(ISERROR(VLOOKUP($B111,padron!$A$3:$M$482,10,0)),+IF(ISERROR(VLOOKUP($B111,NAfiliado_NFarmacia!$A$2:$J$497,5,0)),"Ingresa Direccion de Farmacia",VLOOKUP($B111,NAfiliado_NFarmacia!$A$2:$J$497,6,0)),VLOOKUP($B111,padron!$A$3:$M$482,10,0)),+IF(ISERROR(VLOOKUP($B111,NAfiliado_NFarmacia!$A$2:$J$497,6,0)),"Ingresa Direccion de Farmacia",VLOOKUP($B111,NAfiliado_NFarmacia!$A$2:$J$497,6,0))))</f>
        <v/>
      </c>
      <c r="K111" s="70">
        <f>+IF($B111="","",+IF(OR($F111="Si",$F111=""),IF(ISERROR(VLOOKUP($B111,padron!$A$3:$M$482,10,0)),+IF(ISERROR(VLOOKUP($B111,NAfiliado_NFarmacia!$A$2:$J$497,5,0)),"Ingresa Localidad de Farmacia",VLOOKUP($B111,NAfiliado_NFarmacia!$A$2:$J$497,7,0)),VLOOKUP($B111,padron!$A$3:$M$482,11,0)),+IF(ISERROR(VLOOKUP($B111,NAfiliado_NFarmacia!$A$2:$J$497,7,0)),"Ingresa Localidad de Farmacia",VLOOKUP($B111,NAfiliado_NFarmacia!$A$2:$J$497,7,0))))</f>
        <v/>
      </c>
      <c r="L111" s="69">
        <f>+IF(B111="","",IF(F111="No","84005541",+IFERROR(+VLOOKUP(inicio!B111,padron!$A$2:$H$1999,8,0),"84005541")))</f>
        <v/>
      </c>
      <c r="M111" s="69">
        <f>+IF(B111="","",+IFERROR(+VLOOKUP(B111,padron!A:C,3,0),"no_cargado"))</f>
        <v/>
      </c>
      <c r="N111" s="69">
        <f>+IF(C111="","",+IFERROR(+VLOOKUP($C111,materiales!$A$2:$C$101,3,0),"9999"))</f>
        <v/>
      </c>
      <c r="O111" s="69">
        <f>+IF(D111="","","01")</f>
        <v/>
      </c>
      <c r="P111" s="69">
        <f>+IF(B111="","","CONVENIO 100%")</f>
        <v/>
      </c>
      <c r="Q111" s="69">
        <f>+IF(I111="","","ZTRA")</f>
        <v/>
      </c>
      <c r="R111" s="69">
        <f>+IF(J111="","",+IFERROR(+IF(U111="DSZA","ALMA","1004"),"ALMA"))</f>
        <v/>
      </c>
      <c r="S111" s="69">
        <f>+IF(K111="","","40000001")</f>
        <v/>
      </c>
      <c r="T111" s="69">
        <f>+IF(L111="","",+DAY(TODAY())&amp;"."&amp;TEXT(+TODAY(),"MM")&amp;"."&amp;+YEAR(TODAY()))</f>
        <v/>
      </c>
      <c r="U111" s="69">
        <f>+IF(M111="","",IFERROR(+VLOOKUP(C111,materiales!$A$2:$D$1000,4,0),"DSZA"))</f>
        <v/>
      </c>
      <c r="V111" s="69">
        <f>+IF(N111="","","MAN")</f>
        <v/>
      </c>
      <c r="W111" s="69">
        <f>IF(B111="","","02")</f>
        <v/>
      </c>
      <c r="X111" s="69">
        <f>IF(B111="","","01")</f>
        <v/>
      </c>
      <c r="Y111" s="70">
        <f>+RIGHT(B111,8)</f>
        <v/>
      </c>
      <c r="Z111" s="70">
        <f>IF(M111="no_cargado",VLOOKUP(B111,NAfiliado_NFarmacia!A:H,8,0),"")</f>
        <v/>
      </c>
      <c r="AA111" s="71" t="n"/>
    </row>
    <row r="112">
      <c r="A112" s="50" t="n"/>
      <c r="B112" s="70" t="n"/>
      <c r="C112" s="72" t="n"/>
      <c r="D112" s="70" t="n"/>
      <c r="E112" s="70" t="n"/>
      <c r="F112" s="70" t="n"/>
      <c r="G112" s="66">
        <f>+IF($B112="","",+IFERROR(+VLOOKUP(B112,padron!$A$2:$E$2000,2,0),+IFERROR(VLOOKUP(B112,NAfiliado_NFarmacia!$A:$J,10,0),"Ingresar Nuevo Afiliado")))</f>
        <v/>
      </c>
      <c r="H112" s="69">
        <f>+IF(B112="","",+IFERROR(+VLOOKUP($C112,materiales!$A$2:$C$101,2,0),"9999"))</f>
        <v/>
      </c>
      <c r="I112" s="70">
        <f>+IF($B112="","",+IF(OR($F112="Si",$F112=""),IF(ISERROR(VLOOKUP($B112,padron!$A$3:$M$482,9,0)),+IF(ISERROR(VLOOKUP($B112,NAfiliado_NFarmacia!$A$2:$J$497,5,0)),"Ingresa Farmacia",VLOOKUP($B112,NAfiliado_NFarmacia!$A$2:$J$497,5,0)),VLOOKUP($B112,padron!$A$3:$M$482,9,0)),+IF(ISERROR(VLOOKUP($B112,NAfiliado_NFarmacia!$A$2:$J$497,5,0)),"Ingresa Farmacia",VLOOKUP($B112,NAfiliado_NFarmacia!$A$2:$J$497,5,0))))</f>
        <v/>
      </c>
      <c r="J112" s="70">
        <f>+IF($B112="","",+IF(OR($F112="Si",$F112=""),IF(ISERROR(VLOOKUP($B112,padron!$A$3:$M$482,10,0)),+IF(ISERROR(VLOOKUP($B112,NAfiliado_NFarmacia!$A$2:$J$497,5,0)),"Ingresa Direccion de Farmacia",VLOOKUP($B112,NAfiliado_NFarmacia!$A$2:$J$497,6,0)),VLOOKUP($B112,padron!$A$3:$M$482,10,0)),+IF(ISERROR(VLOOKUP($B112,NAfiliado_NFarmacia!$A$2:$J$497,6,0)),"Ingresa Direccion de Farmacia",VLOOKUP($B112,NAfiliado_NFarmacia!$A$2:$J$497,6,0))))</f>
        <v/>
      </c>
      <c r="K112" s="70">
        <f>+IF($B112="","",+IF(OR($F112="Si",$F112=""),IF(ISERROR(VLOOKUP($B112,padron!$A$3:$M$482,10,0)),+IF(ISERROR(VLOOKUP($B112,NAfiliado_NFarmacia!$A$2:$J$497,5,0)),"Ingresa Localidad de Farmacia",VLOOKUP($B112,NAfiliado_NFarmacia!$A$2:$J$497,7,0)),VLOOKUP($B112,padron!$A$3:$M$482,11,0)),+IF(ISERROR(VLOOKUP($B112,NAfiliado_NFarmacia!$A$2:$J$497,7,0)),"Ingresa Localidad de Farmacia",VLOOKUP($B112,NAfiliado_NFarmacia!$A$2:$J$497,7,0))))</f>
        <v/>
      </c>
      <c r="L112" s="69">
        <f>+IF(B112="","",IF(F112="No","84005541",+IFERROR(+VLOOKUP(inicio!B112,padron!$A$2:$H$1999,8,0),"84005541")))</f>
        <v/>
      </c>
      <c r="M112" s="69">
        <f>+IF(B112="","",+IFERROR(+VLOOKUP(B112,padron!A:C,3,0),"no_cargado"))</f>
        <v/>
      </c>
      <c r="N112" s="69">
        <f>+IF(C112="","",+IFERROR(+VLOOKUP($C112,materiales!$A$2:$C$101,3,0),"9999"))</f>
        <v/>
      </c>
      <c r="O112" s="69">
        <f>+IF(D112="","","01")</f>
        <v/>
      </c>
      <c r="P112" s="69">
        <f>+IF(B112="","","CONVENIO 100%")</f>
        <v/>
      </c>
      <c r="Q112" s="69">
        <f>+IF(I112="","","ZTRA")</f>
        <v/>
      </c>
      <c r="R112" s="69">
        <f>+IF(J112="","",+IFERROR(+IF(U112="DSZA","ALMA","1004"),"ALMA"))</f>
        <v/>
      </c>
      <c r="S112" s="69">
        <f>+IF(K112="","","40000001")</f>
        <v/>
      </c>
      <c r="T112" s="69">
        <f>+IF(L112="","",+DAY(TODAY())&amp;"."&amp;TEXT(+TODAY(),"MM")&amp;"."&amp;+YEAR(TODAY()))</f>
        <v/>
      </c>
      <c r="U112" s="69">
        <f>+IF(M112="","",IFERROR(+VLOOKUP(C112,materiales!$A$2:$D$1000,4,0),"DSZA"))</f>
        <v/>
      </c>
      <c r="V112" s="69">
        <f>+IF(N112="","","MAN")</f>
        <v/>
      </c>
      <c r="W112" s="69">
        <f>IF(B112="","","02")</f>
        <v/>
      </c>
      <c r="X112" s="69">
        <f>IF(B112="","","01")</f>
        <v/>
      </c>
      <c r="Y112" s="70">
        <f>+RIGHT(B112,8)</f>
        <v/>
      </c>
      <c r="Z112" s="70">
        <f>IF(M112="no_cargado",VLOOKUP(B112,NAfiliado_NFarmacia!A:H,8,0),"")</f>
        <v/>
      </c>
      <c r="AA112" s="71" t="n"/>
    </row>
    <row r="113">
      <c r="A113" s="50" t="n"/>
      <c r="B113" s="70" t="n"/>
      <c r="C113" s="72" t="n"/>
      <c r="D113" s="70" t="n"/>
      <c r="E113" s="70" t="n"/>
      <c r="F113" s="70" t="n"/>
      <c r="G113" s="66">
        <f>+IF($B113="","",+IFERROR(+VLOOKUP(B113,padron!$A$2:$E$2000,2,0),+IFERROR(VLOOKUP(B113,NAfiliado_NFarmacia!$A:$J,10,0),"Ingresar Nuevo Afiliado")))</f>
        <v/>
      </c>
      <c r="H113" s="69">
        <f>+IF(B113="","",+IFERROR(+VLOOKUP($C113,materiales!$A$2:$C$101,2,0),"9999"))</f>
        <v/>
      </c>
      <c r="I113" s="70">
        <f>+IF($B113="","",+IF(OR($F113="Si",$F113=""),IF(ISERROR(VLOOKUP($B113,padron!$A$3:$M$482,9,0)),+IF(ISERROR(VLOOKUP($B113,NAfiliado_NFarmacia!$A$2:$J$497,5,0)),"Ingresa Farmacia",VLOOKUP($B113,NAfiliado_NFarmacia!$A$2:$J$497,5,0)),VLOOKUP($B113,padron!$A$3:$M$482,9,0)),+IF(ISERROR(VLOOKUP($B113,NAfiliado_NFarmacia!$A$2:$J$497,5,0)),"Ingresa Farmacia",VLOOKUP($B113,NAfiliado_NFarmacia!$A$2:$J$497,5,0))))</f>
        <v/>
      </c>
      <c r="J113" s="70">
        <f>+IF($B113="","",+IF(OR($F113="Si",$F113=""),IF(ISERROR(VLOOKUP($B113,padron!$A$3:$M$482,10,0)),+IF(ISERROR(VLOOKUP($B113,NAfiliado_NFarmacia!$A$2:$J$497,5,0)),"Ingresa Direccion de Farmacia",VLOOKUP($B113,NAfiliado_NFarmacia!$A$2:$J$497,6,0)),VLOOKUP($B113,padron!$A$3:$M$482,10,0)),+IF(ISERROR(VLOOKUP($B113,NAfiliado_NFarmacia!$A$2:$J$497,6,0)),"Ingresa Direccion de Farmacia",VLOOKUP($B113,NAfiliado_NFarmacia!$A$2:$J$497,6,0))))</f>
        <v/>
      </c>
      <c r="K113" s="70">
        <f>+IF($B113="","",+IF(OR($F113="Si",$F113=""),IF(ISERROR(VLOOKUP($B113,padron!$A$3:$M$482,10,0)),+IF(ISERROR(VLOOKUP($B113,NAfiliado_NFarmacia!$A$2:$J$497,5,0)),"Ingresa Localidad de Farmacia",VLOOKUP($B113,NAfiliado_NFarmacia!$A$2:$J$497,7,0)),VLOOKUP($B113,padron!$A$3:$M$482,11,0)),+IF(ISERROR(VLOOKUP($B113,NAfiliado_NFarmacia!$A$2:$J$497,7,0)),"Ingresa Localidad de Farmacia",VLOOKUP($B113,NAfiliado_NFarmacia!$A$2:$J$497,7,0))))</f>
        <v/>
      </c>
      <c r="L113" s="69">
        <f>+IF(B113="","",IF(F113="No","84005541",+IFERROR(+VLOOKUP(inicio!B113,padron!$A$2:$H$1999,8,0),"84005541")))</f>
        <v/>
      </c>
      <c r="M113" s="69">
        <f>+IF(B113="","",+IFERROR(+VLOOKUP(B113,padron!A:C,3,0),"no_cargado"))</f>
        <v/>
      </c>
      <c r="N113" s="69">
        <f>+IF(C113="","",+IFERROR(+VLOOKUP($C113,materiales!$A$2:$C$101,3,0),"9999"))</f>
        <v/>
      </c>
      <c r="O113" s="69">
        <f>+IF(D113="","","01")</f>
        <v/>
      </c>
      <c r="P113" s="69">
        <f>+IF(B113="","","CONVENIO 100%")</f>
        <v/>
      </c>
      <c r="Q113" s="69">
        <f>+IF(I113="","","ZTRA")</f>
        <v/>
      </c>
      <c r="R113" s="69">
        <f>+IF(J113="","",+IFERROR(+IF(U113="DSZA","ALMA","1004"),"ALMA"))</f>
        <v/>
      </c>
      <c r="S113" s="69">
        <f>+IF(K113="","","40000001")</f>
        <v/>
      </c>
      <c r="T113" s="69">
        <f>+IF(L113="","",+DAY(TODAY())&amp;"."&amp;TEXT(+TODAY(),"MM")&amp;"."&amp;+YEAR(TODAY()))</f>
        <v/>
      </c>
      <c r="U113" s="69">
        <f>+IF(M113="","",IFERROR(+VLOOKUP(C113,materiales!$A$2:$D$1000,4,0),"DSZA"))</f>
        <v/>
      </c>
      <c r="V113" s="69">
        <f>+IF(N113="","","MAN")</f>
        <v/>
      </c>
      <c r="W113" s="69">
        <f>IF(B113="","","02")</f>
        <v/>
      </c>
      <c r="X113" s="69">
        <f>IF(B113="","","01")</f>
        <v/>
      </c>
      <c r="Y113" s="70">
        <f>+RIGHT(B113,8)</f>
        <v/>
      </c>
      <c r="Z113" s="70">
        <f>IF(M113="no_cargado",VLOOKUP(B113,NAfiliado_NFarmacia!A:H,8,0),"")</f>
        <v/>
      </c>
      <c r="AA113" s="71" t="n"/>
    </row>
    <row r="114">
      <c r="A114" s="50" t="n"/>
      <c r="B114" s="70" t="n"/>
      <c r="C114" s="72" t="n"/>
      <c r="D114" s="70" t="n"/>
      <c r="E114" s="70" t="n"/>
      <c r="F114" s="70" t="n"/>
      <c r="G114" s="66">
        <f>+IF($B114="","",+IFERROR(+VLOOKUP(B114,padron!$A$2:$E$2000,2,0),+IFERROR(VLOOKUP(B114,NAfiliado_NFarmacia!$A:$J,10,0),"Ingresar Nuevo Afiliado")))</f>
        <v/>
      </c>
      <c r="H114" s="69">
        <f>+IF(B114="","",+IFERROR(+VLOOKUP($C114,materiales!$A$2:$C$101,2,0),"9999"))</f>
        <v/>
      </c>
      <c r="I114" s="70">
        <f>+IF($B114="","",+IF(OR($F114="Si",$F114=""),IF(ISERROR(VLOOKUP($B114,padron!$A$3:$M$482,9,0)),+IF(ISERROR(VLOOKUP($B114,NAfiliado_NFarmacia!$A$2:$J$497,5,0)),"Ingresa Farmacia",VLOOKUP($B114,NAfiliado_NFarmacia!$A$2:$J$497,5,0)),VLOOKUP($B114,padron!$A$3:$M$482,9,0)),+IF(ISERROR(VLOOKUP($B114,NAfiliado_NFarmacia!$A$2:$J$497,5,0)),"Ingresa Farmacia",VLOOKUP($B114,NAfiliado_NFarmacia!$A$2:$J$497,5,0))))</f>
        <v/>
      </c>
      <c r="J114" s="70">
        <f>+IF($B114="","",+IF(OR($F114="Si",$F114=""),IF(ISERROR(VLOOKUP($B114,padron!$A$3:$M$482,10,0)),+IF(ISERROR(VLOOKUP($B114,NAfiliado_NFarmacia!$A$2:$J$497,5,0)),"Ingresa Direccion de Farmacia",VLOOKUP($B114,NAfiliado_NFarmacia!$A$2:$J$497,6,0)),VLOOKUP($B114,padron!$A$3:$M$482,10,0)),+IF(ISERROR(VLOOKUP($B114,NAfiliado_NFarmacia!$A$2:$J$497,6,0)),"Ingresa Direccion de Farmacia",VLOOKUP($B114,NAfiliado_NFarmacia!$A$2:$J$497,6,0))))</f>
        <v/>
      </c>
      <c r="K114" s="70">
        <f>+IF($B114="","",+IF(OR($F114="Si",$F114=""),IF(ISERROR(VLOOKUP($B114,padron!$A$3:$M$482,10,0)),+IF(ISERROR(VLOOKUP($B114,NAfiliado_NFarmacia!$A$2:$J$497,5,0)),"Ingresa Localidad de Farmacia",VLOOKUP($B114,NAfiliado_NFarmacia!$A$2:$J$497,7,0)),VLOOKUP($B114,padron!$A$3:$M$482,11,0)),+IF(ISERROR(VLOOKUP($B114,NAfiliado_NFarmacia!$A$2:$J$497,7,0)),"Ingresa Localidad de Farmacia",VLOOKUP($B114,NAfiliado_NFarmacia!$A$2:$J$497,7,0))))</f>
        <v/>
      </c>
      <c r="L114" s="69">
        <f>+IF(B114="","",IF(F114="No","84005541",+IFERROR(+VLOOKUP(inicio!B114,padron!$A$2:$H$1999,8,0),"84005541")))</f>
        <v/>
      </c>
      <c r="M114" s="69">
        <f>+IF(B114="","",+IFERROR(+VLOOKUP(B114,padron!A:C,3,0),"no_cargado"))</f>
        <v/>
      </c>
      <c r="N114" s="69">
        <f>+IF(C114="","",+IFERROR(+VLOOKUP($C114,materiales!$A$2:$C$101,3,0),"9999"))</f>
        <v/>
      </c>
      <c r="O114" s="69">
        <f>+IF(D114="","","01")</f>
        <v/>
      </c>
      <c r="P114" s="69">
        <f>+IF(B114="","","CONVENIO 100%")</f>
        <v/>
      </c>
      <c r="Q114" s="69">
        <f>+IF(I114="","","ZTRA")</f>
        <v/>
      </c>
      <c r="R114" s="69">
        <f>+IF(J114="","",+IFERROR(+IF(U114="DSZA","ALMA","1004"),"ALMA"))</f>
        <v/>
      </c>
      <c r="S114" s="69">
        <f>+IF(K114="","","40000001")</f>
        <v/>
      </c>
      <c r="T114" s="69">
        <f>+IF(L114="","",+DAY(TODAY())&amp;"."&amp;TEXT(+TODAY(),"MM")&amp;"."&amp;+YEAR(TODAY()))</f>
        <v/>
      </c>
      <c r="U114" s="69">
        <f>+IF(M114="","",IFERROR(+VLOOKUP(C114,materiales!$A$2:$D$1000,4,0),"DSZA"))</f>
        <v/>
      </c>
      <c r="V114" s="69">
        <f>+IF(N114="","","MAN")</f>
        <v/>
      </c>
      <c r="W114" s="69">
        <f>IF(B114="","","02")</f>
        <v/>
      </c>
      <c r="X114" s="69">
        <f>IF(B114="","","01")</f>
        <v/>
      </c>
      <c r="Y114" s="70">
        <f>+RIGHT(B114,8)</f>
        <v/>
      </c>
      <c r="Z114" s="70">
        <f>IF(M114="no_cargado",VLOOKUP(B114,NAfiliado_NFarmacia!A:H,8,0),"")</f>
        <v/>
      </c>
      <c r="AA114" s="71" t="n"/>
    </row>
    <row r="115">
      <c r="A115" s="50" t="n"/>
      <c r="B115" s="70" t="n"/>
      <c r="C115" s="72" t="n"/>
      <c r="D115" s="70" t="n"/>
      <c r="E115" s="70" t="n"/>
      <c r="F115" s="70" t="n"/>
      <c r="G115" s="66">
        <f>+IF($B115="","",+IFERROR(+VLOOKUP(B115,padron!$A$2:$E$2000,2,0),+IFERROR(VLOOKUP(B115,NAfiliado_NFarmacia!$A:$J,10,0),"Ingresar Nuevo Afiliado")))</f>
        <v/>
      </c>
      <c r="H115" s="69">
        <f>+IF(B115="","",+IFERROR(+VLOOKUP($C115,materiales!$A$2:$C$101,2,0),"9999"))</f>
        <v/>
      </c>
      <c r="I115" s="70">
        <f>+IF($B115="","",+IF(OR($F115="Si",$F115=""),IF(ISERROR(VLOOKUP($B115,padron!$A$3:$M$482,9,0)),+IF(ISERROR(VLOOKUP($B115,NAfiliado_NFarmacia!$A$2:$J$497,5,0)),"Ingresa Farmacia",VLOOKUP($B115,NAfiliado_NFarmacia!$A$2:$J$497,5,0)),VLOOKUP($B115,padron!$A$3:$M$482,9,0)),+IF(ISERROR(VLOOKUP($B115,NAfiliado_NFarmacia!$A$2:$J$497,5,0)),"Ingresa Farmacia",VLOOKUP($B115,NAfiliado_NFarmacia!$A$2:$J$497,5,0))))</f>
        <v/>
      </c>
      <c r="J115" s="70">
        <f>+IF($B115="","",+IF(OR($F115="Si",$F115=""),IF(ISERROR(VLOOKUP($B115,padron!$A$3:$M$482,10,0)),+IF(ISERROR(VLOOKUP($B115,NAfiliado_NFarmacia!$A$2:$J$497,5,0)),"Ingresa Direccion de Farmacia",VLOOKUP($B115,NAfiliado_NFarmacia!$A$2:$J$497,6,0)),VLOOKUP($B115,padron!$A$3:$M$482,10,0)),+IF(ISERROR(VLOOKUP($B115,NAfiliado_NFarmacia!$A$2:$J$497,6,0)),"Ingresa Direccion de Farmacia",VLOOKUP($B115,NAfiliado_NFarmacia!$A$2:$J$497,6,0))))</f>
        <v/>
      </c>
      <c r="K115" s="70">
        <f>+IF($B115="","",+IF(OR($F115="Si",$F115=""),IF(ISERROR(VLOOKUP($B115,padron!$A$3:$M$482,10,0)),+IF(ISERROR(VLOOKUP($B115,NAfiliado_NFarmacia!$A$2:$J$497,5,0)),"Ingresa Localidad de Farmacia",VLOOKUP($B115,NAfiliado_NFarmacia!$A$2:$J$497,7,0)),VLOOKUP($B115,padron!$A$3:$M$482,11,0)),+IF(ISERROR(VLOOKUP($B115,NAfiliado_NFarmacia!$A$2:$J$497,7,0)),"Ingresa Localidad de Farmacia",VLOOKUP($B115,NAfiliado_NFarmacia!$A$2:$J$497,7,0))))</f>
        <v/>
      </c>
      <c r="L115" s="69">
        <f>+IF(B115="","",IF(F115="No","84005541",+IFERROR(+VLOOKUP(inicio!B115,padron!$A$2:$H$1999,8,0),"84005541")))</f>
        <v/>
      </c>
      <c r="M115" s="69">
        <f>+IF(B115="","",+IFERROR(+VLOOKUP(B115,padron!A:C,3,0),"no_cargado"))</f>
        <v/>
      </c>
      <c r="N115" s="69">
        <f>+IF(C115="","",+IFERROR(+VLOOKUP($C115,materiales!$A$2:$C$101,3,0),"9999"))</f>
        <v/>
      </c>
      <c r="O115" s="69">
        <f>+IF(D115="","","01")</f>
        <v/>
      </c>
      <c r="P115" s="69">
        <f>+IF(B115="","","CONVENIO 100%")</f>
        <v/>
      </c>
      <c r="Q115" s="69">
        <f>+IF(I115="","","ZTRA")</f>
        <v/>
      </c>
      <c r="R115" s="69">
        <f>+IF(J115="","",+IFERROR(+IF(U115="DSZA","ALMA","1004"),"ALMA"))</f>
        <v/>
      </c>
      <c r="S115" s="69">
        <f>+IF(K115="","","40000001")</f>
        <v/>
      </c>
      <c r="T115" s="69">
        <f>+IF(L115="","",+DAY(TODAY())&amp;"."&amp;TEXT(+TODAY(),"MM")&amp;"."&amp;+YEAR(TODAY()))</f>
        <v/>
      </c>
      <c r="U115" s="69">
        <f>+IF(M115="","",IFERROR(+VLOOKUP(C115,materiales!$A$2:$D$1000,4,0),"DSZA"))</f>
        <v/>
      </c>
      <c r="V115" s="69">
        <f>+IF(N115="","","MAN")</f>
        <v/>
      </c>
      <c r="W115" s="69">
        <f>IF(B115="","","02")</f>
        <v/>
      </c>
      <c r="X115" s="69">
        <f>IF(B115="","","01")</f>
        <v/>
      </c>
      <c r="Y115" s="70">
        <f>+RIGHT(B115,8)</f>
        <v/>
      </c>
      <c r="Z115" s="70">
        <f>IF(M115="no_cargado",VLOOKUP(B115,NAfiliado_NFarmacia!A:H,8,0),"")</f>
        <v/>
      </c>
      <c r="AA115" s="71" t="n"/>
    </row>
    <row r="116">
      <c r="A116" s="50" t="n"/>
      <c r="B116" s="70" t="n"/>
      <c r="C116" s="72" t="n"/>
      <c r="D116" s="70" t="n"/>
      <c r="E116" s="70" t="n"/>
      <c r="F116" s="70" t="n"/>
      <c r="G116" s="66">
        <f>+IF($B116="","",+IFERROR(+VLOOKUP(B116,padron!$A$2:$E$2000,2,0),+IFERROR(VLOOKUP(B116,NAfiliado_NFarmacia!$A:$J,10,0),"Ingresar Nuevo Afiliado")))</f>
        <v/>
      </c>
      <c r="H116" s="69">
        <f>+IF(B116="","",+IFERROR(+VLOOKUP($C116,materiales!$A$2:$C$101,2,0),"9999"))</f>
        <v/>
      </c>
      <c r="I116" s="70">
        <f>+IF($B116="","",+IF(OR($F116="Si",$F116=""),IF(ISERROR(VLOOKUP($B116,padron!$A$3:$M$482,9,0)),+IF(ISERROR(VLOOKUP($B116,NAfiliado_NFarmacia!$A$2:$J$497,5,0)),"Ingresa Farmacia",VLOOKUP($B116,NAfiliado_NFarmacia!$A$2:$J$497,5,0)),VLOOKUP($B116,padron!$A$3:$M$482,9,0)),+IF(ISERROR(VLOOKUP($B116,NAfiliado_NFarmacia!$A$2:$J$497,5,0)),"Ingresa Farmacia",VLOOKUP($B116,NAfiliado_NFarmacia!$A$2:$J$497,5,0))))</f>
        <v/>
      </c>
      <c r="J116" s="70">
        <f>+IF($B116="","",+IF(OR($F116="Si",$F116=""),IF(ISERROR(VLOOKUP($B116,padron!$A$3:$M$482,10,0)),+IF(ISERROR(VLOOKUP($B116,NAfiliado_NFarmacia!$A$2:$J$497,5,0)),"Ingresa Direccion de Farmacia",VLOOKUP($B116,NAfiliado_NFarmacia!$A$2:$J$497,6,0)),VLOOKUP($B116,padron!$A$3:$M$482,10,0)),+IF(ISERROR(VLOOKUP($B116,NAfiliado_NFarmacia!$A$2:$J$497,6,0)),"Ingresa Direccion de Farmacia",VLOOKUP($B116,NAfiliado_NFarmacia!$A$2:$J$497,6,0))))</f>
        <v/>
      </c>
      <c r="K116" s="70">
        <f>+IF($B116="","",+IF(OR($F116="Si",$F116=""),IF(ISERROR(VLOOKUP($B116,padron!$A$3:$M$482,10,0)),+IF(ISERROR(VLOOKUP($B116,NAfiliado_NFarmacia!$A$2:$J$497,5,0)),"Ingresa Localidad de Farmacia",VLOOKUP($B116,NAfiliado_NFarmacia!$A$2:$J$497,7,0)),VLOOKUP($B116,padron!$A$3:$M$482,11,0)),+IF(ISERROR(VLOOKUP($B116,NAfiliado_NFarmacia!$A$2:$J$497,7,0)),"Ingresa Localidad de Farmacia",VLOOKUP($B116,NAfiliado_NFarmacia!$A$2:$J$497,7,0))))</f>
        <v/>
      </c>
      <c r="L116" s="69">
        <f>+IF(B116="","",IF(F116="No","84005541",+IFERROR(+VLOOKUP(inicio!B116,padron!$A$2:$H$1999,8,0),"84005541")))</f>
        <v/>
      </c>
      <c r="M116" s="69">
        <f>+IF(B116="","",+IFERROR(+VLOOKUP(B116,padron!A:C,3,0),"no_cargado"))</f>
        <v/>
      </c>
      <c r="N116" s="69">
        <f>+IF(C116="","",+IFERROR(+VLOOKUP($C116,materiales!$A$2:$C$101,3,0),"9999"))</f>
        <v/>
      </c>
      <c r="O116" s="69">
        <f>+IF(D116="","","01")</f>
        <v/>
      </c>
      <c r="P116" s="69">
        <f>+IF(B116="","","CONVENIO 100%")</f>
        <v/>
      </c>
      <c r="Q116" s="69">
        <f>+IF(I116="","","ZTRA")</f>
        <v/>
      </c>
      <c r="R116" s="69">
        <f>+IF(J116="","",+IFERROR(+IF(U116="DSZA","ALMA","1004"),"ALMA"))</f>
        <v/>
      </c>
      <c r="S116" s="69">
        <f>+IF(K116="","","40000001")</f>
        <v/>
      </c>
      <c r="T116" s="69">
        <f>+IF(L116="","",+DAY(TODAY())&amp;"."&amp;TEXT(+TODAY(),"MM")&amp;"."&amp;+YEAR(TODAY()))</f>
        <v/>
      </c>
      <c r="U116" s="69">
        <f>+IF(M116="","",IFERROR(+VLOOKUP(C116,materiales!$A$2:$D$1000,4,0),"DSZA"))</f>
        <v/>
      </c>
      <c r="V116" s="69">
        <f>+IF(N116="","","MAN")</f>
        <v/>
      </c>
      <c r="W116" s="69">
        <f>IF(B116="","","02")</f>
        <v/>
      </c>
      <c r="X116" s="69">
        <f>IF(B116="","","01")</f>
        <v/>
      </c>
      <c r="Y116" s="70">
        <f>+RIGHT(B116,8)</f>
        <v/>
      </c>
      <c r="Z116" s="70">
        <f>IF(M116="no_cargado",VLOOKUP(B116,NAfiliado_NFarmacia!A:H,8,0),"")</f>
        <v/>
      </c>
      <c r="AA116" s="71" t="n"/>
    </row>
    <row r="117">
      <c r="A117" s="50" t="n"/>
      <c r="B117" s="70" t="n"/>
      <c r="C117" s="72" t="n"/>
      <c r="D117" s="70" t="n"/>
      <c r="E117" s="70" t="n"/>
      <c r="F117" s="70" t="n"/>
      <c r="G117" s="66">
        <f>+IF($B117="","",+IFERROR(+VLOOKUP(B117,padron!$A$2:$E$2000,2,0),+IFERROR(VLOOKUP(B117,NAfiliado_NFarmacia!$A:$J,10,0),"Ingresar Nuevo Afiliado")))</f>
        <v/>
      </c>
      <c r="H117" s="69">
        <f>+IF(B117="","",+IFERROR(+VLOOKUP($C117,materiales!$A$2:$C$101,2,0),"9999"))</f>
        <v/>
      </c>
      <c r="I117" s="70">
        <f>+IF($B117="","",+IF(OR($F117="Si",$F117=""),IF(ISERROR(VLOOKUP($B117,padron!$A$3:$M$482,9,0)),+IF(ISERROR(VLOOKUP($B117,NAfiliado_NFarmacia!$A$2:$J$497,5,0)),"Ingresa Farmacia",VLOOKUP($B117,NAfiliado_NFarmacia!$A$2:$J$497,5,0)),VLOOKUP($B117,padron!$A$3:$M$482,9,0)),+IF(ISERROR(VLOOKUP($B117,NAfiliado_NFarmacia!$A$2:$J$497,5,0)),"Ingresa Farmacia",VLOOKUP($B117,NAfiliado_NFarmacia!$A$2:$J$497,5,0))))</f>
        <v/>
      </c>
      <c r="J117" s="70">
        <f>+IF($B117="","",+IF(OR($F117="Si",$F117=""),IF(ISERROR(VLOOKUP($B117,padron!$A$3:$M$482,10,0)),+IF(ISERROR(VLOOKUP($B117,NAfiliado_NFarmacia!$A$2:$J$497,5,0)),"Ingresa Direccion de Farmacia",VLOOKUP($B117,NAfiliado_NFarmacia!$A$2:$J$497,6,0)),VLOOKUP($B117,padron!$A$3:$M$482,10,0)),+IF(ISERROR(VLOOKUP($B117,NAfiliado_NFarmacia!$A$2:$J$497,6,0)),"Ingresa Direccion de Farmacia",VLOOKUP($B117,NAfiliado_NFarmacia!$A$2:$J$497,6,0))))</f>
        <v/>
      </c>
      <c r="K117" s="70">
        <f>+IF($B117="","",+IF(OR($F117="Si",$F117=""),IF(ISERROR(VLOOKUP($B117,padron!$A$3:$M$482,10,0)),+IF(ISERROR(VLOOKUP($B117,NAfiliado_NFarmacia!$A$2:$J$497,5,0)),"Ingresa Localidad de Farmacia",VLOOKUP($B117,NAfiliado_NFarmacia!$A$2:$J$497,7,0)),VLOOKUP($B117,padron!$A$3:$M$482,11,0)),+IF(ISERROR(VLOOKUP($B117,NAfiliado_NFarmacia!$A$2:$J$497,7,0)),"Ingresa Localidad de Farmacia",VLOOKUP($B117,NAfiliado_NFarmacia!$A$2:$J$497,7,0))))</f>
        <v/>
      </c>
      <c r="L117" s="69">
        <f>+IF(B117="","",IF(F117="No","84005541",+IFERROR(+VLOOKUP(inicio!B117,padron!$A$2:$H$1999,8,0),"84005541")))</f>
        <v/>
      </c>
      <c r="M117" s="69">
        <f>+IF(B117="","",+IFERROR(+VLOOKUP(B117,padron!A:C,3,0),"no_cargado"))</f>
        <v/>
      </c>
      <c r="N117" s="69">
        <f>+IF(C117="","",+IFERROR(+VLOOKUP($C117,materiales!$A$2:$C$101,3,0),"9999"))</f>
        <v/>
      </c>
      <c r="O117" s="69">
        <f>+IF(D117="","","01")</f>
        <v/>
      </c>
      <c r="P117" s="69">
        <f>+IF(B117="","","CONVENIO 100%")</f>
        <v/>
      </c>
      <c r="Q117" s="69">
        <f>+IF(I117="","","ZTRA")</f>
        <v/>
      </c>
      <c r="R117" s="69">
        <f>+IF(J117="","",+IFERROR(+IF(U117="DSZA","ALMA","1004"),"ALMA"))</f>
        <v/>
      </c>
      <c r="S117" s="69">
        <f>+IF(K117="","","40000001")</f>
        <v/>
      </c>
      <c r="T117" s="69">
        <f>+IF(L117="","",+DAY(TODAY())&amp;"."&amp;TEXT(+TODAY(),"MM")&amp;"."&amp;+YEAR(TODAY()))</f>
        <v/>
      </c>
      <c r="U117" s="69">
        <f>+IF(M117="","",IFERROR(+VLOOKUP(C117,materiales!$A$2:$D$1000,4,0),"DSZA"))</f>
        <v/>
      </c>
      <c r="V117" s="69">
        <f>+IF(N117="","","MAN")</f>
        <v/>
      </c>
      <c r="W117" s="69">
        <f>IF(B117="","","02")</f>
        <v/>
      </c>
      <c r="X117" s="69">
        <f>IF(B117="","","01")</f>
        <v/>
      </c>
      <c r="Y117" s="70">
        <f>+RIGHT(B117,8)</f>
        <v/>
      </c>
      <c r="Z117" s="70">
        <f>IF(M117="no_cargado",VLOOKUP(B117,NAfiliado_NFarmacia!A:H,8,0),"")</f>
        <v/>
      </c>
      <c r="AA117" s="71" t="n"/>
    </row>
    <row r="118">
      <c r="A118" s="50" t="n"/>
      <c r="B118" s="70" t="n"/>
      <c r="C118" s="72" t="n"/>
      <c r="D118" s="70" t="n"/>
      <c r="E118" s="70" t="n"/>
      <c r="F118" s="70" t="n"/>
      <c r="G118" s="66">
        <f>+IF($B118="","",+IFERROR(+VLOOKUP(B118,padron!$A$2:$E$2000,2,0),+IFERROR(VLOOKUP(B118,NAfiliado_NFarmacia!$A:$J,10,0),"Ingresar Nuevo Afiliado")))</f>
        <v/>
      </c>
      <c r="H118" s="69">
        <f>+IF(B118="","",+IFERROR(+VLOOKUP($C118,materiales!$A$2:$C$101,2,0),"9999"))</f>
        <v/>
      </c>
      <c r="I118" s="70">
        <f>+IF($B118="","",+IF(OR($F118="Si",$F118=""),IF(ISERROR(VLOOKUP($B118,padron!$A$3:$M$482,9,0)),+IF(ISERROR(VLOOKUP($B118,NAfiliado_NFarmacia!$A$2:$J$497,5,0)),"Ingresa Farmacia",VLOOKUP($B118,NAfiliado_NFarmacia!$A$2:$J$497,5,0)),VLOOKUP($B118,padron!$A$3:$M$482,9,0)),+IF(ISERROR(VLOOKUP($B118,NAfiliado_NFarmacia!$A$2:$J$497,5,0)),"Ingresa Farmacia",VLOOKUP($B118,NAfiliado_NFarmacia!$A$2:$J$497,5,0))))</f>
        <v/>
      </c>
      <c r="J118" s="70">
        <f>+IF($B118="","",+IF(OR($F118="Si",$F118=""),IF(ISERROR(VLOOKUP($B118,padron!$A$3:$M$482,10,0)),+IF(ISERROR(VLOOKUP($B118,NAfiliado_NFarmacia!$A$2:$J$497,5,0)),"Ingresa Direccion de Farmacia",VLOOKUP($B118,NAfiliado_NFarmacia!$A$2:$J$497,6,0)),VLOOKUP($B118,padron!$A$3:$M$482,10,0)),+IF(ISERROR(VLOOKUP($B118,NAfiliado_NFarmacia!$A$2:$J$497,6,0)),"Ingresa Direccion de Farmacia",VLOOKUP($B118,NAfiliado_NFarmacia!$A$2:$J$497,6,0))))</f>
        <v/>
      </c>
      <c r="K118" s="70">
        <f>+IF($B118="","",+IF(OR($F118="Si",$F118=""),IF(ISERROR(VLOOKUP($B118,padron!$A$3:$M$482,10,0)),+IF(ISERROR(VLOOKUP($B118,NAfiliado_NFarmacia!$A$2:$J$497,5,0)),"Ingresa Localidad de Farmacia",VLOOKUP($B118,NAfiliado_NFarmacia!$A$2:$J$497,7,0)),VLOOKUP($B118,padron!$A$3:$M$482,11,0)),+IF(ISERROR(VLOOKUP($B118,NAfiliado_NFarmacia!$A$2:$J$497,7,0)),"Ingresa Localidad de Farmacia",VLOOKUP($B118,NAfiliado_NFarmacia!$A$2:$J$497,7,0))))</f>
        <v/>
      </c>
      <c r="L118" s="69">
        <f>+IF(B118="","",IF(F118="No","84005541",+IFERROR(+VLOOKUP(inicio!B118,padron!$A$2:$H$1999,8,0),"84005541")))</f>
        <v/>
      </c>
      <c r="M118" s="69">
        <f>+IF(B118="","",+IFERROR(+VLOOKUP(B118,padron!A:C,3,0),"no_cargado"))</f>
        <v/>
      </c>
      <c r="N118" s="69">
        <f>+IF(C118="","",+IFERROR(+VLOOKUP($C118,materiales!$A$2:$C$101,3,0),"9999"))</f>
        <v/>
      </c>
      <c r="O118" s="69">
        <f>+IF(D118="","","01")</f>
        <v/>
      </c>
      <c r="P118" s="69">
        <f>+IF(B118="","","CONVENIO 100%")</f>
        <v/>
      </c>
      <c r="Q118" s="69">
        <f>+IF(I118="","","ZTRA")</f>
        <v/>
      </c>
      <c r="R118" s="69">
        <f>+IF(J118="","",+IFERROR(+IF(U118="DSZA","ALMA","1004"),"ALMA"))</f>
        <v/>
      </c>
      <c r="S118" s="69">
        <f>+IF(K118="","","40000001")</f>
        <v/>
      </c>
      <c r="T118" s="69">
        <f>+IF(L118="","",+DAY(TODAY())&amp;"."&amp;TEXT(+TODAY(),"MM")&amp;"."&amp;+YEAR(TODAY()))</f>
        <v/>
      </c>
      <c r="U118" s="69">
        <f>+IF(M118="","",IFERROR(+VLOOKUP(C118,materiales!$A$2:$D$1000,4,0),"DSZA"))</f>
        <v/>
      </c>
      <c r="V118" s="69">
        <f>+IF(N118="","","MAN")</f>
        <v/>
      </c>
      <c r="W118" s="69">
        <f>IF(B118="","","02")</f>
        <v/>
      </c>
      <c r="X118" s="69">
        <f>IF(B118="","","01")</f>
        <v/>
      </c>
      <c r="Y118" s="70">
        <f>+RIGHT(B118,8)</f>
        <v/>
      </c>
      <c r="Z118" s="70">
        <f>IF(M118="no_cargado",VLOOKUP(B118,NAfiliado_NFarmacia!A:H,8,0),"")</f>
        <v/>
      </c>
      <c r="AA118" s="71" t="n"/>
    </row>
    <row r="119">
      <c r="A119" s="50" t="n"/>
      <c r="B119" s="70" t="n"/>
      <c r="C119" s="72" t="n"/>
      <c r="D119" s="70" t="n"/>
      <c r="E119" s="70" t="n"/>
      <c r="F119" s="70" t="n"/>
      <c r="G119" s="66">
        <f>+IF($B119="","",+IFERROR(+VLOOKUP(B119,padron!$A$2:$E$2000,2,0),+IFERROR(VLOOKUP(B119,NAfiliado_NFarmacia!$A:$J,10,0),"Ingresar Nuevo Afiliado")))</f>
        <v/>
      </c>
      <c r="H119" s="69">
        <f>+IF(B119="","",+IFERROR(+VLOOKUP($C119,materiales!$A$2:$C$101,2,0),"9999"))</f>
        <v/>
      </c>
      <c r="I119" s="70">
        <f>+IF($B119="","",+IF(OR($F119="Si",$F119=""),IF(ISERROR(VLOOKUP($B119,padron!$A$3:$M$482,9,0)),+IF(ISERROR(VLOOKUP($B119,NAfiliado_NFarmacia!$A$2:$J$497,5,0)),"Ingresa Farmacia",VLOOKUP($B119,NAfiliado_NFarmacia!$A$2:$J$497,5,0)),VLOOKUP($B119,padron!$A$3:$M$482,9,0)),+IF(ISERROR(VLOOKUP($B119,NAfiliado_NFarmacia!$A$2:$J$497,5,0)),"Ingresa Farmacia",VLOOKUP($B119,NAfiliado_NFarmacia!$A$2:$J$497,5,0))))</f>
        <v/>
      </c>
      <c r="J119" s="70">
        <f>+IF($B119="","",+IF(OR($F119="Si",$F119=""),IF(ISERROR(VLOOKUP($B119,padron!$A$3:$M$482,10,0)),+IF(ISERROR(VLOOKUP($B119,NAfiliado_NFarmacia!$A$2:$J$497,5,0)),"Ingresa Direccion de Farmacia",VLOOKUP($B119,NAfiliado_NFarmacia!$A$2:$J$497,6,0)),VLOOKUP($B119,padron!$A$3:$M$482,10,0)),+IF(ISERROR(VLOOKUP($B119,NAfiliado_NFarmacia!$A$2:$J$497,6,0)),"Ingresa Direccion de Farmacia",VLOOKUP($B119,NAfiliado_NFarmacia!$A$2:$J$497,6,0))))</f>
        <v/>
      </c>
      <c r="K119" s="70">
        <f>+IF($B119="","",+IF(OR($F119="Si",$F119=""),IF(ISERROR(VLOOKUP($B119,padron!$A$3:$M$482,10,0)),+IF(ISERROR(VLOOKUP($B119,NAfiliado_NFarmacia!$A$2:$J$497,5,0)),"Ingresa Localidad de Farmacia",VLOOKUP($B119,NAfiliado_NFarmacia!$A$2:$J$497,7,0)),VLOOKUP($B119,padron!$A$3:$M$482,11,0)),+IF(ISERROR(VLOOKUP($B119,NAfiliado_NFarmacia!$A$2:$J$497,7,0)),"Ingresa Localidad de Farmacia",VLOOKUP($B119,NAfiliado_NFarmacia!$A$2:$J$497,7,0))))</f>
        <v/>
      </c>
      <c r="L119" s="69">
        <f>+IF(B119="","",IF(F119="No","84005541",+IFERROR(+VLOOKUP(inicio!B119,padron!$A$2:$H$1999,8,0),"84005541")))</f>
        <v/>
      </c>
      <c r="M119" s="69">
        <f>+IF(B119="","",+IFERROR(+VLOOKUP(B119,padron!A:C,3,0),"no_cargado"))</f>
        <v/>
      </c>
      <c r="N119" s="69">
        <f>+IF(C119="","",+IFERROR(+VLOOKUP($C119,materiales!$A$2:$C$101,3,0),"9999"))</f>
        <v/>
      </c>
      <c r="O119" s="69">
        <f>+IF(D119="","","01")</f>
        <v/>
      </c>
      <c r="P119" s="69">
        <f>+IF(B119="","","CONVENIO 100%")</f>
        <v/>
      </c>
      <c r="Q119" s="69">
        <f>+IF(I119="","","ZTRA")</f>
        <v/>
      </c>
      <c r="R119" s="69">
        <f>+IF(J119="","",+IFERROR(+IF(U119="DSZA","ALMA","1004"),"ALMA"))</f>
        <v/>
      </c>
      <c r="S119" s="69">
        <f>+IF(K119="","","40000001")</f>
        <v/>
      </c>
      <c r="T119" s="69">
        <f>+IF(L119="","",+DAY(TODAY())&amp;"."&amp;TEXT(+TODAY(),"MM")&amp;"."&amp;+YEAR(TODAY()))</f>
        <v/>
      </c>
      <c r="U119" s="69">
        <f>+IF(M119="","",IFERROR(+VLOOKUP(C119,materiales!$A$2:$D$1000,4,0),"DSZA"))</f>
        <v/>
      </c>
      <c r="V119" s="69">
        <f>+IF(N119="","","MAN")</f>
        <v/>
      </c>
      <c r="W119" s="69">
        <f>IF(B119="","","02")</f>
        <v/>
      </c>
      <c r="X119" s="69">
        <f>IF(B119="","","01")</f>
        <v/>
      </c>
      <c r="Y119" s="70">
        <f>+RIGHT(B119,8)</f>
        <v/>
      </c>
      <c r="Z119" s="70">
        <f>IF(M119="no_cargado",VLOOKUP(B119,NAfiliado_NFarmacia!A:H,8,0),"")</f>
        <v/>
      </c>
      <c r="AA119" s="71" t="n"/>
    </row>
    <row r="120">
      <c r="A120" s="50" t="n"/>
      <c r="B120" s="70" t="n"/>
      <c r="C120" s="72" t="n"/>
      <c r="D120" s="70" t="n"/>
      <c r="E120" s="70" t="n"/>
      <c r="F120" s="70" t="n"/>
      <c r="G120" s="66">
        <f>+IF($B120="","",+IFERROR(+VLOOKUP(B120,padron!$A$2:$E$2000,2,0),+IFERROR(VLOOKUP(B120,NAfiliado_NFarmacia!$A:$J,10,0),"Ingresar Nuevo Afiliado")))</f>
        <v/>
      </c>
      <c r="H120" s="69">
        <f>+IF(B120="","",+IFERROR(+VLOOKUP($C120,materiales!$A$2:$C$101,2,0),"9999"))</f>
        <v/>
      </c>
      <c r="I120" s="70">
        <f>+IF($B120="","",+IF(OR($F120="Si",$F120=""),IF(ISERROR(VLOOKUP($B120,padron!$A$3:$M$482,9,0)),+IF(ISERROR(VLOOKUP($B120,NAfiliado_NFarmacia!$A$2:$J$497,5,0)),"Ingresa Farmacia",VLOOKUP($B120,NAfiliado_NFarmacia!$A$2:$J$497,5,0)),VLOOKUP($B120,padron!$A$3:$M$482,9,0)),+IF(ISERROR(VLOOKUP($B120,NAfiliado_NFarmacia!$A$2:$J$497,5,0)),"Ingresa Farmacia",VLOOKUP($B120,NAfiliado_NFarmacia!$A$2:$J$497,5,0))))</f>
        <v/>
      </c>
      <c r="J120" s="70">
        <f>+IF($B120="","",+IF(OR($F120="Si",$F120=""),IF(ISERROR(VLOOKUP($B120,padron!$A$3:$M$482,10,0)),+IF(ISERROR(VLOOKUP($B120,NAfiliado_NFarmacia!$A$2:$J$497,5,0)),"Ingresa Direccion de Farmacia",VLOOKUP($B120,NAfiliado_NFarmacia!$A$2:$J$497,6,0)),VLOOKUP($B120,padron!$A$3:$M$482,10,0)),+IF(ISERROR(VLOOKUP($B120,NAfiliado_NFarmacia!$A$2:$J$497,6,0)),"Ingresa Direccion de Farmacia",VLOOKUP($B120,NAfiliado_NFarmacia!$A$2:$J$497,6,0))))</f>
        <v/>
      </c>
      <c r="K120" s="70">
        <f>+IF($B120="","",+IF(OR($F120="Si",$F120=""),IF(ISERROR(VLOOKUP($B120,padron!$A$3:$M$482,10,0)),+IF(ISERROR(VLOOKUP($B120,NAfiliado_NFarmacia!$A$2:$J$497,5,0)),"Ingresa Localidad de Farmacia",VLOOKUP($B120,NAfiliado_NFarmacia!$A$2:$J$497,7,0)),VLOOKUP($B120,padron!$A$3:$M$482,11,0)),+IF(ISERROR(VLOOKUP($B120,NAfiliado_NFarmacia!$A$2:$J$497,7,0)),"Ingresa Localidad de Farmacia",VLOOKUP($B120,NAfiliado_NFarmacia!$A$2:$J$497,7,0))))</f>
        <v/>
      </c>
      <c r="L120" s="69">
        <f>+IF(B120="","",IF(F120="No","84005541",+IFERROR(+VLOOKUP(inicio!B120,padron!$A$2:$H$1999,8,0),"84005541")))</f>
        <v/>
      </c>
      <c r="M120" s="69">
        <f>+IF(B120="","",+IFERROR(+VLOOKUP(B120,padron!A:C,3,0),"no_cargado"))</f>
        <v/>
      </c>
      <c r="N120" s="69">
        <f>+IF(C120="","",+IFERROR(+VLOOKUP($C120,materiales!$A$2:$C$101,3,0),"9999"))</f>
        <v/>
      </c>
      <c r="O120" s="69">
        <f>+IF(D120="","","01")</f>
        <v/>
      </c>
      <c r="P120" s="69">
        <f>+IF(B120="","","CONVENIO 100%")</f>
        <v/>
      </c>
      <c r="Q120" s="69">
        <f>+IF(I120="","","ZTRA")</f>
        <v/>
      </c>
      <c r="R120" s="69">
        <f>+IF(J120="","",+IFERROR(+IF(U120="DSZA","ALMA","1004"),"ALMA"))</f>
        <v/>
      </c>
      <c r="S120" s="69">
        <f>+IF(K120="","","40000001")</f>
        <v/>
      </c>
      <c r="T120" s="69">
        <f>+IF(L120="","",+DAY(TODAY())&amp;"."&amp;TEXT(+TODAY(),"MM")&amp;"."&amp;+YEAR(TODAY()))</f>
        <v/>
      </c>
      <c r="U120" s="69">
        <f>+IF(M120="","",IFERROR(+VLOOKUP(C120,materiales!$A$2:$D$1000,4,0),"DSZA"))</f>
        <v/>
      </c>
      <c r="V120" s="69">
        <f>+IF(N120="","","MAN")</f>
        <v/>
      </c>
      <c r="W120" s="69">
        <f>IF(B120="","","02")</f>
        <v/>
      </c>
      <c r="X120" s="69">
        <f>IF(B120="","","01")</f>
        <v/>
      </c>
      <c r="Y120" s="70">
        <f>+RIGHT(B120,8)</f>
        <v/>
      </c>
      <c r="Z120" s="70">
        <f>IF(M120="no_cargado",VLOOKUP(B120,NAfiliado_NFarmacia!A:H,8,0),"")</f>
        <v/>
      </c>
      <c r="AA120" s="71" t="n"/>
    </row>
    <row r="121">
      <c r="A121" s="50" t="n"/>
      <c r="B121" s="70" t="n"/>
      <c r="C121" s="72" t="n"/>
      <c r="D121" s="70" t="n"/>
      <c r="E121" s="70" t="n"/>
      <c r="F121" s="70" t="n"/>
      <c r="G121" s="66">
        <f>+IF($B121="","",+IFERROR(+VLOOKUP(B121,padron!$A$2:$E$2000,2,0),+IFERROR(VLOOKUP(B121,NAfiliado_NFarmacia!$A:$J,10,0),"Ingresar Nuevo Afiliado")))</f>
        <v/>
      </c>
      <c r="H121" s="69">
        <f>+IF(B121="","",+IFERROR(+VLOOKUP($C121,materiales!$A$2:$C$101,2,0),"9999"))</f>
        <v/>
      </c>
      <c r="I121" s="70">
        <f>+IF($B121="","",+IF(OR($F121="Si",$F121=""),IF(ISERROR(VLOOKUP($B121,padron!$A$3:$M$482,9,0)),+IF(ISERROR(VLOOKUP($B121,NAfiliado_NFarmacia!$A$2:$J$497,5,0)),"Ingresa Farmacia",VLOOKUP($B121,NAfiliado_NFarmacia!$A$2:$J$497,5,0)),VLOOKUP($B121,padron!$A$3:$M$482,9,0)),+IF(ISERROR(VLOOKUP($B121,NAfiliado_NFarmacia!$A$2:$J$497,5,0)),"Ingresa Farmacia",VLOOKUP($B121,NAfiliado_NFarmacia!$A$2:$J$497,5,0))))</f>
        <v/>
      </c>
      <c r="J121" s="70">
        <f>+IF($B121="","",+IF(OR($F121="Si",$F121=""),IF(ISERROR(VLOOKUP($B121,padron!$A$3:$M$482,10,0)),+IF(ISERROR(VLOOKUP($B121,NAfiliado_NFarmacia!$A$2:$J$497,5,0)),"Ingresa Direccion de Farmacia",VLOOKUP($B121,NAfiliado_NFarmacia!$A$2:$J$497,6,0)),VLOOKUP($B121,padron!$A$3:$M$482,10,0)),+IF(ISERROR(VLOOKUP($B121,NAfiliado_NFarmacia!$A$2:$J$497,6,0)),"Ingresa Direccion de Farmacia",VLOOKUP($B121,NAfiliado_NFarmacia!$A$2:$J$497,6,0))))</f>
        <v/>
      </c>
      <c r="K121" s="70">
        <f>+IF($B121="","",+IF(OR($F121="Si",$F121=""),IF(ISERROR(VLOOKUP($B121,padron!$A$3:$M$482,10,0)),+IF(ISERROR(VLOOKUP($B121,NAfiliado_NFarmacia!$A$2:$J$497,5,0)),"Ingresa Localidad de Farmacia",VLOOKUP($B121,NAfiliado_NFarmacia!$A$2:$J$497,7,0)),VLOOKUP($B121,padron!$A$3:$M$482,11,0)),+IF(ISERROR(VLOOKUP($B121,NAfiliado_NFarmacia!$A$2:$J$497,7,0)),"Ingresa Localidad de Farmacia",VLOOKUP($B121,NAfiliado_NFarmacia!$A$2:$J$497,7,0))))</f>
        <v/>
      </c>
      <c r="L121" s="69">
        <f>+IF(B121="","",IF(F121="No","84005541",+IFERROR(+VLOOKUP(inicio!B121,padron!$A$2:$H$1999,8,0),"84005541")))</f>
        <v/>
      </c>
      <c r="M121" s="69">
        <f>+IF(B121="","",+IFERROR(+VLOOKUP(B121,padron!A:C,3,0),"no_cargado"))</f>
        <v/>
      </c>
      <c r="N121" s="69">
        <f>+IF(C121="","",+IFERROR(+VLOOKUP($C121,materiales!$A$2:$C$101,3,0),"9999"))</f>
        <v/>
      </c>
      <c r="O121" s="69">
        <f>+IF(D121="","","01")</f>
        <v/>
      </c>
      <c r="P121" s="69">
        <f>+IF(B121="","","CONVENIO 100%")</f>
        <v/>
      </c>
      <c r="Q121" s="69">
        <f>+IF(I121="","","ZTRA")</f>
        <v/>
      </c>
      <c r="R121" s="69">
        <f>+IF(J121="","",+IFERROR(+IF(U121="DSZA","ALMA","1004"),"ALMA"))</f>
        <v/>
      </c>
      <c r="S121" s="69">
        <f>+IF(K121="","","40000001")</f>
        <v/>
      </c>
      <c r="T121" s="69">
        <f>+IF(L121="","",+DAY(TODAY())&amp;"."&amp;TEXT(+TODAY(),"MM")&amp;"."&amp;+YEAR(TODAY()))</f>
        <v/>
      </c>
      <c r="U121" s="69">
        <f>+IF(M121="","",IFERROR(+VLOOKUP(C121,materiales!$A$2:$D$1000,4,0),"DSZA"))</f>
        <v/>
      </c>
      <c r="V121" s="69">
        <f>+IF(N121="","","MAN")</f>
        <v/>
      </c>
      <c r="W121" s="69">
        <f>IF(B121="","","02")</f>
        <v/>
      </c>
      <c r="X121" s="69">
        <f>IF(B121="","","01")</f>
        <v/>
      </c>
      <c r="Y121" s="70">
        <f>+RIGHT(B121,8)</f>
        <v/>
      </c>
      <c r="Z121" s="70">
        <f>IF(M121="no_cargado",VLOOKUP(B121,NAfiliado_NFarmacia!A:H,8,0),"")</f>
        <v/>
      </c>
      <c r="AA121" s="71" t="n"/>
    </row>
    <row r="122">
      <c r="A122" s="50" t="n"/>
      <c r="B122" s="70" t="n"/>
      <c r="C122" s="72" t="n"/>
      <c r="D122" s="70" t="n"/>
      <c r="E122" s="70" t="n"/>
      <c r="F122" s="70" t="n"/>
      <c r="G122" s="66">
        <f>+IF($B122="","",+IFERROR(+VLOOKUP(B122,padron!$A$2:$E$2000,2,0),+IFERROR(VLOOKUP(B122,NAfiliado_NFarmacia!$A:$J,10,0),"Ingresar Nuevo Afiliado")))</f>
        <v/>
      </c>
      <c r="H122" s="69">
        <f>+IF(B122="","",+IFERROR(+VLOOKUP($C122,materiales!$A$2:$C$101,2,0),"9999"))</f>
        <v/>
      </c>
      <c r="I122" s="70">
        <f>+IF($B122="","",+IF(OR($F122="Si",$F122=""),IF(ISERROR(VLOOKUP($B122,padron!$A$3:$M$482,9,0)),+IF(ISERROR(VLOOKUP($B122,NAfiliado_NFarmacia!$A$2:$J$497,5,0)),"Ingresa Farmacia",VLOOKUP($B122,NAfiliado_NFarmacia!$A$2:$J$497,5,0)),VLOOKUP($B122,padron!$A$3:$M$482,9,0)),+IF(ISERROR(VLOOKUP($B122,NAfiliado_NFarmacia!$A$2:$J$497,5,0)),"Ingresa Farmacia",VLOOKUP($B122,NAfiliado_NFarmacia!$A$2:$J$497,5,0))))</f>
        <v/>
      </c>
      <c r="J122" s="70">
        <f>+IF($B122="","",+IF(OR($F122="Si",$F122=""),IF(ISERROR(VLOOKUP($B122,padron!$A$3:$M$482,10,0)),+IF(ISERROR(VLOOKUP($B122,NAfiliado_NFarmacia!$A$2:$J$497,5,0)),"Ingresa Direccion de Farmacia",VLOOKUP($B122,NAfiliado_NFarmacia!$A$2:$J$497,6,0)),VLOOKUP($B122,padron!$A$3:$M$482,10,0)),+IF(ISERROR(VLOOKUP($B122,NAfiliado_NFarmacia!$A$2:$J$497,6,0)),"Ingresa Direccion de Farmacia",VLOOKUP($B122,NAfiliado_NFarmacia!$A$2:$J$497,6,0))))</f>
        <v/>
      </c>
      <c r="K122" s="70">
        <f>+IF($B122="","",+IF(OR($F122="Si",$F122=""),IF(ISERROR(VLOOKUP($B122,padron!$A$3:$M$482,10,0)),+IF(ISERROR(VLOOKUP($B122,NAfiliado_NFarmacia!$A$2:$J$497,5,0)),"Ingresa Localidad de Farmacia",VLOOKUP($B122,NAfiliado_NFarmacia!$A$2:$J$497,7,0)),VLOOKUP($B122,padron!$A$3:$M$482,11,0)),+IF(ISERROR(VLOOKUP($B122,NAfiliado_NFarmacia!$A$2:$J$497,7,0)),"Ingresa Localidad de Farmacia",VLOOKUP($B122,NAfiliado_NFarmacia!$A$2:$J$497,7,0))))</f>
        <v/>
      </c>
      <c r="L122" s="69">
        <f>+IF(B122="","",IF(F122="No","84005541",+IFERROR(+VLOOKUP(inicio!B122,padron!$A$2:$H$1999,8,0),"84005541")))</f>
        <v/>
      </c>
      <c r="M122" s="69">
        <f>+IF(B122="","",+IFERROR(+VLOOKUP(B122,padron!A:C,3,0),"no_cargado"))</f>
        <v/>
      </c>
      <c r="N122" s="69">
        <f>+IF(C122="","",+IFERROR(+VLOOKUP($C122,materiales!$A$2:$C$101,3,0),"9999"))</f>
        <v/>
      </c>
      <c r="O122" s="69">
        <f>+IF(D122="","","01")</f>
        <v/>
      </c>
      <c r="P122" s="69">
        <f>+IF(B122="","","CONVENIO 100%")</f>
        <v/>
      </c>
      <c r="Q122" s="69">
        <f>+IF(I122="","","ZTRA")</f>
        <v/>
      </c>
      <c r="R122" s="69">
        <f>+IF(J122="","",+IFERROR(+IF(U122="DSZA","ALMA","1004"),"ALMA"))</f>
        <v/>
      </c>
      <c r="S122" s="69">
        <f>+IF(K122="","","40000001")</f>
        <v/>
      </c>
      <c r="T122" s="69">
        <f>+IF(L122="","",+DAY(TODAY())&amp;"."&amp;TEXT(+TODAY(),"MM")&amp;"."&amp;+YEAR(TODAY()))</f>
        <v/>
      </c>
      <c r="U122" s="69">
        <f>+IF(M122="","",IFERROR(+VLOOKUP(C122,materiales!$A$2:$D$1000,4,0),"DSZA"))</f>
        <v/>
      </c>
      <c r="V122" s="69">
        <f>+IF(N122="","","MAN")</f>
        <v/>
      </c>
      <c r="W122" s="69">
        <f>IF(B122="","","02")</f>
        <v/>
      </c>
      <c r="X122" s="69">
        <f>IF(B122="","","01")</f>
        <v/>
      </c>
      <c r="Y122" s="70">
        <f>+RIGHT(B122,8)</f>
        <v/>
      </c>
      <c r="Z122" s="70">
        <f>IF(M122="no_cargado",VLOOKUP(B122,NAfiliado_NFarmacia!A:H,8,0),"")</f>
        <v/>
      </c>
      <c r="AA122" s="71" t="n"/>
    </row>
    <row r="123">
      <c r="A123" s="50" t="n"/>
      <c r="B123" s="70" t="n"/>
      <c r="C123" s="72" t="n"/>
      <c r="D123" s="70" t="n"/>
      <c r="E123" s="70" t="n"/>
      <c r="F123" s="70" t="n"/>
      <c r="G123" s="66">
        <f>+IF($B123="","",+IFERROR(+VLOOKUP(B123,padron!$A$2:$E$2000,2,0),+IFERROR(VLOOKUP(B123,NAfiliado_NFarmacia!$A:$J,10,0),"Ingresar Nuevo Afiliado")))</f>
        <v/>
      </c>
      <c r="H123" s="69">
        <f>+IF(B123="","",+IFERROR(+VLOOKUP($C123,materiales!$A$2:$C$101,2,0),"9999"))</f>
        <v/>
      </c>
      <c r="I123" s="70">
        <f>+IF($B123="","",+IF(OR($F123="Si",$F123=""),IF(ISERROR(VLOOKUP($B123,padron!$A$3:$M$482,9,0)),+IF(ISERROR(VLOOKUP($B123,NAfiliado_NFarmacia!$A$2:$J$497,5,0)),"Ingresa Farmacia",VLOOKUP($B123,NAfiliado_NFarmacia!$A$2:$J$497,5,0)),VLOOKUP($B123,padron!$A$3:$M$482,9,0)),+IF(ISERROR(VLOOKUP($B123,NAfiliado_NFarmacia!$A$2:$J$497,5,0)),"Ingresa Farmacia",VLOOKUP($B123,NAfiliado_NFarmacia!$A$2:$J$497,5,0))))</f>
        <v/>
      </c>
      <c r="J123" s="70">
        <f>+IF($B123="","",+IF(OR($F123="Si",$F123=""),IF(ISERROR(VLOOKUP($B123,padron!$A$3:$M$482,10,0)),+IF(ISERROR(VLOOKUP($B123,NAfiliado_NFarmacia!$A$2:$J$497,5,0)),"Ingresa Direccion de Farmacia",VLOOKUP($B123,NAfiliado_NFarmacia!$A$2:$J$497,6,0)),VLOOKUP($B123,padron!$A$3:$M$482,10,0)),+IF(ISERROR(VLOOKUP($B123,NAfiliado_NFarmacia!$A$2:$J$497,6,0)),"Ingresa Direccion de Farmacia",VLOOKUP($B123,NAfiliado_NFarmacia!$A$2:$J$497,6,0))))</f>
        <v/>
      </c>
      <c r="K123" s="70">
        <f>+IF($B123="","",+IF(OR($F123="Si",$F123=""),IF(ISERROR(VLOOKUP($B123,padron!$A$3:$M$482,10,0)),+IF(ISERROR(VLOOKUP($B123,NAfiliado_NFarmacia!$A$2:$J$497,5,0)),"Ingresa Localidad de Farmacia",VLOOKUP($B123,NAfiliado_NFarmacia!$A$2:$J$497,7,0)),VLOOKUP($B123,padron!$A$3:$M$482,11,0)),+IF(ISERROR(VLOOKUP($B123,NAfiliado_NFarmacia!$A$2:$J$497,7,0)),"Ingresa Localidad de Farmacia",VLOOKUP($B123,NAfiliado_NFarmacia!$A$2:$J$497,7,0))))</f>
        <v/>
      </c>
      <c r="L123" s="69">
        <f>+IF(B123="","",IF(F123="No","84005541",+IFERROR(+VLOOKUP(inicio!B123,padron!$A$2:$H$1999,8,0),"84005541")))</f>
        <v/>
      </c>
      <c r="M123" s="69">
        <f>+IF(B123="","",+IFERROR(+VLOOKUP(B123,padron!A:C,3,0),"no_cargado"))</f>
        <v/>
      </c>
      <c r="N123" s="69">
        <f>+IF(C123="","",+IFERROR(+VLOOKUP($C123,materiales!$A$2:$C$101,3,0),"9999"))</f>
        <v/>
      </c>
      <c r="O123" s="69">
        <f>+IF(D123="","","01")</f>
        <v/>
      </c>
      <c r="P123" s="69">
        <f>+IF(B123="","","CONVENIO 100%")</f>
        <v/>
      </c>
      <c r="Q123" s="69">
        <f>+IF(I123="","","ZTRA")</f>
        <v/>
      </c>
      <c r="R123" s="69">
        <f>+IF(J123="","",+IFERROR(+IF(U123="DSZA","ALMA","1004"),"ALMA"))</f>
        <v/>
      </c>
      <c r="S123" s="69">
        <f>+IF(K123="","","40000001")</f>
        <v/>
      </c>
      <c r="T123" s="69">
        <f>+IF(L123="","",+DAY(TODAY())&amp;"."&amp;TEXT(+TODAY(),"MM")&amp;"."&amp;+YEAR(TODAY()))</f>
        <v/>
      </c>
      <c r="U123" s="69">
        <f>+IF(M123="","",IFERROR(+VLOOKUP(C123,materiales!$A$2:$D$1000,4,0),"DSZA"))</f>
        <v/>
      </c>
      <c r="V123" s="69">
        <f>+IF(N123="","","MAN")</f>
        <v/>
      </c>
      <c r="W123" s="69">
        <f>IF(B123="","","02")</f>
        <v/>
      </c>
      <c r="X123" s="69">
        <f>IF(B123="","","01")</f>
        <v/>
      </c>
      <c r="Y123" s="70">
        <f>+RIGHT(B123,8)</f>
        <v/>
      </c>
      <c r="Z123" s="70">
        <f>IF(M123="no_cargado",VLOOKUP(B123,NAfiliado_NFarmacia!A:H,8,0),"")</f>
        <v/>
      </c>
      <c r="AA123" s="71" t="n"/>
    </row>
    <row r="124">
      <c r="A124" s="50" t="n"/>
      <c r="B124" s="70" t="n"/>
      <c r="C124" s="72" t="n"/>
      <c r="D124" s="70" t="n"/>
      <c r="E124" s="70" t="n"/>
      <c r="F124" s="70" t="n"/>
      <c r="G124" s="66">
        <f>+IF($B124="","",+IFERROR(+VLOOKUP(B124,padron!$A$2:$E$2000,2,0),+IFERROR(VLOOKUP(B124,NAfiliado_NFarmacia!$A:$J,10,0),"Ingresar Nuevo Afiliado")))</f>
        <v/>
      </c>
      <c r="H124" s="69">
        <f>+IF(B124="","",+IFERROR(+VLOOKUP($C124,materiales!$A$2:$C$101,2,0),"9999"))</f>
        <v/>
      </c>
      <c r="I124" s="70">
        <f>+IF($B124="","",+IF(OR($F124="Si",$F124=""),IF(ISERROR(VLOOKUP($B124,padron!$A$3:$M$482,9,0)),+IF(ISERROR(VLOOKUP($B124,NAfiliado_NFarmacia!$A$2:$J$497,5,0)),"Ingresa Farmacia",VLOOKUP($B124,NAfiliado_NFarmacia!$A$2:$J$497,5,0)),VLOOKUP($B124,padron!$A$3:$M$482,9,0)),+IF(ISERROR(VLOOKUP($B124,NAfiliado_NFarmacia!$A$2:$J$497,5,0)),"Ingresa Farmacia",VLOOKUP($B124,NAfiliado_NFarmacia!$A$2:$J$497,5,0))))</f>
        <v/>
      </c>
      <c r="J124" s="70">
        <f>+IF($B124="","",+IF(OR($F124="Si",$F124=""),IF(ISERROR(VLOOKUP($B124,padron!$A$3:$M$482,10,0)),+IF(ISERROR(VLOOKUP($B124,NAfiliado_NFarmacia!$A$2:$J$497,5,0)),"Ingresa Direccion de Farmacia",VLOOKUP($B124,NAfiliado_NFarmacia!$A$2:$J$497,6,0)),VLOOKUP($B124,padron!$A$3:$M$482,10,0)),+IF(ISERROR(VLOOKUP($B124,NAfiliado_NFarmacia!$A$2:$J$497,6,0)),"Ingresa Direccion de Farmacia",VLOOKUP($B124,NAfiliado_NFarmacia!$A$2:$J$497,6,0))))</f>
        <v/>
      </c>
      <c r="K124" s="70">
        <f>+IF($B124="","",+IF(OR($F124="Si",$F124=""),IF(ISERROR(VLOOKUP($B124,padron!$A$3:$M$482,10,0)),+IF(ISERROR(VLOOKUP($B124,NAfiliado_NFarmacia!$A$2:$J$497,5,0)),"Ingresa Localidad de Farmacia",VLOOKUP($B124,NAfiliado_NFarmacia!$A$2:$J$497,7,0)),VLOOKUP($B124,padron!$A$3:$M$482,11,0)),+IF(ISERROR(VLOOKUP($B124,NAfiliado_NFarmacia!$A$2:$J$497,7,0)),"Ingresa Localidad de Farmacia",VLOOKUP($B124,NAfiliado_NFarmacia!$A$2:$J$497,7,0))))</f>
        <v/>
      </c>
      <c r="L124" s="69">
        <f>+IF(B124="","",IF(F124="No","84005541",+IFERROR(+VLOOKUP(inicio!B124,padron!$A$2:$H$1999,8,0),"84005541")))</f>
        <v/>
      </c>
      <c r="M124" s="69">
        <f>+IF(B124="","",+IFERROR(+VLOOKUP(B124,padron!A:C,3,0),"no_cargado"))</f>
        <v/>
      </c>
      <c r="N124" s="69">
        <f>+IF(C124="","",+IFERROR(+VLOOKUP($C124,materiales!$A$2:$C$101,3,0),"9999"))</f>
        <v/>
      </c>
      <c r="O124" s="69">
        <f>+IF(D124="","","01")</f>
        <v/>
      </c>
      <c r="P124" s="69">
        <f>+IF(B124="","","CONVENIO 100%")</f>
        <v/>
      </c>
      <c r="Q124" s="69">
        <f>+IF(I124="","","ZTRA")</f>
        <v/>
      </c>
      <c r="R124" s="69">
        <f>+IF(J124="","",+IFERROR(+IF(U124="DSZA","ALMA","1004"),"ALMA"))</f>
        <v/>
      </c>
      <c r="S124" s="69">
        <f>+IF(K124="","","40000001")</f>
        <v/>
      </c>
      <c r="T124" s="69">
        <f>+IF(L124="","",+DAY(TODAY())&amp;"."&amp;TEXT(+TODAY(),"MM")&amp;"."&amp;+YEAR(TODAY()))</f>
        <v/>
      </c>
      <c r="U124" s="69">
        <f>+IF(M124="","",IFERROR(+VLOOKUP(C124,materiales!$A$2:$D$1000,4,0),"DSZA"))</f>
        <v/>
      </c>
      <c r="V124" s="69">
        <f>+IF(N124="","","MAN")</f>
        <v/>
      </c>
      <c r="W124" s="69">
        <f>IF(B124="","","02")</f>
        <v/>
      </c>
      <c r="X124" s="69">
        <f>IF(B124="","","01")</f>
        <v/>
      </c>
      <c r="Y124" s="70">
        <f>+RIGHT(B124,8)</f>
        <v/>
      </c>
      <c r="Z124" s="70">
        <f>IF(M124="no_cargado",VLOOKUP(B124,NAfiliado_NFarmacia!A:H,8,0),"")</f>
        <v/>
      </c>
      <c r="AA124" s="71" t="n"/>
    </row>
    <row r="125">
      <c r="A125" s="50" t="n"/>
      <c r="B125" s="70" t="n"/>
      <c r="C125" s="72" t="n"/>
      <c r="D125" s="70" t="n"/>
      <c r="E125" s="70" t="n"/>
      <c r="F125" s="70" t="n"/>
      <c r="G125" s="66">
        <f>+IF($B125="","",+IFERROR(+VLOOKUP(B125,padron!$A$2:$E$2000,2,0),+IFERROR(VLOOKUP(B125,NAfiliado_NFarmacia!$A:$J,10,0),"Ingresar Nuevo Afiliado")))</f>
        <v/>
      </c>
      <c r="H125" s="69">
        <f>+IF(B125="","",+IFERROR(+VLOOKUP($C125,materiales!$A$2:$C$101,2,0),"9999"))</f>
        <v/>
      </c>
      <c r="I125" s="70">
        <f>+IF($B125="","",+IF(OR($F125="Si",$F125=""),IF(ISERROR(VLOOKUP($B125,padron!$A$3:$M$482,9,0)),+IF(ISERROR(VLOOKUP($B125,NAfiliado_NFarmacia!$A$2:$J$497,5,0)),"Ingresa Farmacia",VLOOKUP($B125,NAfiliado_NFarmacia!$A$2:$J$497,5,0)),VLOOKUP($B125,padron!$A$3:$M$482,9,0)),+IF(ISERROR(VLOOKUP($B125,NAfiliado_NFarmacia!$A$2:$J$497,5,0)),"Ingresa Farmacia",VLOOKUP($B125,NAfiliado_NFarmacia!$A$2:$J$497,5,0))))</f>
        <v/>
      </c>
      <c r="J125" s="70">
        <f>+IF($B125="","",+IF(OR($F125="Si",$F125=""),IF(ISERROR(VLOOKUP($B125,padron!$A$3:$M$482,10,0)),+IF(ISERROR(VLOOKUP($B125,NAfiliado_NFarmacia!$A$2:$J$497,5,0)),"Ingresa Direccion de Farmacia",VLOOKUP($B125,NAfiliado_NFarmacia!$A$2:$J$497,6,0)),VLOOKUP($B125,padron!$A$3:$M$482,10,0)),+IF(ISERROR(VLOOKUP($B125,NAfiliado_NFarmacia!$A$2:$J$497,6,0)),"Ingresa Direccion de Farmacia",VLOOKUP($B125,NAfiliado_NFarmacia!$A$2:$J$497,6,0))))</f>
        <v/>
      </c>
      <c r="K125" s="70">
        <f>+IF($B125="","",+IF(OR($F125="Si",$F125=""),IF(ISERROR(VLOOKUP($B125,padron!$A$3:$M$482,10,0)),+IF(ISERROR(VLOOKUP($B125,NAfiliado_NFarmacia!$A$2:$J$497,5,0)),"Ingresa Localidad de Farmacia",VLOOKUP($B125,NAfiliado_NFarmacia!$A$2:$J$497,7,0)),VLOOKUP($B125,padron!$A$3:$M$482,11,0)),+IF(ISERROR(VLOOKUP($B125,NAfiliado_NFarmacia!$A$2:$J$497,7,0)),"Ingresa Localidad de Farmacia",VLOOKUP($B125,NAfiliado_NFarmacia!$A$2:$J$497,7,0))))</f>
        <v/>
      </c>
      <c r="L125" s="69">
        <f>+IF(B125="","",IF(F125="No","84005541",+IFERROR(+VLOOKUP(inicio!B125,padron!$A$2:$H$1999,8,0),"84005541")))</f>
        <v/>
      </c>
      <c r="M125" s="69">
        <f>+IF(B125="","",+IFERROR(+VLOOKUP(B125,padron!A:C,3,0),"no_cargado"))</f>
        <v/>
      </c>
      <c r="N125" s="69">
        <f>+IF(C125="","",+IFERROR(+VLOOKUP($C125,materiales!$A$2:$C$101,3,0),"9999"))</f>
        <v/>
      </c>
      <c r="O125" s="69">
        <f>+IF(D125="","","01")</f>
        <v/>
      </c>
      <c r="P125" s="69">
        <f>+IF(B125="","","CONVENIO 100%")</f>
        <v/>
      </c>
      <c r="Q125" s="69">
        <f>+IF(I125="","","ZTRA")</f>
        <v/>
      </c>
      <c r="R125" s="69">
        <f>+IF(J125="","",+IFERROR(+IF(U125="DSZA","ALMA","1004"),"ALMA"))</f>
        <v/>
      </c>
      <c r="S125" s="69">
        <f>+IF(K125="","","40000001")</f>
        <v/>
      </c>
      <c r="T125" s="69">
        <f>+IF(L125="","",+DAY(TODAY())&amp;"."&amp;TEXT(+TODAY(),"MM")&amp;"."&amp;+YEAR(TODAY()))</f>
        <v/>
      </c>
      <c r="U125" s="69">
        <f>+IF(M125="","",IFERROR(+VLOOKUP(C125,materiales!$A$2:$D$1000,4,0),"DSZA"))</f>
        <v/>
      </c>
      <c r="V125" s="69">
        <f>+IF(N125="","","MAN")</f>
        <v/>
      </c>
      <c r="W125" s="69">
        <f>IF(B125="","","02")</f>
        <v/>
      </c>
      <c r="X125" s="69">
        <f>IF(B125="","","01")</f>
        <v/>
      </c>
      <c r="Y125" s="70">
        <f>+RIGHT(B125,8)</f>
        <v/>
      </c>
      <c r="Z125" s="70">
        <f>IF(M125="no_cargado",VLOOKUP(B125,NAfiliado_NFarmacia!A:H,8,0),"")</f>
        <v/>
      </c>
      <c r="AA125" s="71" t="n"/>
    </row>
    <row r="126">
      <c r="A126" s="50" t="n"/>
      <c r="B126" s="70" t="n"/>
      <c r="C126" s="72" t="n"/>
      <c r="D126" s="70" t="n"/>
      <c r="E126" s="70" t="n"/>
      <c r="F126" s="70" t="n"/>
      <c r="G126" s="66">
        <f>+IF($B126="","",+IFERROR(+VLOOKUP(B126,padron!$A$2:$E$2000,2,0),+IFERROR(VLOOKUP(B126,NAfiliado_NFarmacia!$A:$J,10,0),"Ingresar Nuevo Afiliado")))</f>
        <v/>
      </c>
      <c r="H126" s="69">
        <f>+IF(B126="","",+IFERROR(+VLOOKUP($C126,materiales!$A$2:$C$101,2,0),"9999"))</f>
        <v/>
      </c>
      <c r="I126" s="70">
        <f>+IF($B126="","",+IF(OR($F126="Si",$F126=""),IF(ISERROR(VLOOKUP($B126,padron!$A$3:$M$482,9,0)),+IF(ISERROR(VLOOKUP($B126,NAfiliado_NFarmacia!$A$2:$J$497,5,0)),"Ingresa Farmacia",VLOOKUP($B126,NAfiliado_NFarmacia!$A$2:$J$497,5,0)),VLOOKUP($B126,padron!$A$3:$M$482,9,0)),+IF(ISERROR(VLOOKUP($B126,NAfiliado_NFarmacia!$A$2:$J$497,5,0)),"Ingresa Farmacia",VLOOKUP($B126,NAfiliado_NFarmacia!$A$2:$J$497,5,0))))</f>
        <v/>
      </c>
      <c r="J126" s="70">
        <f>+IF($B126="","",+IF(OR($F126="Si",$F126=""),IF(ISERROR(VLOOKUP($B126,padron!$A$3:$M$482,10,0)),+IF(ISERROR(VLOOKUP($B126,NAfiliado_NFarmacia!$A$2:$J$497,5,0)),"Ingresa Direccion de Farmacia",VLOOKUP($B126,NAfiliado_NFarmacia!$A$2:$J$497,6,0)),VLOOKUP($B126,padron!$A$3:$M$482,10,0)),+IF(ISERROR(VLOOKUP($B126,NAfiliado_NFarmacia!$A$2:$J$497,6,0)),"Ingresa Direccion de Farmacia",VLOOKUP($B126,NAfiliado_NFarmacia!$A$2:$J$497,6,0))))</f>
        <v/>
      </c>
      <c r="K126" s="70">
        <f>+IF($B126="","",+IF(OR($F126="Si",$F126=""),IF(ISERROR(VLOOKUP($B126,padron!$A$3:$M$482,10,0)),+IF(ISERROR(VLOOKUP($B126,NAfiliado_NFarmacia!$A$2:$J$497,5,0)),"Ingresa Localidad de Farmacia",VLOOKUP($B126,NAfiliado_NFarmacia!$A$2:$J$497,7,0)),VLOOKUP($B126,padron!$A$3:$M$482,11,0)),+IF(ISERROR(VLOOKUP($B126,NAfiliado_NFarmacia!$A$2:$J$497,7,0)),"Ingresa Localidad de Farmacia",VLOOKUP($B126,NAfiliado_NFarmacia!$A$2:$J$497,7,0))))</f>
        <v/>
      </c>
      <c r="L126" s="69">
        <f>+IF(B126="","",IF(F126="No","84005541",+IFERROR(+VLOOKUP(inicio!B126,padron!$A$2:$H$1999,8,0),"84005541")))</f>
        <v/>
      </c>
      <c r="M126" s="69">
        <f>+IF(B126="","",+IFERROR(+VLOOKUP(B126,padron!A:C,3,0),"no_cargado"))</f>
        <v/>
      </c>
      <c r="N126" s="69">
        <f>+IF(C126="","",+IFERROR(+VLOOKUP($C126,materiales!$A$2:$C$101,3,0),"9999"))</f>
        <v/>
      </c>
      <c r="O126" s="69">
        <f>+IF(D126="","","01")</f>
        <v/>
      </c>
      <c r="P126" s="69">
        <f>+IF(B126="","","CONVENIO 100%")</f>
        <v/>
      </c>
      <c r="Q126" s="69">
        <f>+IF(I126="","","ZTRA")</f>
        <v/>
      </c>
      <c r="R126" s="69">
        <f>+IF(J126="","",+IFERROR(+IF(U126="DSZA","ALMA","1004"),"ALMA"))</f>
        <v/>
      </c>
      <c r="S126" s="69">
        <f>+IF(K126="","","40000001")</f>
        <v/>
      </c>
      <c r="T126" s="69">
        <f>+IF(L126="","",+DAY(TODAY())&amp;"."&amp;TEXT(+TODAY(),"MM")&amp;"."&amp;+YEAR(TODAY()))</f>
        <v/>
      </c>
      <c r="U126" s="69">
        <f>+IF(M126="","",IFERROR(+VLOOKUP(C126,materiales!$A$2:$D$1000,4,0),"DSZA"))</f>
        <v/>
      </c>
      <c r="V126" s="69">
        <f>+IF(N126="","","MAN")</f>
        <v/>
      </c>
      <c r="W126" s="69">
        <f>IF(B126="","","02")</f>
        <v/>
      </c>
      <c r="X126" s="69">
        <f>IF(B126="","","01")</f>
        <v/>
      </c>
      <c r="Y126" s="70">
        <f>+RIGHT(B126,8)</f>
        <v/>
      </c>
      <c r="Z126" s="70">
        <f>IF(M126="no_cargado",VLOOKUP(B126,NAfiliado_NFarmacia!A:H,8,0),"")</f>
        <v/>
      </c>
      <c r="AA126" s="71" t="n"/>
    </row>
    <row r="127">
      <c r="A127" s="50" t="n"/>
      <c r="B127" s="70" t="n"/>
      <c r="C127" s="72" t="n"/>
      <c r="D127" s="70" t="n"/>
      <c r="E127" s="70" t="n"/>
      <c r="F127" s="70" t="n"/>
      <c r="G127" s="66">
        <f>+IF($B127="","",+IFERROR(+VLOOKUP(B127,padron!$A$2:$E$2000,2,0),+IFERROR(VLOOKUP(B127,NAfiliado_NFarmacia!$A:$J,10,0),"Ingresar Nuevo Afiliado")))</f>
        <v/>
      </c>
      <c r="H127" s="69">
        <f>+IF(B127="","",+IFERROR(+VLOOKUP($C127,materiales!$A$2:$C$101,2,0),"9999"))</f>
        <v/>
      </c>
      <c r="I127" s="70">
        <f>+IF($B127="","",+IF(OR($F127="Si",$F127=""),IF(ISERROR(VLOOKUP($B127,padron!$A$3:$M$482,9,0)),+IF(ISERROR(VLOOKUP($B127,NAfiliado_NFarmacia!$A$2:$J$497,5,0)),"Ingresa Farmacia",VLOOKUP($B127,NAfiliado_NFarmacia!$A$2:$J$497,5,0)),VLOOKUP($B127,padron!$A$3:$M$482,9,0)),+IF(ISERROR(VLOOKUP($B127,NAfiliado_NFarmacia!$A$2:$J$497,5,0)),"Ingresa Farmacia",VLOOKUP($B127,NAfiliado_NFarmacia!$A$2:$J$497,5,0))))</f>
        <v/>
      </c>
      <c r="J127" s="70">
        <f>+IF($B127="","",+IF(OR($F127="Si",$F127=""),IF(ISERROR(VLOOKUP($B127,padron!$A$3:$M$482,10,0)),+IF(ISERROR(VLOOKUP($B127,NAfiliado_NFarmacia!$A$2:$J$497,5,0)),"Ingresa Direccion de Farmacia",VLOOKUP($B127,NAfiliado_NFarmacia!$A$2:$J$497,6,0)),VLOOKUP($B127,padron!$A$3:$M$482,10,0)),+IF(ISERROR(VLOOKUP($B127,NAfiliado_NFarmacia!$A$2:$J$497,6,0)),"Ingresa Direccion de Farmacia",VLOOKUP($B127,NAfiliado_NFarmacia!$A$2:$J$497,6,0))))</f>
        <v/>
      </c>
      <c r="K127" s="70">
        <f>+IF($B127="","",+IF(OR($F127="Si",$F127=""),IF(ISERROR(VLOOKUP($B127,padron!$A$3:$M$482,10,0)),+IF(ISERROR(VLOOKUP($B127,NAfiliado_NFarmacia!$A$2:$J$497,5,0)),"Ingresa Localidad de Farmacia",VLOOKUP($B127,NAfiliado_NFarmacia!$A$2:$J$497,7,0)),VLOOKUP($B127,padron!$A$3:$M$482,11,0)),+IF(ISERROR(VLOOKUP($B127,NAfiliado_NFarmacia!$A$2:$J$497,7,0)),"Ingresa Localidad de Farmacia",VLOOKUP($B127,NAfiliado_NFarmacia!$A$2:$J$497,7,0))))</f>
        <v/>
      </c>
      <c r="L127" s="69">
        <f>+IF(B127="","",IF(F127="No","84005541",+IFERROR(+VLOOKUP(inicio!B127,padron!$A$2:$H$1999,8,0),"84005541")))</f>
        <v/>
      </c>
      <c r="M127" s="69">
        <f>+IF(B127="","",+IFERROR(+VLOOKUP(B127,padron!A:C,3,0),"no_cargado"))</f>
        <v/>
      </c>
      <c r="N127" s="69">
        <f>+IF(C127="","",+IFERROR(+VLOOKUP($C127,materiales!$A$2:$C$101,3,0),"9999"))</f>
        <v/>
      </c>
      <c r="O127" s="69">
        <f>+IF(D127="","","01")</f>
        <v/>
      </c>
      <c r="P127" s="69">
        <f>+IF(B127="","","CONVENIO 100%")</f>
        <v/>
      </c>
      <c r="Q127" s="69">
        <f>+IF(I127="","","ZTRA")</f>
        <v/>
      </c>
      <c r="R127" s="69">
        <f>+IF(J127="","",+IFERROR(+IF(U127="DSZA","ALMA","1004"),"ALMA"))</f>
        <v/>
      </c>
      <c r="S127" s="69">
        <f>+IF(K127="","","40000001")</f>
        <v/>
      </c>
      <c r="T127" s="69">
        <f>+IF(L127="","",+DAY(TODAY())&amp;"."&amp;TEXT(+TODAY(),"MM")&amp;"."&amp;+YEAR(TODAY()))</f>
        <v/>
      </c>
      <c r="U127" s="69">
        <f>+IF(M127="","",IFERROR(+VLOOKUP(C127,materiales!$A$2:$D$1000,4,0),"DSZA"))</f>
        <v/>
      </c>
      <c r="V127" s="69">
        <f>+IF(N127="","","MAN")</f>
        <v/>
      </c>
      <c r="W127" s="69">
        <f>IF(B127="","","02")</f>
        <v/>
      </c>
      <c r="X127" s="69">
        <f>IF(B127="","","01")</f>
        <v/>
      </c>
      <c r="Y127" s="70">
        <f>+RIGHT(B127,8)</f>
        <v/>
      </c>
      <c r="Z127" s="70">
        <f>IF(M127="no_cargado",VLOOKUP(B127,NAfiliado_NFarmacia!A:H,8,0),"")</f>
        <v/>
      </c>
      <c r="AA127" s="71" t="n"/>
    </row>
    <row r="128">
      <c r="A128" s="50" t="n"/>
      <c r="B128" s="70" t="n"/>
      <c r="C128" s="72" t="n"/>
      <c r="D128" s="70" t="n"/>
      <c r="E128" s="70" t="n"/>
      <c r="F128" s="70" t="n"/>
      <c r="G128" s="66">
        <f>+IF($B128="","",+IFERROR(+VLOOKUP(B128,padron!$A$2:$E$2000,2,0),+IFERROR(VLOOKUP(B128,NAfiliado_NFarmacia!$A:$J,10,0),"Ingresar Nuevo Afiliado")))</f>
        <v/>
      </c>
      <c r="H128" s="69">
        <f>+IF(B128="","",+IFERROR(+VLOOKUP($C128,materiales!$A$2:$C$101,2,0),"9999"))</f>
        <v/>
      </c>
      <c r="I128" s="70">
        <f>+IF($B128="","",+IF(OR($F128="Si",$F128=""),IF(ISERROR(VLOOKUP($B128,padron!$A$3:$M$482,9,0)),+IF(ISERROR(VLOOKUP($B128,NAfiliado_NFarmacia!$A$2:$J$497,5,0)),"Ingresa Farmacia",VLOOKUP($B128,NAfiliado_NFarmacia!$A$2:$J$497,5,0)),VLOOKUP($B128,padron!$A$3:$M$482,9,0)),+IF(ISERROR(VLOOKUP($B128,NAfiliado_NFarmacia!$A$2:$J$497,5,0)),"Ingresa Farmacia",VLOOKUP($B128,NAfiliado_NFarmacia!$A$2:$J$497,5,0))))</f>
        <v/>
      </c>
      <c r="J128" s="70">
        <f>+IF($B128="","",+IF(OR($F128="Si",$F128=""),IF(ISERROR(VLOOKUP($B128,padron!$A$3:$M$482,10,0)),+IF(ISERROR(VLOOKUP($B128,NAfiliado_NFarmacia!$A$2:$J$497,5,0)),"Ingresa Direccion de Farmacia",VLOOKUP($B128,NAfiliado_NFarmacia!$A$2:$J$497,6,0)),VLOOKUP($B128,padron!$A$3:$M$482,10,0)),+IF(ISERROR(VLOOKUP($B128,NAfiliado_NFarmacia!$A$2:$J$497,6,0)),"Ingresa Direccion de Farmacia",VLOOKUP($B128,NAfiliado_NFarmacia!$A$2:$J$497,6,0))))</f>
        <v/>
      </c>
      <c r="K128" s="70">
        <f>+IF($B128="","",+IF(OR($F128="Si",$F128=""),IF(ISERROR(VLOOKUP($B128,padron!$A$3:$M$482,10,0)),+IF(ISERROR(VLOOKUP($B128,NAfiliado_NFarmacia!$A$2:$J$497,5,0)),"Ingresa Localidad de Farmacia",VLOOKUP($B128,NAfiliado_NFarmacia!$A$2:$J$497,7,0)),VLOOKUP($B128,padron!$A$3:$M$482,11,0)),+IF(ISERROR(VLOOKUP($B128,NAfiliado_NFarmacia!$A$2:$J$497,7,0)),"Ingresa Localidad de Farmacia",VLOOKUP($B128,NAfiliado_NFarmacia!$A$2:$J$497,7,0))))</f>
        <v/>
      </c>
      <c r="L128" s="69">
        <f>+IF(B128="","",IF(F128="No","84005541",+IFERROR(+VLOOKUP(inicio!B128,padron!$A$2:$H$1999,8,0),"84005541")))</f>
        <v/>
      </c>
      <c r="M128" s="69">
        <f>+IF(B128="","",+IFERROR(+VLOOKUP(B128,padron!A:C,3,0),"no_cargado"))</f>
        <v/>
      </c>
      <c r="N128" s="69">
        <f>+IF(C128="","",+IFERROR(+VLOOKUP($C128,materiales!$A$2:$C$101,3,0),"9999"))</f>
        <v/>
      </c>
      <c r="O128" s="69">
        <f>+IF(D128="","","01")</f>
        <v/>
      </c>
      <c r="P128" s="69">
        <f>+IF(B128="","","CONVENIO 100%")</f>
        <v/>
      </c>
      <c r="Q128" s="69">
        <f>+IF(I128="","","ZTRA")</f>
        <v/>
      </c>
      <c r="R128" s="69">
        <f>+IF(J128="","",+IFERROR(+IF(U128="DSZA","ALMA","1004"),"ALMA"))</f>
        <v/>
      </c>
      <c r="S128" s="69">
        <f>+IF(K128="","","40000001")</f>
        <v/>
      </c>
      <c r="T128" s="69">
        <f>+IF(L128="","",+DAY(TODAY())&amp;"."&amp;TEXT(+TODAY(),"MM")&amp;"."&amp;+YEAR(TODAY()))</f>
        <v/>
      </c>
      <c r="U128" s="69">
        <f>+IF(M128="","",IFERROR(+VLOOKUP(C128,materiales!$A$2:$D$1000,4,0),"DSZA"))</f>
        <v/>
      </c>
      <c r="V128" s="69">
        <f>+IF(N128="","","MAN")</f>
        <v/>
      </c>
      <c r="W128" s="69">
        <f>IF(B128="","","02")</f>
        <v/>
      </c>
      <c r="X128" s="69">
        <f>IF(B128="","","01")</f>
        <v/>
      </c>
      <c r="Y128" s="70">
        <f>+RIGHT(B128,8)</f>
        <v/>
      </c>
      <c r="Z128" s="70">
        <f>IF(M128="no_cargado",VLOOKUP(B128,NAfiliado_NFarmacia!A:H,8,0),"")</f>
        <v/>
      </c>
      <c r="AA128" s="71" t="n"/>
    </row>
    <row r="129">
      <c r="A129" s="50" t="n"/>
      <c r="B129" s="70" t="n"/>
      <c r="C129" s="72" t="n"/>
      <c r="D129" s="70" t="n"/>
      <c r="E129" s="70" t="n"/>
      <c r="F129" s="70" t="n"/>
      <c r="G129" s="66">
        <f>+IF($B129="","",+IFERROR(+VLOOKUP(B129,padron!$A$2:$E$2000,2,0),+IFERROR(VLOOKUP(B129,NAfiliado_NFarmacia!$A:$J,10,0),"Ingresar Nuevo Afiliado")))</f>
        <v/>
      </c>
      <c r="H129" s="69">
        <f>+IF(B129="","",+IFERROR(+VLOOKUP($C129,materiales!$A$2:$C$101,2,0),"9999"))</f>
        <v/>
      </c>
      <c r="I129" s="70">
        <f>+IF($B129="","",+IF(OR($F129="Si",$F129=""),IF(ISERROR(VLOOKUP($B129,padron!$A$3:$M$482,9,0)),+IF(ISERROR(VLOOKUP($B129,NAfiliado_NFarmacia!$A$2:$J$497,5,0)),"Ingresa Farmacia",VLOOKUP($B129,NAfiliado_NFarmacia!$A$2:$J$497,5,0)),VLOOKUP($B129,padron!$A$3:$M$482,9,0)),+IF(ISERROR(VLOOKUP($B129,NAfiliado_NFarmacia!$A$2:$J$497,5,0)),"Ingresa Farmacia",VLOOKUP($B129,NAfiliado_NFarmacia!$A$2:$J$497,5,0))))</f>
        <v/>
      </c>
      <c r="J129" s="70">
        <f>+IF($B129="","",+IF(OR($F129="Si",$F129=""),IF(ISERROR(VLOOKUP($B129,padron!$A$3:$M$482,10,0)),+IF(ISERROR(VLOOKUP($B129,NAfiliado_NFarmacia!$A$2:$J$497,5,0)),"Ingresa Direccion de Farmacia",VLOOKUP($B129,NAfiliado_NFarmacia!$A$2:$J$497,6,0)),VLOOKUP($B129,padron!$A$3:$M$482,10,0)),+IF(ISERROR(VLOOKUP($B129,NAfiliado_NFarmacia!$A$2:$J$497,6,0)),"Ingresa Direccion de Farmacia",VLOOKUP($B129,NAfiliado_NFarmacia!$A$2:$J$497,6,0))))</f>
        <v/>
      </c>
      <c r="K129" s="70">
        <f>+IF($B129="","",+IF(OR($F129="Si",$F129=""),IF(ISERROR(VLOOKUP($B129,padron!$A$3:$M$482,10,0)),+IF(ISERROR(VLOOKUP($B129,NAfiliado_NFarmacia!$A$2:$J$497,5,0)),"Ingresa Localidad de Farmacia",VLOOKUP($B129,NAfiliado_NFarmacia!$A$2:$J$497,7,0)),VLOOKUP($B129,padron!$A$3:$M$482,11,0)),+IF(ISERROR(VLOOKUP($B129,NAfiliado_NFarmacia!$A$2:$J$497,7,0)),"Ingresa Localidad de Farmacia",VLOOKUP($B129,NAfiliado_NFarmacia!$A$2:$J$497,7,0))))</f>
        <v/>
      </c>
      <c r="L129" s="69">
        <f>+IF(B129="","",IF(F129="No","84005541",+IFERROR(+VLOOKUP(inicio!B129,padron!$A$2:$H$1999,8,0),"84005541")))</f>
        <v/>
      </c>
      <c r="M129" s="69">
        <f>+IF(B129="","",+IFERROR(+VLOOKUP(B129,padron!A:C,3,0),"no_cargado"))</f>
        <v/>
      </c>
      <c r="N129" s="69">
        <f>+IF(C129="","",+IFERROR(+VLOOKUP($C129,materiales!$A$2:$C$101,3,0),"9999"))</f>
        <v/>
      </c>
      <c r="O129" s="69">
        <f>+IF(D129="","","01")</f>
        <v/>
      </c>
      <c r="P129" s="69">
        <f>+IF(B129="","","CONVENIO 100%")</f>
        <v/>
      </c>
      <c r="Q129" s="69">
        <f>+IF(I129="","","ZTRA")</f>
        <v/>
      </c>
      <c r="R129" s="69">
        <f>+IF(J129="","",+IFERROR(+IF(U129="DSZA","ALMA","1004"),"ALMA"))</f>
        <v/>
      </c>
      <c r="S129" s="69">
        <f>+IF(K129="","","40000001")</f>
        <v/>
      </c>
      <c r="T129" s="69">
        <f>+IF(L129="","",+DAY(TODAY())&amp;"."&amp;TEXT(+TODAY(),"MM")&amp;"."&amp;+YEAR(TODAY()))</f>
        <v/>
      </c>
      <c r="U129" s="69">
        <f>+IF(M129="","",IFERROR(+VLOOKUP(C129,materiales!$A$2:$D$1000,4,0),"DSZA"))</f>
        <v/>
      </c>
      <c r="V129" s="69">
        <f>+IF(N129="","","MAN")</f>
        <v/>
      </c>
      <c r="W129" s="69">
        <f>IF(B129="","","02")</f>
        <v/>
      </c>
      <c r="X129" s="69">
        <f>IF(B129="","","01")</f>
        <v/>
      </c>
      <c r="Y129" s="70">
        <f>+RIGHT(B129,8)</f>
        <v/>
      </c>
      <c r="Z129" s="70">
        <f>IF(M129="no_cargado",VLOOKUP(B129,NAfiliado_NFarmacia!A:H,8,0),"")</f>
        <v/>
      </c>
      <c r="AA129" s="71" t="n"/>
    </row>
    <row r="130">
      <c r="A130" s="50" t="n"/>
      <c r="B130" s="70" t="n"/>
      <c r="C130" s="72" t="n"/>
      <c r="D130" s="70" t="n"/>
      <c r="E130" s="70" t="n"/>
      <c r="F130" s="70" t="n"/>
      <c r="G130" s="66">
        <f>+IF($B130="","",+IFERROR(+VLOOKUP(B130,padron!$A$2:$E$2000,2,0),+IFERROR(VLOOKUP(B130,NAfiliado_NFarmacia!$A:$J,10,0),"Ingresar Nuevo Afiliado")))</f>
        <v/>
      </c>
      <c r="H130" s="69">
        <f>+IF(B130="","",+IFERROR(+VLOOKUP($C130,materiales!$A$2:$C$101,2,0),"9999"))</f>
        <v/>
      </c>
      <c r="I130" s="70">
        <f>+IF($B130="","",+IF(OR($F130="Si",$F130=""),IF(ISERROR(VLOOKUP($B130,padron!$A$3:$M$482,9,0)),+IF(ISERROR(VLOOKUP($B130,NAfiliado_NFarmacia!$A$2:$J$497,5,0)),"Ingresa Farmacia",VLOOKUP($B130,NAfiliado_NFarmacia!$A$2:$J$497,5,0)),VLOOKUP($B130,padron!$A$3:$M$482,9,0)),+IF(ISERROR(VLOOKUP($B130,NAfiliado_NFarmacia!$A$2:$J$497,5,0)),"Ingresa Farmacia",VLOOKUP($B130,NAfiliado_NFarmacia!$A$2:$J$497,5,0))))</f>
        <v/>
      </c>
      <c r="J130" s="70">
        <f>+IF($B130="","",+IF(OR($F130="Si",$F130=""),IF(ISERROR(VLOOKUP($B130,padron!$A$3:$M$482,10,0)),+IF(ISERROR(VLOOKUP($B130,NAfiliado_NFarmacia!$A$2:$J$497,5,0)),"Ingresa Direccion de Farmacia",VLOOKUP($B130,NAfiliado_NFarmacia!$A$2:$J$497,6,0)),VLOOKUP($B130,padron!$A$3:$M$482,10,0)),+IF(ISERROR(VLOOKUP($B130,NAfiliado_NFarmacia!$A$2:$J$497,6,0)),"Ingresa Direccion de Farmacia",VLOOKUP($B130,NAfiliado_NFarmacia!$A$2:$J$497,6,0))))</f>
        <v/>
      </c>
      <c r="K130" s="70">
        <f>+IF($B130="","",+IF(OR($F130="Si",$F130=""),IF(ISERROR(VLOOKUP($B130,padron!$A$3:$M$482,10,0)),+IF(ISERROR(VLOOKUP($B130,NAfiliado_NFarmacia!$A$2:$J$497,5,0)),"Ingresa Localidad de Farmacia",VLOOKUP($B130,NAfiliado_NFarmacia!$A$2:$J$497,7,0)),VLOOKUP($B130,padron!$A$3:$M$482,11,0)),+IF(ISERROR(VLOOKUP($B130,NAfiliado_NFarmacia!$A$2:$J$497,7,0)),"Ingresa Localidad de Farmacia",VLOOKUP($B130,NAfiliado_NFarmacia!$A$2:$J$497,7,0))))</f>
        <v/>
      </c>
      <c r="L130" s="69">
        <f>+IF(B130="","",IF(F130="No","84005541",+IFERROR(+VLOOKUP(inicio!B130,padron!$A$2:$H$1999,8,0),"84005541")))</f>
        <v/>
      </c>
      <c r="M130" s="69">
        <f>+IF(B130="","",+IFERROR(+VLOOKUP(B130,padron!A:C,3,0),"no_cargado"))</f>
        <v/>
      </c>
      <c r="N130" s="69">
        <f>+IF(C130="","",+IFERROR(+VLOOKUP($C130,materiales!$A$2:$C$101,3,0),"9999"))</f>
        <v/>
      </c>
      <c r="O130" s="69">
        <f>+IF(D130="","","01")</f>
        <v/>
      </c>
      <c r="P130" s="69">
        <f>+IF(B130="","","CONVENIO 100%")</f>
        <v/>
      </c>
      <c r="Q130" s="69">
        <f>+IF(I130="","","ZTRA")</f>
        <v/>
      </c>
      <c r="R130" s="69">
        <f>+IF(J130="","",+IFERROR(+IF(U130="DSZA","ALMA","1004"),"ALMA"))</f>
        <v/>
      </c>
      <c r="S130" s="69">
        <f>+IF(K130="","","40000001")</f>
        <v/>
      </c>
      <c r="T130" s="69">
        <f>+IF(L130="","",+DAY(TODAY())&amp;"."&amp;TEXT(+TODAY(),"MM")&amp;"."&amp;+YEAR(TODAY()))</f>
        <v/>
      </c>
      <c r="U130" s="69">
        <f>+IF(M130="","",IFERROR(+VLOOKUP(C130,materiales!$A$2:$D$1000,4,0),"DSZA"))</f>
        <v/>
      </c>
      <c r="V130" s="69">
        <f>+IF(N130="","","MAN")</f>
        <v/>
      </c>
      <c r="W130" s="69">
        <f>IF(B130="","","02")</f>
        <v/>
      </c>
      <c r="X130" s="69">
        <f>IF(B130="","","01")</f>
        <v/>
      </c>
      <c r="Y130" s="70">
        <f>+RIGHT(B130,8)</f>
        <v/>
      </c>
      <c r="Z130" s="70">
        <f>IF(M130="no_cargado",VLOOKUP(B130,NAfiliado_NFarmacia!A:H,8,0),"")</f>
        <v/>
      </c>
      <c r="AA130" s="71" t="n"/>
    </row>
    <row r="131">
      <c r="A131" s="50" t="n"/>
      <c r="B131" s="70" t="n"/>
      <c r="C131" s="72" t="n"/>
      <c r="D131" s="70" t="n"/>
      <c r="E131" s="70" t="n"/>
      <c r="F131" s="70" t="n"/>
      <c r="G131" s="66">
        <f>+IF($B131="","",+IFERROR(+VLOOKUP(B131,padron!$A$2:$E$2000,2,0),+IFERROR(VLOOKUP(B131,NAfiliado_NFarmacia!$A:$J,10,0),"Ingresar Nuevo Afiliado")))</f>
        <v/>
      </c>
      <c r="H131" s="69">
        <f>+IF(B131="","",+IFERROR(+VLOOKUP($C131,materiales!$A$2:$C$101,2,0),"9999"))</f>
        <v/>
      </c>
      <c r="I131" s="70">
        <f>+IF($B131="","",+IF(OR($F131="Si",$F131=""),IF(ISERROR(VLOOKUP($B131,padron!$A$3:$M$482,9,0)),+IF(ISERROR(VLOOKUP($B131,NAfiliado_NFarmacia!$A$2:$J$497,5,0)),"Ingresa Farmacia",VLOOKUP($B131,NAfiliado_NFarmacia!$A$2:$J$497,5,0)),VLOOKUP($B131,padron!$A$3:$M$482,9,0)),+IF(ISERROR(VLOOKUP($B131,NAfiliado_NFarmacia!$A$2:$J$497,5,0)),"Ingresa Farmacia",VLOOKUP($B131,NAfiliado_NFarmacia!$A$2:$J$497,5,0))))</f>
        <v/>
      </c>
      <c r="J131" s="70">
        <f>+IF($B131="","",+IF(OR($F131="Si",$F131=""),IF(ISERROR(VLOOKUP($B131,padron!$A$3:$M$482,10,0)),+IF(ISERROR(VLOOKUP($B131,NAfiliado_NFarmacia!$A$2:$J$497,5,0)),"Ingresa Direccion de Farmacia",VLOOKUP($B131,NAfiliado_NFarmacia!$A$2:$J$497,6,0)),VLOOKUP($B131,padron!$A$3:$M$482,10,0)),+IF(ISERROR(VLOOKUP($B131,NAfiliado_NFarmacia!$A$2:$J$497,6,0)),"Ingresa Direccion de Farmacia",VLOOKUP($B131,NAfiliado_NFarmacia!$A$2:$J$497,6,0))))</f>
        <v/>
      </c>
      <c r="K131" s="70">
        <f>+IF($B131="","",+IF(OR($F131="Si",$F131=""),IF(ISERROR(VLOOKUP($B131,padron!$A$3:$M$482,10,0)),+IF(ISERROR(VLOOKUP($B131,NAfiliado_NFarmacia!$A$2:$J$497,5,0)),"Ingresa Localidad de Farmacia",VLOOKUP($B131,NAfiliado_NFarmacia!$A$2:$J$497,7,0)),VLOOKUP($B131,padron!$A$3:$M$482,11,0)),+IF(ISERROR(VLOOKUP($B131,NAfiliado_NFarmacia!$A$2:$J$497,7,0)),"Ingresa Localidad de Farmacia",VLOOKUP($B131,NAfiliado_NFarmacia!$A$2:$J$497,7,0))))</f>
        <v/>
      </c>
      <c r="L131" s="69">
        <f>+IF(B131="","",IF(F131="No","84005541",+IFERROR(+VLOOKUP(inicio!B131,padron!$A$2:$H$1999,8,0),"84005541")))</f>
        <v/>
      </c>
      <c r="M131" s="69">
        <f>+IF(B131="","",+IFERROR(+VLOOKUP(B131,padron!A:C,3,0),"no_cargado"))</f>
        <v/>
      </c>
      <c r="N131" s="69">
        <f>+IF(C131="","",+IFERROR(+VLOOKUP($C131,materiales!$A$2:$C$101,3,0),"9999"))</f>
        <v/>
      </c>
      <c r="O131" s="69">
        <f>+IF(D131="","","01")</f>
        <v/>
      </c>
      <c r="P131" s="69">
        <f>+IF(B131="","","CONVENIO 100%")</f>
        <v/>
      </c>
      <c r="Q131" s="69">
        <f>+IF(I131="","","ZTRA")</f>
        <v/>
      </c>
      <c r="R131" s="69">
        <f>+IF(J131="","",+IFERROR(+IF(U131="DSZA","ALMA","1004"),"ALMA"))</f>
        <v/>
      </c>
      <c r="S131" s="69">
        <f>+IF(K131="","","40000001")</f>
        <v/>
      </c>
      <c r="T131" s="69">
        <f>+IF(L131="","",+DAY(TODAY())&amp;"."&amp;TEXT(+TODAY(),"MM")&amp;"."&amp;+YEAR(TODAY()))</f>
        <v/>
      </c>
      <c r="U131" s="69">
        <f>+IF(M131="","",IFERROR(+VLOOKUP(C131,materiales!$A$2:$D$1000,4,0),"DSZA"))</f>
        <v/>
      </c>
      <c r="V131" s="69">
        <f>+IF(N131="","","MAN")</f>
        <v/>
      </c>
      <c r="W131" s="69">
        <f>IF(B131="","","02")</f>
        <v/>
      </c>
      <c r="X131" s="69">
        <f>IF(B131="","","01")</f>
        <v/>
      </c>
      <c r="Y131" s="70">
        <f>+RIGHT(B131,8)</f>
        <v/>
      </c>
      <c r="Z131" s="70">
        <f>IF(M131="no_cargado",VLOOKUP(B131,NAfiliado_NFarmacia!A:H,8,0),"")</f>
        <v/>
      </c>
      <c r="AA131" s="71" t="n"/>
    </row>
    <row r="132">
      <c r="A132" s="50" t="n"/>
      <c r="B132" s="70" t="n"/>
      <c r="C132" s="72" t="n"/>
      <c r="D132" s="70" t="n"/>
      <c r="E132" s="70" t="n"/>
      <c r="F132" s="70" t="n"/>
      <c r="G132" s="66">
        <f>+IF($B132="","",+IFERROR(+VLOOKUP(B132,padron!$A$2:$E$2000,2,0),+IFERROR(VLOOKUP(B132,NAfiliado_NFarmacia!$A:$J,10,0),"Ingresar Nuevo Afiliado")))</f>
        <v/>
      </c>
      <c r="H132" s="69">
        <f>+IF(B132="","",+IFERROR(+VLOOKUP($C132,materiales!$A$2:$C$101,2,0),"9999"))</f>
        <v/>
      </c>
      <c r="I132" s="70">
        <f>+IF($B132="","",+IF(OR($F132="Si",$F132=""),IF(ISERROR(VLOOKUP($B132,padron!$A$3:$M$482,9,0)),+IF(ISERROR(VLOOKUP($B132,NAfiliado_NFarmacia!$A$2:$J$497,5,0)),"Ingresa Farmacia",VLOOKUP($B132,NAfiliado_NFarmacia!$A$2:$J$497,5,0)),VLOOKUP($B132,padron!$A$3:$M$482,9,0)),+IF(ISERROR(VLOOKUP($B132,NAfiliado_NFarmacia!$A$2:$J$497,5,0)),"Ingresa Farmacia",VLOOKUP($B132,NAfiliado_NFarmacia!$A$2:$J$497,5,0))))</f>
        <v/>
      </c>
      <c r="J132" s="70">
        <f>+IF($B132="","",+IF(OR($F132="Si",$F132=""),IF(ISERROR(VLOOKUP($B132,padron!$A$3:$M$482,10,0)),+IF(ISERROR(VLOOKUP($B132,NAfiliado_NFarmacia!$A$2:$J$497,5,0)),"Ingresa Direccion de Farmacia",VLOOKUP($B132,NAfiliado_NFarmacia!$A$2:$J$497,6,0)),VLOOKUP($B132,padron!$A$3:$M$482,10,0)),+IF(ISERROR(VLOOKUP($B132,NAfiliado_NFarmacia!$A$2:$J$497,6,0)),"Ingresa Direccion de Farmacia",VLOOKUP($B132,NAfiliado_NFarmacia!$A$2:$J$497,6,0))))</f>
        <v/>
      </c>
      <c r="K132" s="70">
        <f>+IF($B132="","",+IF(OR($F132="Si",$F132=""),IF(ISERROR(VLOOKUP($B132,padron!$A$3:$M$482,10,0)),+IF(ISERROR(VLOOKUP($B132,NAfiliado_NFarmacia!$A$2:$J$497,5,0)),"Ingresa Localidad de Farmacia",VLOOKUP($B132,NAfiliado_NFarmacia!$A$2:$J$497,7,0)),VLOOKUP($B132,padron!$A$3:$M$482,11,0)),+IF(ISERROR(VLOOKUP($B132,NAfiliado_NFarmacia!$A$2:$J$497,7,0)),"Ingresa Localidad de Farmacia",VLOOKUP($B132,NAfiliado_NFarmacia!$A$2:$J$497,7,0))))</f>
        <v/>
      </c>
      <c r="L132" s="69">
        <f>+IF(B132="","",IF(F132="No","84005541",+IFERROR(+VLOOKUP(inicio!B132,padron!$A$2:$H$1999,8,0),"84005541")))</f>
        <v/>
      </c>
      <c r="M132" s="69">
        <f>+IF(B132="","",+IFERROR(+VLOOKUP(B132,padron!A:C,3,0),"no_cargado"))</f>
        <v/>
      </c>
      <c r="N132" s="69">
        <f>+IF(C132="","",+IFERROR(+VLOOKUP($C132,materiales!$A$2:$C$101,3,0),"9999"))</f>
        <v/>
      </c>
      <c r="O132" s="69">
        <f>+IF(D132="","","01")</f>
        <v/>
      </c>
      <c r="P132" s="69">
        <f>+IF(B132="","","CONVENIO 100%")</f>
        <v/>
      </c>
      <c r="Q132" s="69">
        <f>+IF(I132="","","ZTRA")</f>
        <v/>
      </c>
      <c r="R132" s="69">
        <f>+IF(J132="","",+IFERROR(+IF(U132="DSZA","ALMA","1004"),"ALMA"))</f>
        <v/>
      </c>
      <c r="S132" s="69">
        <f>+IF(K132="","","40000001")</f>
        <v/>
      </c>
      <c r="T132" s="69">
        <f>+IF(L132="","",+DAY(TODAY())&amp;"."&amp;TEXT(+TODAY(),"MM")&amp;"."&amp;+YEAR(TODAY()))</f>
        <v/>
      </c>
      <c r="U132" s="69">
        <f>+IF(M132="","",IFERROR(+VLOOKUP(C132,materiales!$A$2:$D$1000,4,0),"DSZA"))</f>
        <v/>
      </c>
      <c r="V132" s="69">
        <f>+IF(N132="","","MAN")</f>
        <v/>
      </c>
      <c r="W132" s="69">
        <f>IF(B132="","","02")</f>
        <v/>
      </c>
      <c r="X132" s="69">
        <f>IF(B132="","","01")</f>
        <v/>
      </c>
      <c r="Y132" s="70">
        <f>+RIGHT(B132,8)</f>
        <v/>
      </c>
      <c r="Z132" s="70">
        <f>IF(M132="no_cargado",VLOOKUP(B132,NAfiliado_NFarmacia!A:H,8,0),"")</f>
        <v/>
      </c>
      <c r="AA132" s="71" t="n"/>
    </row>
    <row r="133">
      <c r="A133" s="50" t="n"/>
      <c r="B133" s="70" t="n"/>
      <c r="C133" s="72" t="n"/>
      <c r="D133" s="70" t="n"/>
      <c r="E133" s="70" t="n"/>
      <c r="F133" s="70" t="n"/>
      <c r="G133" s="66">
        <f>+IF($B133="","",+IFERROR(+VLOOKUP(B133,padron!$A$2:$E$2000,2,0),+IFERROR(VLOOKUP(B133,NAfiliado_NFarmacia!$A:$J,10,0),"Ingresar Nuevo Afiliado")))</f>
        <v/>
      </c>
      <c r="H133" s="69">
        <f>+IF(B133="","",+IFERROR(+VLOOKUP($C133,materiales!$A$2:$C$101,2,0),"9999"))</f>
        <v/>
      </c>
      <c r="I133" s="70">
        <f>+IF($B133="","",+IF(OR($F133="Si",$F133=""),IF(ISERROR(VLOOKUP($B133,padron!$A$3:$M$482,9,0)),+IF(ISERROR(VLOOKUP($B133,NAfiliado_NFarmacia!$A$2:$J$497,5,0)),"Ingresa Farmacia",VLOOKUP($B133,NAfiliado_NFarmacia!$A$2:$J$497,5,0)),VLOOKUP($B133,padron!$A$3:$M$482,9,0)),+IF(ISERROR(VLOOKUP($B133,NAfiliado_NFarmacia!$A$2:$J$497,5,0)),"Ingresa Farmacia",VLOOKUP($B133,NAfiliado_NFarmacia!$A$2:$J$497,5,0))))</f>
        <v/>
      </c>
      <c r="J133" s="70">
        <f>+IF($B133="","",+IF(OR($F133="Si",$F133=""),IF(ISERROR(VLOOKUP($B133,padron!$A$3:$M$482,10,0)),+IF(ISERROR(VLOOKUP($B133,NAfiliado_NFarmacia!$A$2:$J$497,5,0)),"Ingresa Direccion de Farmacia",VLOOKUP($B133,NAfiliado_NFarmacia!$A$2:$J$497,6,0)),VLOOKUP($B133,padron!$A$3:$M$482,10,0)),+IF(ISERROR(VLOOKUP($B133,NAfiliado_NFarmacia!$A$2:$J$497,6,0)),"Ingresa Direccion de Farmacia",VLOOKUP($B133,NAfiliado_NFarmacia!$A$2:$J$497,6,0))))</f>
        <v/>
      </c>
      <c r="K133" s="70">
        <f>+IF($B133="","",+IF(OR($F133="Si",$F133=""),IF(ISERROR(VLOOKUP($B133,padron!$A$3:$M$482,10,0)),+IF(ISERROR(VLOOKUP($B133,NAfiliado_NFarmacia!$A$2:$J$497,5,0)),"Ingresa Localidad de Farmacia",VLOOKUP($B133,NAfiliado_NFarmacia!$A$2:$J$497,7,0)),VLOOKUP($B133,padron!$A$3:$M$482,11,0)),+IF(ISERROR(VLOOKUP($B133,NAfiliado_NFarmacia!$A$2:$J$497,7,0)),"Ingresa Localidad de Farmacia",VLOOKUP($B133,NAfiliado_NFarmacia!$A$2:$J$497,7,0))))</f>
        <v/>
      </c>
      <c r="L133" s="69">
        <f>+IF(B133="","",IF(F133="No","84005541",+IFERROR(+VLOOKUP(inicio!B133,padron!$A$2:$H$1999,8,0),"84005541")))</f>
        <v/>
      </c>
      <c r="M133" s="69">
        <f>+IF(B133="","",+IFERROR(+VLOOKUP(B133,padron!A:C,3,0),"no_cargado"))</f>
        <v/>
      </c>
      <c r="N133" s="69">
        <f>+IF(C133="","",+IFERROR(+VLOOKUP($C133,materiales!$A$2:$C$101,3,0),"9999"))</f>
        <v/>
      </c>
      <c r="O133" s="69">
        <f>+IF(D133="","","01")</f>
        <v/>
      </c>
      <c r="P133" s="69">
        <f>+IF(B133="","","CONVENIO 100%")</f>
        <v/>
      </c>
      <c r="Q133" s="69">
        <f>+IF(I133="","","ZTRA")</f>
        <v/>
      </c>
      <c r="R133" s="69">
        <f>+IF(J133="","",+IFERROR(+IF(U133="DSZA","ALMA","1004"),"ALMA"))</f>
        <v/>
      </c>
      <c r="S133" s="69">
        <f>+IF(K133="","","40000001")</f>
        <v/>
      </c>
      <c r="T133" s="69">
        <f>+IF(L133="","",+DAY(TODAY())&amp;"."&amp;TEXT(+TODAY(),"MM")&amp;"."&amp;+YEAR(TODAY()))</f>
        <v/>
      </c>
      <c r="U133" s="69">
        <f>+IF(M133="","",IFERROR(+VLOOKUP(C133,materiales!$A$2:$D$1000,4,0),"DSZA"))</f>
        <v/>
      </c>
      <c r="V133" s="69">
        <f>+IF(N133="","","MAN")</f>
        <v/>
      </c>
      <c r="W133" s="69">
        <f>IF(B133="","","02")</f>
        <v/>
      </c>
      <c r="X133" s="69">
        <f>IF(B133="","","01")</f>
        <v/>
      </c>
      <c r="Y133" s="70">
        <f>+RIGHT(B133,8)</f>
        <v/>
      </c>
      <c r="Z133" s="70">
        <f>IF(M133="no_cargado",VLOOKUP(B133,NAfiliado_NFarmacia!A:H,8,0),"")</f>
        <v/>
      </c>
      <c r="AA133" s="71" t="n"/>
    </row>
    <row r="134">
      <c r="A134" s="50" t="n"/>
      <c r="B134" s="70" t="n"/>
      <c r="C134" s="72" t="n"/>
      <c r="D134" s="70" t="n"/>
      <c r="E134" s="70" t="n"/>
      <c r="F134" s="70" t="n"/>
      <c r="G134" s="66">
        <f>+IF($B134="","",+IFERROR(+VLOOKUP(B134,padron!$A$2:$E$2000,2,0),+IFERROR(VLOOKUP(B134,NAfiliado_NFarmacia!$A:$J,10,0),"Ingresar Nuevo Afiliado")))</f>
        <v/>
      </c>
      <c r="H134" s="69">
        <f>+IF(B134="","",+IFERROR(+VLOOKUP($C134,materiales!$A$2:$C$101,2,0),"9999"))</f>
        <v/>
      </c>
      <c r="I134" s="70">
        <f>+IF($B134="","",+IF(OR($F134="Si",$F134=""),IF(ISERROR(VLOOKUP($B134,padron!$A$3:$M$482,9,0)),+IF(ISERROR(VLOOKUP($B134,NAfiliado_NFarmacia!$A$2:$J$497,5,0)),"Ingresa Farmacia",VLOOKUP($B134,NAfiliado_NFarmacia!$A$2:$J$497,5,0)),VLOOKUP($B134,padron!$A$3:$M$482,9,0)),+IF(ISERROR(VLOOKUP($B134,NAfiliado_NFarmacia!$A$2:$J$497,5,0)),"Ingresa Farmacia",VLOOKUP($B134,NAfiliado_NFarmacia!$A$2:$J$497,5,0))))</f>
        <v/>
      </c>
      <c r="J134" s="70">
        <f>+IF($B134="","",+IF(OR($F134="Si",$F134=""),IF(ISERROR(VLOOKUP($B134,padron!$A$3:$M$482,10,0)),+IF(ISERROR(VLOOKUP($B134,NAfiliado_NFarmacia!$A$2:$J$497,5,0)),"Ingresa Direccion de Farmacia",VLOOKUP($B134,NAfiliado_NFarmacia!$A$2:$J$497,6,0)),VLOOKUP($B134,padron!$A$3:$M$482,10,0)),+IF(ISERROR(VLOOKUP($B134,NAfiliado_NFarmacia!$A$2:$J$497,6,0)),"Ingresa Direccion de Farmacia",VLOOKUP($B134,NAfiliado_NFarmacia!$A$2:$J$497,6,0))))</f>
        <v/>
      </c>
      <c r="K134" s="70">
        <f>+IF($B134="","",+IF(OR($F134="Si",$F134=""),IF(ISERROR(VLOOKUP($B134,padron!$A$3:$M$482,10,0)),+IF(ISERROR(VLOOKUP($B134,NAfiliado_NFarmacia!$A$2:$J$497,5,0)),"Ingresa Localidad de Farmacia",VLOOKUP($B134,NAfiliado_NFarmacia!$A$2:$J$497,7,0)),VLOOKUP($B134,padron!$A$3:$M$482,11,0)),+IF(ISERROR(VLOOKUP($B134,NAfiliado_NFarmacia!$A$2:$J$497,7,0)),"Ingresa Localidad de Farmacia",VLOOKUP($B134,NAfiliado_NFarmacia!$A$2:$J$497,7,0))))</f>
        <v/>
      </c>
      <c r="L134" s="69">
        <f>+IF(B134="","",IF(F134="No","84005541",+IFERROR(+VLOOKUP(inicio!B134,padron!$A$2:$H$1999,8,0),"84005541")))</f>
        <v/>
      </c>
      <c r="M134" s="69">
        <f>+IF(B134="","",+IFERROR(+VLOOKUP(B134,padron!A:C,3,0),"no_cargado"))</f>
        <v/>
      </c>
      <c r="N134" s="69">
        <f>+IF(C134="","",+IFERROR(+VLOOKUP($C134,materiales!$A$2:$C$101,3,0),"9999"))</f>
        <v/>
      </c>
      <c r="O134" s="69">
        <f>+IF(D134="","","01")</f>
        <v/>
      </c>
      <c r="P134" s="69">
        <f>+IF(B134="","","CONVENIO 100%")</f>
        <v/>
      </c>
      <c r="Q134" s="69">
        <f>+IF(I134="","","ZTRA")</f>
        <v/>
      </c>
      <c r="R134" s="69">
        <f>+IF(J134="","",+IFERROR(+IF(U134="DSZA","ALMA","1004"),"ALMA"))</f>
        <v/>
      </c>
      <c r="S134" s="69">
        <f>+IF(K134="","","40000001")</f>
        <v/>
      </c>
      <c r="T134" s="69">
        <f>+IF(L134="","",+DAY(TODAY())&amp;"."&amp;TEXT(+TODAY(),"MM")&amp;"."&amp;+YEAR(TODAY()))</f>
        <v/>
      </c>
      <c r="U134" s="69">
        <f>+IF(M134="","",IFERROR(+VLOOKUP(C134,materiales!$A$2:$D$1000,4,0),"DSZA"))</f>
        <v/>
      </c>
      <c r="V134" s="69">
        <f>+IF(N134="","","MAN")</f>
        <v/>
      </c>
      <c r="W134" s="69">
        <f>IF(B134="","","02")</f>
        <v/>
      </c>
      <c r="X134" s="69">
        <f>IF(B134="","","01")</f>
        <v/>
      </c>
      <c r="Y134" s="70">
        <f>+RIGHT(B134,8)</f>
        <v/>
      </c>
      <c r="Z134" s="70">
        <f>IF(M134="no_cargado",VLOOKUP(B134,NAfiliado_NFarmacia!A:H,8,0),"")</f>
        <v/>
      </c>
      <c r="AA134" s="71" t="n"/>
    </row>
    <row r="135">
      <c r="A135" s="50" t="n"/>
      <c r="B135" s="70" t="n"/>
      <c r="C135" s="72" t="n"/>
      <c r="D135" s="70" t="n"/>
      <c r="E135" s="70" t="n"/>
      <c r="F135" s="70" t="n"/>
      <c r="G135" s="66">
        <f>+IF($B135="","",+IFERROR(+VLOOKUP(B135,padron!$A$2:$E$2000,2,0),+IFERROR(VLOOKUP(B135,NAfiliado_NFarmacia!$A:$J,10,0),"Ingresar Nuevo Afiliado")))</f>
        <v/>
      </c>
      <c r="H135" s="69">
        <f>+IF(B135="","",+IFERROR(+VLOOKUP($C135,materiales!$A$2:$C$101,2,0),"9999"))</f>
        <v/>
      </c>
      <c r="I135" s="70">
        <f>+IF($B135="","",+IF(OR($F135="Si",$F135=""),IF(ISERROR(VLOOKUP($B135,padron!$A$3:$M$482,9,0)),+IF(ISERROR(VLOOKUP($B135,NAfiliado_NFarmacia!$A$2:$J$497,5,0)),"Ingresa Farmacia",VLOOKUP($B135,NAfiliado_NFarmacia!$A$2:$J$497,5,0)),VLOOKUP($B135,padron!$A$3:$M$482,9,0)),+IF(ISERROR(VLOOKUP($B135,NAfiliado_NFarmacia!$A$2:$J$497,5,0)),"Ingresa Farmacia",VLOOKUP($B135,NAfiliado_NFarmacia!$A$2:$J$497,5,0))))</f>
        <v/>
      </c>
      <c r="J135" s="70">
        <f>+IF($B135="","",+IF(OR($F135="Si",$F135=""),IF(ISERROR(VLOOKUP($B135,padron!$A$3:$M$482,10,0)),+IF(ISERROR(VLOOKUP($B135,NAfiliado_NFarmacia!$A$2:$J$497,5,0)),"Ingresa Direccion de Farmacia",VLOOKUP($B135,NAfiliado_NFarmacia!$A$2:$J$497,6,0)),VLOOKUP($B135,padron!$A$3:$M$482,10,0)),+IF(ISERROR(VLOOKUP($B135,NAfiliado_NFarmacia!$A$2:$J$497,6,0)),"Ingresa Direccion de Farmacia",VLOOKUP($B135,NAfiliado_NFarmacia!$A$2:$J$497,6,0))))</f>
        <v/>
      </c>
      <c r="K135" s="70">
        <f>+IF($B135="","",+IF(OR($F135="Si",$F135=""),IF(ISERROR(VLOOKUP($B135,padron!$A$3:$M$482,10,0)),+IF(ISERROR(VLOOKUP($B135,NAfiliado_NFarmacia!$A$2:$J$497,5,0)),"Ingresa Localidad de Farmacia",VLOOKUP($B135,NAfiliado_NFarmacia!$A$2:$J$497,7,0)),VLOOKUP($B135,padron!$A$3:$M$482,11,0)),+IF(ISERROR(VLOOKUP($B135,NAfiliado_NFarmacia!$A$2:$J$497,7,0)),"Ingresa Localidad de Farmacia",VLOOKUP($B135,NAfiliado_NFarmacia!$A$2:$J$497,7,0))))</f>
        <v/>
      </c>
      <c r="L135" s="69">
        <f>+IF(B135="","",IF(F135="No","84005541",+IFERROR(+VLOOKUP(inicio!B135,padron!$A$2:$H$1999,8,0),"84005541")))</f>
        <v/>
      </c>
      <c r="M135" s="69">
        <f>+IF(B135="","",+IFERROR(+VLOOKUP(B135,padron!A:C,3,0),"no_cargado"))</f>
        <v/>
      </c>
      <c r="N135" s="69">
        <f>+IF(C135="","",+IFERROR(+VLOOKUP($C135,materiales!$A$2:$C$101,3,0),"9999"))</f>
        <v/>
      </c>
      <c r="O135" s="69">
        <f>+IF(D135="","","01")</f>
        <v/>
      </c>
      <c r="P135" s="69">
        <f>+IF(B135="","","CONVENIO 100%")</f>
        <v/>
      </c>
      <c r="Q135" s="69">
        <f>+IF(I135="","","ZTRA")</f>
        <v/>
      </c>
      <c r="R135" s="69">
        <f>+IF(J135="","",+IFERROR(+IF(U135="DSZA","ALMA","1004"),"ALMA"))</f>
        <v/>
      </c>
      <c r="S135" s="69">
        <f>+IF(K135="","","40000001")</f>
        <v/>
      </c>
      <c r="T135" s="69">
        <f>+IF(L135="","",+DAY(TODAY())&amp;"."&amp;TEXT(+TODAY(),"MM")&amp;"."&amp;+YEAR(TODAY()))</f>
        <v/>
      </c>
      <c r="U135" s="69">
        <f>+IF(M135="","",IFERROR(+VLOOKUP(C135,materiales!$A$2:$D$1000,4,0),"DSZA"))</f>
        <v/>
      </c>
      <c r="V135" s="69">
        <f>+IF(N135="","","MAN")</f>
        <v/>
      </c>
      <c r="W135" s="69">
        <f>IF(B135="","","02")</f>
        <v/>
      </c>
      <c r="X135" s="69">
        <f>IF(B135="","","01")</f>
        <v/>
      </c>
      <c r="Y135" s="70">
        <f>+RIGHT(B135,8)</f>
        <v/>
      </c>
      <c r="Z135" s="70">
        <f>IF(M135="no_cargado",VLOOKUP(B135,NAfiliado_NFarmacia!A:H,8,0),"")</f>
        <v/>
      </c>
      <c r="AA135" s="71" t="n"/>
    </row>
    <row r="136">
      <c r="A136" s="50" t="n"/>
      <c r="B136" s="70" t="n"/>
      <c r="C136" s="72" t="n"/>
      <c r="D136" s="70" t="n"/>
      <c r="E136" s="70" t="n"/>
      <c r="F136" s="70" t="n"/>
      <c r="G136" s="66">
        <f>+IF($B136="","",+IFERROR(+VLOOKUP(B136,padron!$A$2:$E$2000,2,0),+IFERROR(VLOOKUP(B136,NAfiliado_NFarmacia!$A:$J,10,0),"Ingresar Nuevo Afiliado")))</f>
        <v/>
      </c>
      <c r="H136" s="69">
        <f>+IF(B136="","",+IFERROR(+VLOOKUP($C136,materiales!$A$2:$C$101,2,0),"9999"))</f>
        <v/>
      </c>
      <c r="I136" s="70">
        <f>+IF($B136="","",+IF(OR($F136="Si",$F136=""),IF(ISERROR(VLOOKUP($B136,padron!$A$3:$M$482,9,0)),+IF(ISERROR(VLOOKUP($B136,NAfiliado_NFarmacia!$A$2:$J$497,5,0)),"Ingresa Farmacia",VLOOKUP($B136,NAfiliado_NFarmacia!$A$2:$J$497,5,0)),VLOOKUP($B136,padron!$A$3:$M$482,9,0)),+IF(ISERROR(VLOOKUP($B136,NAfiliado_NFarmacia!$A$2:$J$497,5,0)),"Ingresa Farmacia",VLOOKUP($B136,NAfiliado_NFarmacia!$A$2:$J$497,5,0))))</f>
        <v/>
      </c>
      <c r="J136" s="70">
        <f>+IF($B136="","",+IF(OR($F136="Si",$F136=""),IF(ISERROR(VLOOKUP($B136,padron!$A$3:$M$482,10,0)),+IF(ISERROR(VLOOKUP($B136,NAfiliado_NFarmacia!$A$2:$J$497,5,0)),"Ingresa Direccion de Farmacia",VLOOKUP($B136,NAfiliado_NFarmacia!$A$2:$J$497,6,0)),VLOOKUP($B136,padron!$A$3:$M$482,10,0)),+IF(ISERROR(VLOOKUP($B136,NAfiliado_NFarmacia!$A$2:$J$497,6,0)),"Ingresa Direccion de Farmacia",VLOOKUP($B136,NAfiliado_NFarmacia!$A$2:$J$497,6,0))))</f>
        <v/>
      </c>
      <c r="K136" s="70">
        <f>+IF($B136="","",+IF(OR($F136="Si",$F136=""),IF(ISERROR(VLOOKUP($B136,padron!$A$3:$M$482,10,0)),+IF(ISERROR(VLOOKUP($B136,NAfiliado_NFarmacia!$A$2:$J$497,5,0)),"Ingresa Localidad de Farmacia",VLOOKUP($B136,NAfiliado_NFarmacia!$A$2:$J$497,7,0)),VLOOKUP($B136,padron!$A$3:$M$482,11,0)),+IF(ISERROR(VLOOKUP($B136,NAfiliado_NFarmacia!$A$2:$J$497,7,0)),"Ingresa Localidad de Farmacia",VLOOKUP($B136,NAfiliado_NFarmacia!$A$2:$J$497,7,0))))</f>
        <v/>
      </c>
      <c r="L136" s="69">
        <f>+IF(B136="","",IF(F136="No","84005541",+IFERROR(+VLOOKUP(inicio!B136,padron!$A$2:$H$1999,8,0),"84005541")))</f>
        <v/>
      </c>
      <c r="M136" s="69">
        <f>+IF(B136="","",+IFERROR(+VLOOKUP(B136,padron!A:C,3,0),"no_cargado"))</f>
        <v/>
      </c>
      <c r="N136" s="69">
        <f>+IF(C136="","",+IFERROR(+VLOOKUP($C136,materiales!$A$2:$C$101,3,0),"9999"))</f>
        <v/>
      </c>
      <c r="O136" s="69">
        <f>+IF(D136="","","01")</f>
        <v/>
      </c>
      <c r="P136" s="69">
        <f>+IF(B136="","","CONVENIO 100%")</f>
        <v/>
      </c>
      <c r="Q136" s="69">
        <f>+IF(I136="","","ZTRA")</f>
        <v/>
      </c>
      <c r="R136" s="69">
        <f>+IF(J136="","",+IFERROR(+IF(U136="DSZA","ALMA","1004"),"ALMA"))</f>
        <v/>
      </c>
      <c r="S136" s="69">
        <f>+IF(K136="","","40000001")</f>
        <v/>
      </c>
      <c r="T136" s="69">
        <f>+IF(L136="","",+DAY(TODAY())&amp;"."&amp;TEXT(+TODAY(),"MM")&amp;"."&amp;+YEAR(TODAY()))</f>
        <v/>
      </c>
      <c r="U136" s="69">
        <f>+IF(M136="","",IFERROR(+VLOOKUP(C136,materiales!$A$2:$D$1000,4,0),"DSZA"))</f>
        <v/>
      </c>
      <c r="V136" s="69">
        <f>+IF(N136="","","MAN")</f>
        <v/>
      </c>
      <c r="W136" s="69">
        <f>IF(B136="","","02")</f>
        <v/>
      </c>
      <c r="X136" s="69">
        <f>IF(B136="","","01")</f>
        <v/>
      </c>
      <c r="Y136" s="70">
        <f>+RIGHT(B136,8)</f>
        <v/>
      </c>
      <c r="Z136" s="70">
        <f>IF(M136="no_cargado",VLOOKUP(B136,NAfiliado_NFarmacia!A:H,8,0),"")</f>
        <v/>
      </c>
      <c r="AA136" s="71" t="n"/>
    </row>
    <row r="137">
      <c r="A137" s="50" t="n"/>
      <c r="B137" s="70" t="n"/>
      <c r="C137" s="72" t="n"/>
      <c r="D137" s="70" t="n"/>
      <c r="E137" s="70" t="n"/>
      <c r="F137" s="70" t="n"/>
      <c r="G137" s="66">
        <f>+IF($B137="","",+IFERROR(+VLOOKUP(B137,padron!$A$2:$E$2000,2,0),+IFERROR(VLOOKUP(B137,NAfiliado_NFarmacia!$A:$J,10,0),"Ingresar Nuevo Afiliado")))</f>
        <v/>
      </c>
      <c r="H137" s="69">
        <f>+IF(B137="","",+IFERROR(+VLOOKUP($C137,materiales!$A$2:$C$101,2,0),"9999"))</f>
        <v/>
      </c>
      <c r="I137" s="70">
        <f>+IF($B137="","",+IF(OR($F137="Si",$F137=""),IF(ISERROR(VLOOKUP($B137,padron!$A$3:$M$482,9,0)),+IF(ISERROR(VLOOKUP($B137,NAfiliado_NFarmacia!$A$2:$J$497,5,0)),"Ingresa Farmacia",VLOOKUP($B137,NAfiliado_NFarmacia!$A$2:$J$497,5,0)),VLOOKUP($B137,padron!$A$3:$M$482,9,0)),+IF(ISERROR(VLOOKUP($B137,NAfiliado_NFarmacia!$A$2:$J$497,5,0)),"Ingresa Farmacia",VLOOKUP($B137,NAfiliado_NFarmacia!$A$2:$J$497,5,0))))</f>
        <v/>
      </c>
      <c r="J137" s="70">
        <f>+IF($B137="","",+IF(OR($F137="Si",$F137=""),IF(ISERROR(VLOOKUP($B137,padron!$A$3:$M$482,10,0)),+IF(ISERROR(VLOOKUP($B137,NAfiliado_NFarmacia!$A$2:$J$497,5,0)),"Ingresa Direccion de Farmacia",VLOOKUP($B137,NAfiliado_NFarmacia!$A$2:$J$497,6,0)),VLOOKUP($B137,padron!$A$3:$M$482,10,0)),+IF(ISERROR(VLOOKUP($B137,NAfiliado_NFarmacia!$A$2:$J$497,6,0)),"Ingresa Direccion de Farmacia",VLOOKUP($B137,NAfiliado_NFarmacia!$A$2:$J$497,6,0))))</f>
        <v/>
      </c>
      <c r="K137" s="70">
        <f>+IF($B137="","",+IF(OR($F137="Si",$F137=""),IF(ISERROR(VLOOKUP($B137,padron!$A$3:$M$482,10,0)),+IF(ISERROR(VLOOKUP($B137,NAfiliado_NFarmacia!$A$2:$J$497,5,0)),"Ingresa Localidad de Farmacia",VLOOKUP($B137,NAfiliado_NFarmacia!$A$2:$J$497,7,0)),VLOOKUP($B137,padron!$A$3:$M$482,11,0)),+IF(ISERROR(VLOOKUP($B137,NAfiliado_NFarmacia!$A$2:$J$497,7,0)),"Ingresa Localidad de Farmacia",VLOOKUP($B137,NAfiliado_NFarmacia!$A$2:$J$497,7,0))))</f>
        <v/>
      </c>
      <c r="L137" s="69">
        <f>+IF(B137="","",IF(F137="No","84005541",+IFERROR(+VLOOKUP(inicio!B137,padron!$A$2:$H$1999,8,0),"84005541")))</f>
        <v/>
      </c>
      <c r="M137" s="69">
        <f>+IF(B137="","",+IFERROR(+VLOOKUP(B137,padron!A:C,3,0),"no_cargado"))</f>
        <v/>
      </c>
      <c r="N137" s="69">
        <f>+IF(C137="","",+IFERROR(+VLOOKUP($C137,materiales!$A$2:$C$101,3,0),"9999"))</f>
        <v/>
      </c>
      <c r="O137" s="69">
        <f>+IF(D137="","","01")</f>
        <v/>
      </c>
      <c r="P137" s="69">
        <f>+IF(B137="","","CONVENIO 100%")</f>
        <v/>
      </c>
      <c r="Q137" s="69">
        <f>+IF(I137="","","ZTRA")</f>
        <v/>
      </c>
      <c r="R137" s="69">
        <f>+IF(J137="","",+IFERROR(+IF(U137="DSZA","ALMA","1004"),"ALMA"))</f>
        <v/>
      </c>
      <c r="S137" s="69">
        <f>+IF(K137="","","40000001")</f>
        <v/>
      </c>
      <c r="T137" s="69">
        <f>+IF(L137="","",+DAY(TODAY())&amp;"."&amp;TEXT(+TODAY(),"MM")&amp;"."&amp;+YEAR(TODAY()))</f>
        <v/>
      </c>
      <c r="U137" s="69">
        <f>+IF(M137="","",IFERROR(+VLOOKUP(C137,materiales!$A$2:$D$1000,4,0),"DSZA"))</f>
        <v/>
      </c>
      <c r="V137" s="69">
        <f>+IF(N137="","","MAN")</f>
        <v/>
      </c>
      <c r="W137" s="69">
        <f>IF(B137="","","02")</f>
        <v/>
      </c>
      <c r="X137" s="69">
        <f>IF(B137="","","01")</f>
        <v/>
      </c>
      <c r="Y137" s="70">
        <f>+RIGHT(B137,8)</f>
        <v/>
      </c>
      <c r="Z137" s="70">
        <f>IF(M137="no_cargado",VLOOKUP(B137,NAfiliado_NFarmacia!A:H,8,0),"")</f>
        <v/>
      </c>
      <c r="AA137" s="71" t="n"/>
    </row>
    <row r="138">
      <c r="A138" s="50" t="n"/>
      <c r="B138" s="70" t="n"/>
      <c r="C138" s="72" t="n"/>
      <c r="D138" s="70" t="n"/>
      <c r="E138" s="70" t="n"/>
      <c r="F138" s="70" t="n"/>
      <c r="G138" s="66">
        <f>+IF($B138="","",+IFERROR(+VLOOKUP(B138,padron!$A$2:$E$2000,2,0),+IFERROR(VLOOKUP(B138,NAfiliado_NFarmacia!$A:$J,10,0),"Ingresar Nuevo Afiliado")))</f>
        <v/>
      </c>
      <c r="H138" s="69">
        <f>+IF(B138="","",+IFERROR(+VLOOKUP($C138,materiales!$A$2:$C$101,2,0),"9999"))</f>
        <v/>
      </c>
      <c r="I138" s="70">
        <f>+IF($B138="","",+IF(OR($F138="Si",$F138=""),IF(ISERROR(VLOOKUP($B138,padron!$A$3:$M$482,9,0)),+IF(ISERROR(VLOOKUP($B138,NAfiliado_NFarmacia!$A$2:$J$497,5,0)),"Ingresa Farmacia",VLOOKUP($B138,NAfiliado_NFarmacia!$A$2:$J$497,5,0)),VLOOKUP($B138,padron!$A$3:$M$482,9,0)),+IF(ISERROR(VLOOKUP($B138,NAfiliado_NFarmacia!$A$2:$J$497,5,0)),"Ingresa Farmacia",VLOOKUP($B138,NAfiliado_NFarmacia!$A$2:$J$497,5,0))))</f>
        <v/>
      </c>
      <c r="J138" s="70">
        <f>+IF($B138="","",+IF(OR($F138="Si",$F138=""),IF(ISERROR(VLOOKUP($B138,padron!$A$3:$M$482,10,0)),+IF(ISERROR(VLOOKUP($B138,NAfiliado_NFarmacia!$A$2:$J$497,5,0)),"Ingresa Direccion de Farmacia",VLOOKUP($B138,NAfiliado_NFarmacia!$A$2:$J$497,6,0)),VLOOKUP($B138,padron!$A$3:$M$482,10,0)),+IF(ISERROR(VLOOKUP($B138,NAfiliado_NFarmacia!$A$2:$J$497,6,0)),"Ingresa Direccion de Farmacia",VLOOKUP($B138,NAfiliado_NFarmacia!$A$2:$J$497,6,0))))</f>
        <v/>
      </c>
      <c r="K138" s="70">
        <f>+IF($B138="","",+IF(OR($F138="Si",$F138=""),IF(ISERROR(VLOOKUP($B138,padron!$A$3:$M$482,10,0)),+IF(ISERROR(VLOOKUP($B138,NAfiliado_NFarmacia!$A$2:$J$497,5,0)),"Ingresa Localidad de Farmacia",VLOOKUP($B138,NAfiliado_NFarmacia!$A$2:$J$497,7,0)),VLOOKUP($B138,padron!$A$3:$M$482,11,0)),+IF(ISERROR(VLOOKUP($B138,NAfiliado_NFarmacia!$A$2:$J$497,7,0)),"Ingresa Localidad de Farmacia",VLOOKUP($B138,NAfiliado_NFarmacia!$A$2:$J$497,7,0))))</f>
        <v/>
      </c>
      <c r="L138" s="69">
        <f>+IF(B138="","",IF(F138="No","84005541",+IFERROR(+VLOOKUP(inicio!B138,padron!$A$2:$H$1999,8,0),"84005541")))</f>
        <v/>
      </c>
      <c r="M138" s="69">
        <f>+IF(B138="","",+IFERROR(+VLOOKUP(B138,padron!A:C,3,0),"no_cargado"))</f>
        <v/>
      </c>
      <c r="N138" s="69">
        <f>+IF(C138="","",+IFERROR(+VLOOKUP($C138,materiales!$A$2:$C$101,3,0),"9999"))</f>
        <v/>
      </c>
      <c r="O138" s="69">
        <f>+IF(D138="","","01")</f>
        <v/>
      </c>
      <c r="P138" s="69">
        <f>+IF(B138="","","CONVENIO 100%")</f>
        <v/>
      </c>
      <c r="Q138" s="69">
        <f>+IF(I138="","","ZTRA")</f>
        <v/>
      </c>
      <c r="R138" s="69">
        <f>+IF(J138="","",+IFERROR(+IF(U138="DSZA","ALMA","1004"),"ALMA"))</f>
        <v/>
      </c>
      <c r="S138" s="69">
        <f>+IF(K138="","","40000001")</f>
        <v/>
      </c>
      <c r="T138" s="69">
        <f>+IF(L138="","",+DAY(TODAY())&amp;"."&amp;TEXT(+TODAY(),"MM")&amp;"."&amp;+YEAR(TODAY()))</f>
        <v/>
      </c>
      <c r="U138" s="69">
        <f>+IF(M138="","",IFERROR(+VLOOKUP(C138,materiales!$A$2:$D$1000,4,0),"DSZA"))</f>
        <v/>
      </c>
      <c r="V138" s="69">
        <f>+IF(N138="","","MAN")</f>
        <v/>
      </c>
      <c r="W138" s="69">
        <f>IF(B138="","","02")</f>
        <v/>
      </c>
      <c r="X138" s="69">
        <f>IF(B138="","","01")</f>
        <v/>
      </c>
      <c r="Y138" s="70">
        <f>+RIGHT(B138,8)</f>
        <v/>
      </c>
      <c r="Z138" s="70">
        <f>IF(M138="no_cargado",VLOOKUP(B138,NAfiliado_NFarmacia!A:H,8,0),"")</f>
        <v/>
      </c>
      <c r="AA138" s="71" t="n"/>
    </row>
    <row r="139">
      <c r="A139" s="50" t="n"/>
      <c r="B139" s="70" t="n"/>
      <c r="C139" s="72" t="n"/>
      <c r="D139" s="70" t="n"/>
      <c r="E139" s="70" t="n"/>
      <c r="F139" s="70" t="n"/>
      <c r="G139" s="66">
        <f>+IF($B139="","",+IFERROR(+VLOOKUP(B139,padron!$A$2:$E$2000,2,0),+IFERROR(VLOOKUP(B139,NAfiliado_NFarmacia!$A:$J,10,0),"Ingresar Nuevo Afiliado")))</f>
        <v/>
      </c>
      <c r="H139" s="69">
        <f>+IF(B139="","",+IFERROR(+VLOOKUP($C139,materiales!$A$2:$C$101,2,0),"9999"))</f>
        <v/>
      </c>
      <c r="I139" s="70">
        <f>+IF($B139="","",+IF(OR($F139="Si",$F139=""),IF(ISERROR(VLOOKUP($B139,padron!$A$3:$M$482,9,0)),+IF(ISERROR(VLOOKUP($B139,NAfiliado_NFarmacia!$A$2:$J$497,5,0)),"Ingresa Farmacia",VLOOKUP($B139,NAfiliado_NFarmacia!$A$2:$J$497,5,0)),VLOOKUP($B139,padron!$A$3:$M$482,9,0)),+IF(ISERROR(VLOOKUP($B139,NAfiliado_NFarmacia!$A$2:$J$497,5,0)),"Ingresa Farmacia",VLOOKUP($B139,NAfiliado_NFarmacia!$A$2:$J$497,5,0))))</f>
        <v/>
      </c>
      <c r="J139" s="70">
        <f>+IF($B139="","",+IF(OR($F139="Si",$F139=""),IF(ISERROR(VLOOKUP($B139,padron!$A$3:$M$482,10,0)),+IF(ISERROR(VLOOKUP($B139,NAfiliado_NFarmacia!$A$2:$J$497,5,0)),"Ingresa Direccion de Farmacia",VLOOKUP($B139,NAfiliado_NFarmacia!$A$2:$J$497,6,0)),VLOOKUP($B139,padron!$A$3:$M$482,10,0)),+IF(ISERROR(VLOOKUP($B139,NAfiliado_NFarmacia!$A$2:$J$497,6,0)),"Ingresa Direccion de Farmacia",VLOOKUP($B139,NAfiliado_NFarmacia!$A$2:$J$497,6,0))))</f>
        <v/>
      </c>
      <c r="K139" s="70">
        <f>+IF($B139="","",+IF(OR($F139="Si",$F139=""),IF(ISERROR(VLOOKUP($B139,padron!$A$3:$M$482,10,0)),+IF(ISERROR(VLOOKUP($B139,NAfiliado_NFarmacia!$A$2:$J$497,5,0)),"Ingresa Localidad de Farmacia",VLOOKUP($B139,NAfiliado_NFarmacia!$A$2:$J$497,7,0)),VLOOKUP($B139,padron!$A$3:$M$482,11,0)),+IF(ISERROR(VLOOKUP($B139,NAfiliado_NFarmacia!$A$2:$J$497,7,0)),"Ingresa Localidad de Farmacia",VLOOKUP($B139,NAfiliado_NFarmacia!$A$2:$J$497,7,0))))</f>
        <v/>
      </c>
      <c r="L139" s="69">
        <f>+IF(B139="","",IF(F139="No","84005541",+IFERROR(+VLOOKUP(inicio!B139,padron!$A$2:$H$1999,8,0),"84005541")))</f>
        <v/>
      </c>
      <c r="M139" s="69">
        <f>+IF(B139="","",+IFERROR(+VLOOKUP(B139,padron!A:C,3,0),"no_cargado"))</f>
        <v/>
      </c>
      <c r="N139" s="69">
        <f>+IF(C139="","",+IFERROR(+VLOOKUP($C139,materiales!$A$2:$C$101,3,0),"9999"))</f>
        <v/>
      </c>
      <c r="O139" s="69">
        <f>+IF(D139="","","01")</f>
        <v/>
      </c>
      <c r="P139" s="69">
        <f>+IF(B139="","","CONVENIO 100%")</f>
        <v/>
      </c>
      <c r="Q139" s="69">
        <f>+IF(I139="","","ZTRA")</f>
        <v/>
      </c>
      <c r="R139" s="69">
        <f>+IF(J139="","",+IFERROR(+IF(U139="DSZA","ALMA","1004"),"ALMA"))</f>
        <v/>
      </c>
      <c r="S139" s="69">
        <f>+IF(K139="","","40000001")</f>
        <v/>
      </c>
      <c r="T139" s="69">
        <f>+IF(L139="","",+DAY(TODAY())&amp;"."&amp;TEXT(+TODAY(),"MM")&amp;"."&amp;+YEAR(TODAY()))</f>
        <v/>
      </c>
      <c r="U139" s="69">
        <f>+IF(M139="","",IFERROR(+VLOOKUP(C139,materiales!$A$2:$D$1000,4,0),"DSZA"))</f>
        <v/>
      </c>
      <c r="V139" s="69">
        <f>+IF(N139="","","MAN")</f>
        <v/>
      </c>
      <c r="W139" s="69">
        <f>IF(B139="","","02")</f>
        <v/>
      </c>
      <c r="X139" s="69">
        <f>IF(B139="","","01")</f>
        <v/>
      </c>
      <c r="Y139" s="70">
        <f>+RIGHT(B139,8)</f>
        <v/>
      </c>
      <c r="Z139" s="70">
        <f>IF(M139="no_cargado",VLOOKUP(B139,NAfiliado_NFarmacia!A:H,8,0),"")</f>
        <v/>
      </c>
      <c r="AA139" s="71" t="n"/>
    </row>
    <row r="140">
      <c r="A140" s="50" t="n"/>
      <c r="B140" s="70" t="n"/>
      <c r="C140" s="72" t="n"/>
      <c r="D140" s="70" t="n"/>
      <c r="E140" s="70" t="n"/>
      <c r="F140" s="70" t="n"/>
      <c r="G140" s="66">
        <f>+IF($B140="","",+IFERROR(+VLOOKUP(B140,padron!$A$2:$E$2000,2,0),+IFERROR(VLOOKUP(B140,NAfiliado_NFarmacia!$A:$J,10,0),"Ingresar Nuevo Afiliado")))</f>
        <v/>
      </c>
      <c r="H140" s="69">
        <f>+IF(B140="","",+IFERROR(+VLOOKUP($C140,materiales!$A$2:$C$101,2,0),"9999"))</f>
        <v/>
      </c>
      <c r="I140" s="70">
        <f>+IF($B140="","",+IF(OR($F140="Si",$F140=""),IF(ISERROR(VLOOKUP($B140,padron!$A$3:$M$482,9,0)),+IF(ISERROR(VLOOKUP($B140,NAfiliado_NFarmacia!$A$2:$J$497,5,0)),"Ingresa Farmacia",VLOOKUP($B140,NAfiliado_NFarmacia!$A$2:$J$497,5,0)),VLOOKUP($B140,padron!$A$3:$M$482,9,0)),+IF(ISERROR(VLOOKUP($B140,NAfiliado_NFarmacia!$A$2:$J$497,5,0)),"Ingresa Farmacia",VLOOKUP($B140,NAfiliado_NFarmacia!$A$2:$J$497,5,0))))</f>
        <v/>
      </c>
      <c r="J140" s="70">
        <f>+IF($B140="","",+IF(OR($F140="Si",$F140=""),IF(ISERROR(VLOOKUP($B140,padron!$A$3:$M$482,10,0)),+IF(ISERROR(VLOOKUP($B140,NAfiliado_NFarmacia!$A$2:$J$497,5,0)),"Ingresa Direccion de Farmacia",VLOOKUP($B140,NAfiliado_NFarmacia!$A$2:$J$497,6,0)),VLOOKUP($B140,padron!$A$3:$M$482,10,0)),+IF(ISERROR(VLOOKUP($B140,NAfiliado_NFarmacia!$A$2:$J$497,6,0)),"Ingresa Direccion de Farmacia",VLOOKUP($B140,NAfiliado_NFarmacia!$A$2:$J$497,6,0))))</f>
        <v/>
      </c>
      <c r="K140" s="70">
        <f>+IF($B140="","",+IF(OR($F140="Si",$F140=""),IF(ISERROR(VLOOKUP($B140,padron!$A$3:$M$482,10,0)),+IF(ISERROR(VLOOKUP($B140,NAfiliado_NFarmacia!$A$2:$J$497,5,0)),"Ingresa Localidad de Farmacia",VLOOKUP($B140,NAfiliado_NFarmacia!$A$2:$J$497,7,0)),VLOOKUP($B140,padron!$A$3:$M$482,11,0)),+IF(ISERROR(VLOOKUP($B140,NAfiliado_NFarmacia!$A$2:$J$497,7,0)),"Ingresa Localidad de Farmacia",VLOOKUP($B140,NAfiliado_NFarmacia!$A$2:$J$497,7,0))))</f>
        <v/>
      </c>
      <c r="L140" s="69">
        <f>+IF(B140="","",IF(F140="No","84005541",+IFERROR(+VLOOKUP(inicio!B140,padron!$A$2:$H$1999,8,0),"84005541")))</f>
        <v/>
      </c>
      <c r="M140" s="69">
        <f>+IF(B140="","",+IFERROR(+VLOOKUP(B140,padron!A:C,3,0),"no_cargado"))</f>
        <v/>
      </c>
      <c r="N140" s="69">
        <f>+IF(C140="","",+IFERROR(+VLOOKUP($C140,materiales!$A$2:$C$101,3,0),"9999"))</f>
        <v/>
      </c>
      <c r="O140" s="69">
        <f>+IF(D140="","","01")</f>
        <v/>
      </c>
      <c r="P140" s="69">
        <f>+IF(B140="","","CONVENIO 100%")</f>
        <v/>
      </c>
      <c r="Q140" s="69">
        <f>+IF(I140="","","ZTRA")</f>
        <v/>
      </c>
      <c r="R140" s="69">
        <f>+IF(J140="","",+IFERROR(+IF(U140="DSZA","ALMA","1004"),"ALMA"))</f>
        <v/>
      </c>
      <c r="S140" s="69">
        <f>+IF(K140="","","40000001")</f>
        <v/>
      </c>
      <c r="T140" s="69">
        <f>+IF(L140="","",+DAY(TODAY())&amp;"."&amp;TEXT(+TODAY(),"MM")&amp;"."&amp;+YEAR(TODAY()))</f>
        <v/>
      </c>
      <c r="U140" s="69">
        <f>+IF(M140="","",IFERROR(+VLOOKUP(C140,materiales!$A$2:$D$1000,4,0),"DSZA"))</f>
        <v/>
      </c>
      <c r="V140" s="69">
        <f>+IF(N140="","","MAN")</f>
        <v/>
      </c>
      <c r="W140" s="69">
        <f>IF(B140="","","02")</f>
        <v/>
      </c>
      <c r="X140" s="69">
        <f>IF(B140="","","01")</f>
        <v/>
      </c>
      <c r="Y140" s="70">
        <f>+RIGHT(B140,8)</f>
        <v/>
      </c>
      <c r="Z140" s="70">
        <f>IF(M140="no_cargado",VLOOKUP(B140,NAfiliado_NFarmacia!A:H,8,0),"")</f>
        <v/>
      </c>
      <c r="AA140" s="71" t="n"/>
    </row>
    <row r="141">
      <c r="A141" s="50" t="n"/>
      <c r="B141" s="70" t="n"/>
      <c r="C141" s="72" t="n"/>
      <c r="D141" s="70" t="n"/>
      <c r="E141" s="70" t="n"/>
      <c r="F141" s="70" t="n"/>
      <c r="G141" s="66">
        <f>+IF($B141="","",+IFERROR(+VLOOKUP(B141,padron!$A$2:$E$2000,2,0),+IFERROR(VLOOKUP(B141,NAfiliado_NFarmacia!$A:$J,10,0),"Ingresar Nuevo Afiliado")))</f>
        <v/>
      </c>
      <c r="H141" s="69">
        <f>+IF(B141="","",+IFERROR(+VLOOKUP($C141,materiales!$A$2:$C$101,2,0),"9999"))</f>
        <v/>
      </c>
      <c r="I141" s="70">
        <f>+IF($B141="","",+IF(OR($F141="Si",$F141=""),IF(ISERROR(VLOOKUP($B141,padron!$A$3:$M$482,9,0)),+IF(ISERROR(VLOOKUP($B141,NAfiliado_NFarmacia!$A$2:$J$497,5,0)),"Ingresa Farmacia",VLOOKUP($B141,NAfiliado_NFarmacia!$A$2:$J$497,5,0)),VLOOKUP($B141,padron!$A$3:$M$482,9,0)),+IF(ISERROR(VLOOKUP($B141,NAfiliado_NFarmacia!$A$2:$J$497,5,0)),"Ingresa Farmacia",VLOOKUP($B141,NAfiliado_NFarmacia!$A$2:$J$497,5,0))))</f>
        <v/>
      </c>
      <c r="J141" s="70">
        <f>+IF($B141="","",+IF(OR($F141="Si",$F141=""),IF(ISERROR(VLOOKUP($B141,padron!$A$3:$M$482,10,0)),+IF(ISERROR(VLOOKUP($B141,NAfiliado_NFarmacia!$A$2:$J$497,5,0)),"Ingresa Direccion de Farmacia",VLOOKUP($B141,NAfiliado_NFarmacia!$A$2:$J$497,6,0)),VLOOKUP($B141,padron!$A$3:$M$482,10,0)),+IF(ISERROR(VLOOKUP($B141,NAfiliado_NFarmacia!$A$2:$J$497,6,0)),"Ingresa Direccion de Farmacia",VLOOKUP($B141,NAfiliado_NFarmacia!$A$2:$J$497,6,0))))</f>
        <v/>
      </c>
      <c r="K141" s="70">
        <f>+IF($B141="","",+IF(OR($F141="Si",$F141=""),IF(ISERROR(VLOOKUP($B141,padron!$A$3:$M$482,10,0)),+IF(ISERROR(VLOOKUP($B141,NAfiliado_NFarmacia!$A$2:$J$497,5,0)),"Ingresa Localidad de Farmacia",VLOOKUP($B141,NAfiliado_NFarmacia!$A$2:$J$497,7,0)),VLOOKUP($B141,padron!$A$3:$M$482,11,0)),+IF(ISERROR(VLOOKUP($B141,NAfiliado_NFarmacia!$A$2:$J$497,7,0)),"Ingresa Localidad de Farmacia",VLOOKUP($B141,NAfiliado_NFarmacia!$A$2:$J$497,7,0))))</f>
        <v/>
      </c>
      <c r="L141" s="69">
        <f>+IF(B141="","",IF(F141="No","84005541",+IFERROR(+VLOOKUP(inicio!B141,padron!$A$2:$H$1999,8,0),"84005541")))</f>
        <v/>
      </c>
      <c r="M141" s="69">
        <f>+IF(B141="","",+IFERROR(+VLOOKUP(B141,padron!A:C,3,0),"no_cargado"))</f>
        <v/>
      </c>
      <c r="N141" s="69">
        <f>+IF(C141="","",+IFERROR(+VLOOKUP($C141,materiales!$A$2:$C$101,3,0),"9999"))</f>
        <v/>
      </c>
      <c r="O141" s="69">
        <f>+IF(D141="","","01")</f>
        <v/>
      </c>
      <c r="P141" s="69">
        <f>+IF(B141="","","CONVENIO 100%")</f>
        <v/>
      </c>
      <c r="Q141" s="69">
        <f>+IF(I141="","","ZTRA")</f>
        <v/>
      </c>
      <c r="R141" s="69">
        <f>+IF(J141="","",+IFERROR(+IF(U141="DSZA","ALMA","1004"),"ALMA"))</f>
        <v/>
      </c>
      <c r="S141" s="69">
        <f>+IF(K141="","","40000001")</f>
        <v/>
      </c>
      <c r="T141" s="69">
        <f>+IF(L141="","",+DAY(TODAY())&amp;"."&amp;TEXT(+TODAY(),"MM")&amp;"."&amp;+YEAR(TODAY()))</f>
        <v/>
      </c>
      <c r="U141" s="69">
        <f>+IF(M141="","",IFERROR(+VLOOKUP(C141,materiales!$A$2:$D$1000,4,0),"DSZA"))</f>
        <v/>
      </c>
      <c r="V141" s="69">
        <f>+IF(N141="","","MAN")</f>
        <v/>
      </c>
      <c r="W141" s="69">
        <f>IF(B141="","","02")</f>
        <v/>
      </c>
      <c r="X141" s="69">
        <f>IF(B141="","","01")</f>
        <v/>
      </c>
      <c r="Y141" s="70">
        <f>+RIGHT(B141,8)</f>
        <v/>
      </c>
      <c r="Z141" s="70">
        <f>IF(M141="no_cargado",VLOOKUP(B141,NAfiliado_NFarmacia!A:H,8,0),"")</f>
        <v/>
      </c>
      <c r="AA141" s="71" t="n"/>
    </row>
    <row r="142">
      <c r="A142" s="50" t="n"/>
      <c r="B142" s="70" t="n"/>
      <c r="C142" s="72" t="n"/>
      <c r="D142" s="70" t="n"/>
      <c r="E142" s="70" t="n"/>
      <c r="F142" s="70" t="n"/>
      <c r="G142" s="66">
        <f>+IF($B142="","",+IFERROR(+VLOOKUP(B142,padron!$A$2:$E$2000,2,0),+IFERROR(VLOOKUP(B142,NAfiliado_NFarmacia!$A:$J,10,0),"Ingresar Nuevo Afiliado")))</f>
        <v/>
      </c>
      <c r="H142" s="69">
        <f>+IF(B142="","",+IFERROR(+VLOOKUP($C142,materiales!$A$2:$C$101,2,0),"9999"))</f>
        <v/>
      </c>
      <c r="I142" s="70">
        <f>+IF($B142="","",+IF(OR($F142="Si",$F142=""),IF(ISERROR(VLOOKUP($B142,padron!$A$3:$M$482,9,0)),+IF(ISERROR(VLOOKUP($B142,NAfiliado_NFarmacia!$A$2:$J$497,5,0)),"Ingresa Farmacia",VLOOKUP($B142,NAfiliado_NFarmacia!$A$2:$J$497,5,0)),VLOOKUP($B142,padron!$A$3:$M$482,9,0)),+IF(ISERROR(VLOOKUP($B142,NAfiliado_NFarmacia!$A$2:$J$497,5,0)),"Ingresa Farmacia",VLOOKUP($B142,NAfiliado_NFarmacia!$A$2:$J$497,5,0))))</f>
        <v/>
      </c>
      <c r="J142" s="70">
        <f>+IF($B142="","",+IF(OR($F142="Si",$F142=""),IF(ISERROR(VLOOKUP($B142,padron!$A$3:$M$482,10,0)),+IF(ISERROR(VLOOKUP($B142,NAfiliado_NFarmacia!$A$2:$J$497,5,0)),"Ingresa Direccion de Farmacia",VLOOKUP($B142,NAfiliado_NFarmacia!$A$2:$J$497,6,0)),VLOOKUP($B142,padron!$A$3:$M$482,10,0)),+IF(ISERROR(VLOOKUP($B142,NAfiliado_NFarmacia!$A$2:$J$497,6,0)),"Ingresa Direccion de Farmacia",VLOOKUP($B142,NAfiliado_NFarmacia!$A$2:$J$497,6,0))))</f>
        <v/>
      </c>
      <c r="K142" s="70">
        <f>+IF($B142="","",+IF(OR($F142="Si",$F142=""),IF(ISERROR(VLOOKUP($B142,padron!$A$3:$M$482,10,0)),+IF(ISERROR(VLOOKUP($B142,NAfiliado_NFarmacia!$A$2:$J$497,5,0)),"Ingresa Localidad de Farmacia",VLOOKUP($B142,NAfiliado_NFarmacia!$A$2:$J$497,7,0)),VLOOKUP($B142,padron!$A$3:$M$482,11,0)),+IF(ISERROR(VLOOKUP($B142,NAfiliado_NFarmacia!$A$2:$J$497,7,0)),"Ingresa Localidad de Farmacia",VLOOKUP($B142,NAfiliado_NFarmacia!$A$2:$J$497,7,0))))</f>
        <v/>
      </c>
      <c r="L142" s="69">
        <f>+IF(B142="","",IF(F142="No","84005541",+IFERROR(+VLOOKUP(inicio!B142,padron!$A$2:$H$1999,8,0),"84005541")))</f>
        <v/>
      </c>
      <c r="M142" s="69">
        <f>+IF(B142="","",+IFERROR(+VLOOKUP(B142,padron!A:C,3,0),"no_cargado"))</f>
        <v/>
      </c>
      <c r="N142" s="69">
        <f>+IF(C142="","",+IFERROR(+VLOOKUP($C142,materiales!$A$2:$C$101,3,0),"9999"))</f>
        <v/>
      </c>
      <c r="O142" s="69">
        <f>+IF(D142="","","01")</f>
        <v/>
      </c>
      <c r="P142" s="69">
        <f>+IF(B142="","","CONVENIO 100%")</f>
        <v/>
      </c>
      <c r="Q142" s="69">
        <f>+IF(I142="","","ZTRA")</f>
        <v/>
      </c>
      <c r="R142" s="69">
        <f>+IF(J142="","",+IFERROR(+IF(U142="DSZA","ALMA","1004"),"ALMA"))</f>
        <v/>
      </c>
      <c r="S142" s="69">
        <f>+IF(K142="","","40000001")</f>
        <v/>
      </c>
      <c r="T142" s="69">
        <f>+IF(L142="","",+DAY(TODAY())&amp;"."&amp;TEXT(+TODAY(),"MM")&amp;"."&amp;+YEAR(TODAY()))</f>
        <v/>
      </c>
      <c r="U142" s="69">
        <f>+IF(M142="","",IFERROR(+VLOOKUP(C142,materiales!$A$2:$D$1000,4,0),"DSZA"))</f>
        <v/>
      </c>
      <c r="V142" s="69">
        <f>+IF(N142="","","MAN")</f>
        <v/>
      </c>
      <c r="W142" s="69">
        <f>IF(B142="","","02")</f>
        <v/>
      </c>
      <c r="X142" s="69">
        <f>IF(B142="","","01")</f>
        <v/>
      </c>
      <c r="Y142" s="70">
        <f>+RIGHT(B142,8)</f>
        <v/>
      </c>
      <c r="Z142" s="70">
        <f>IF(M142="no_cargado",VLOOKUP(B142,NAfiliado_NFarmacia!A:H,8,0),"")</f>
        <v/>
      </c>
      <c r="AA142" s="71" t="n"/>
    </row>
    <row r="143">
      <c r="A143" s="50" t="n"/>
      <c r="B143" s="70" t="n"/>
      <c r="C143" s="72" t="n"/>
      <c r="D143" s="70" t="n"/>
      <c r="E143" s="70" t="n"/>
      <c r="F143" s="70" t="n"/>
      <c r="G143" s="66">
        <f>+IF($B143="","",+IFERROR(+VLOOKUP(B143,padron!$A$2:$E$2000,2,0),+IFERROR(VLOOKUP(B143,NAfiliado_NFarmacia!$A:$J,10,0),"Ingresar Nuevo Afiliado")))</f>
        <v/>
      </c>
      <c r="H143" s="69">
        <f>+IF(B143="","",+IFERROR(+VLOOKUP($C143,materiales!$A$2:$C$101,2,0),"9999"))</f>
        <v/>
      </c>
      <c r="I143" s="70">
        <f>+IF($B143="","",+IF(OR($F143="Si",$F143=""),IF(ISERROR(VLOOKUP($B143,padron!$A$3:$M$482,9,0)),+IF(ISERROR(VLOOKUP($B143,NAfiliado_NFarmacia!$A$2:$J$497,5,0)),"Ingresa Farmacia",VLOOKUP($B143,NAfiliado_NFarmacia!$A$2:$J$497,5,0)),VLOOKUP($B143,padron!$A$3:$M$482,9,0)),+IF(ISERROR(VLOOKUP($B143,NAfiliado_NFarmacia!$A$2:$J$497,5,0)),"Ingresa Farmacia",VLOOKUP($B143,NAfiliado_NFarmacia!$A$2:$J$497,5,0))))</f>
        <v/>
      </c>
      <c r="J143" s="70">
        <f>+IF($B143="","",+IF(OR($F143="Si",$F143=""),IF(ISERROR(VLOOKUP($B143,padron!$A$3:$M$482,10,0)),+IF(ISERROR(VLOOKUP($B143,NAfiliado_NFarmacia!$A$2:$J$497,5,0)),"Ingresa Direccion de Farmacia",VLOOKUP($B143,NAfiliado_NFarmacia!$A$2:$J$497,6,0)),VLOOKUP($B143,padron!$A$3:$M$482,10,0)),+IF(ISERROR(VLOOKUP($B143,NAfiliado_NFarmacia!$A$2:$J$497,6,0)),"Ingresa Direccion de Farmacia",VLOOKUP($B143,NAfiliado_NFarmacia!$A$2:$J$497,6,0))))</f>
        <v/>
      </c>
      <c r="K143" s="70">
        <f>+IF($B143="","",+IF(OR($F143="Si",$F143=""),IF(ISERROR(VLOOKUP($B143,padron!$A$3:$M$482,10,0)),+IF(ISERROR(VLOOKUP($B143,NAfiliado_NFarmacia!$A$2:$J$497,5,0)),"Ingresa Localidad de Farmacia",VLOOKUP($B143,NAfiliado_NFarmacia!$A$2:$J$497,7,0)),VLOOKUP($B143,padron!$A$3:$M$482,11,0)),+IF(ISERROR(VLOOKUP($B143,NAfiliado_NFarmacia!$A$2:$J$497,7,0)),"Ingresa Localidad de Farmacia",VLOOKUP($B143,NAfiliado_NFarmacia!$A$2:$J$497,7,0))))</f>
        <v/>
      </c>
      <c r="L143" s="69">
        <f>+IF(B143="","",IF(F143="No","84005541",+IFERROR(+VLOOKUP(inicio!B143,padron!$A$2:$H$1999,8,0),"84005541")))</f>
        <v/>
      </c>
      <c r="M143" s="69">
        <f>+IF(B143="","",+IFERROR(+VLOOKUP(B143,padron!A:C,3,0),"no_cargado"))</f>
        <v/>
      </c>
      <c r="N143" s="69">
        <f>+IF(C143="","",+IFERROR(+VLOOKUP($C143,materiales!$A$2:$C$101,3,0),"9999"))</f>
        <v/>
      </c>
      <c r="O143" s="69">
        <f>+IF(D143="","","01")</f>
        <v/>
      </c>
      <c r="P143" s="69">
        <f>+IF(B143="","","CONVENIO 100%")</f>
        <v/>
      </c>
      <c r="Q143" s="69">
        <f>+IF(I143="","","ZTRA")</f>
        <v/>
      </c>
      <c r="R143" s="69">
        <f>+IF(J143="","",+IFERROR(+IF(U143="DSZA","ALMA","1004"),"ALMA"))</f>
        <v/>
      </c>
      <c r="S143" s="69">
        <f>+IF(K143="","","40000001")</f>
        <v/>
      </c>
      <c r="T143" s="69">
        <f>+IF(L143="","",+DAY(TODAY())&amp;"."&amp;TEXT(+TODAY(),"MM")&amp;"."&amp;+YEAR(TODAY()))</f>
        <v/>
      </c>
      <c r="U143" s="69">
        <f>+IF(M143="","",IFERROR(+VLOOKUP(C143,materiales!$A$2:$D$1000,4,0),"DSZA"))</f>
        <v/>
      </c>
      <c r="V143" s="69">
        <f>+IF(N143="","","MAN")</f>
        <v/>
      </c>
      <c r="W143" s="69">
        <f>IF(B143="","","02")</f>
        <v/>
      </c>
      <c r="X143" s="69">
        <f>IF(B143="","","01")</f>
        <v/>
      </c>
      <c r="Y143" s="70">
        <f>+RIGHT(B143,8)</f>
        <v/>
      </c>
      <c r="Z143" s="70">
        <f>IF(M143="no_cargado",VLOOKUP(B143,NAfiliado_NFarmacia!A:H,8,0),"")</f>
        <v/>
      </c>
      <c r="AA143" s="71" t="n"/>
    </row>
    <row r="144">
      <c r="A144" s="50" t="n"/>
      <c r="B144" s="70" t="n"/>
      <c r="C144" s="72" t="n"/>
      <c r="D144" s="70" t="n"/>
      <c r="E144" s="70" t="n"/>
      <c r="F144" s="70" t="n"/>
      <c r="G144" s="66">
        <f>+IF($B144="","",+IFERROR(+VLOOKUP(B144,padron!$A$2:$E$2000,2,0),+IFERROR(VLOOKUP(B144,NAfiliado_NFarmacia!$A:$J,10,0),"Ingresar Nuevo Afiliado")))</f>
        <v/>
      </c>
      <c r="H144" s="69">
        <f>+IF(B144="","",+IFERROR(+VLOOKUP($C144,materiales!$A$2:$C$101,2,0),"9999"))</f>
        <v/>
      </c>
      <c r="I144" s="70">
        <f>+IF($B144="","",+IF(OR($F144="Si",$F144=""),IF(ISERROR(VLOOKUP($B144,padron!$A$3:$M$482,9,0)),+IF(ISERROR(VLOOKUP($B144,NAfiliado_NFarmacia!$A$2:$J$497,5,0)),"Ingresa Farmacia",VLOOKUP($B144,NAfiliado_NFarmacia!$A$2:$J$497,5,0)),VLOOKUP($B144,padron!$A$3:$M$482,9,0)),+IF(ISERROR(VLOOKUP($B144,NAfiliado_NFarmacia!$A$2:$J$497,5,0)),"Ingresa Farmacia",VLOOKUP($B144,NAfiliado_NFarmacia!$A$2:$J$497,5,0))))</f>
        <v/>
      </c>
      <c r="J144" s="70">
        <f>+IF($B144="","",+IF(OR($F144="Si",$F144=""),IF(ISERROR(VLOOKUP($B144,padron!$A$3:$M$482,10,0)),+IF(ISERROR(VLOOKUP($B144,NAfiliado_NFarmacia!$A$2:$J$497,5,0)),"Ingresa Direccion de Farmacia",VLOOKUP($B144,NAfiliado_NFarmacia!$A$2:$J$497,6,0)),VLOOKUP($B144,padron!$A$3:$M$482,10,0)),+IF(ISERROR(VLOOKUP($B144,NAfiliado_NFarmacia!$A$2:$J$497,6,0)),"Ingresa Direccion de Farmacia",VLOOKUP($B144,NAfiliado_NFarmacia!$A$2:$J$497,6,0))))</f>
        <v/>
      </c>
      <c r="K144" s="70">
        <f>+IF($B144="","",+IF(OR($F144="Si",$F144=""),IF(ISERROR(VLOOKUP($B144,padron!$A$3:$M$482,10,0)),+IF(ISERROR(VLOOKUP($B144,NAfiliado_NFarmacia!$A$2:$J$497,5,0)),"Ingresa Localidad de Farmacia",VLOOKUP($B144,NAfiliado_NFarmacia!$A$2:$J$497,7,0)),VLOOKUP($B144,padron!$A$3:$M$482,11,0)),+IF(ISERROR(VLOOKUP($B144,NAfiliado_NFarmacia!$A$2:$J$497,7,0)),"Ingresa Localidad de Farmacia",VLOOKUP($B144,NAfiliado_NFarmacia!$A$2:$J$497,7,0))))</f>
        <v/>
      </c>
      <c r="L144" s="69">
        <f>+IF(B144="","",IF(F144="No","84005541",+IFERROR(+VLOOKUP(inicio!B144,padron!$A$2:$H$1999,8,0),"84005541")))</f>
        <v/>
      </c>
      <c r="M144" s="69">
        <f>+IF(B144="","",+IFERROR(+VLOOKUP(B144,padron!A:C,3,0),"no_cargado"))</f>
        <v/>
      </c>
      <c r="N144" s="69">
        <f>+IF(C144="","",+IFERROR(+VLOOKUP($C144,materiales!$A$2:$C$101,3,0),"9999"))</f>
        <v/>
      </c>
      <c r="O144" s="69">
        <f>+IF(D144="","","01")</f>
        <v/>
      </c>
      <c r="P144" s="69">
        <f>+IF(B144="","","CONVENIO 100%")</f>
        <v/>
      </c>
      <c r="Q144" s="69">
        <f>+IF(I144="","","ZTRA")</f>
        <v/>
      </c>
      <c r="R144" s="69">
        <f>+IF(J144="","",+IFERROR(+IF(U144="DSZA","ALMA","1004"),"ALMA"))</f>
        <v/>
      </c>
      <c r="S144" s="69">
        <f>+IF(K144="","","40000001")</f>
        <v/>
      </c>
      <c r="T144" s="69">
        <f>+IF(L144="","",+DAY(TODAY())&amp;"."&amp;TEXT(+TODAY(),"MM")&amp;"."&amp;+YEAR(TODAY()))</f>
        <v/>
      </c>
      <c r="U144" s="69">
        <f>+IF(M144="","",IFERROR(+VLOOKUP(C144,materiales!$A$2:$D$1000,4,0),"DSZA"))</f>
        <v/>
      </c>
      <c r="V144" s="69">
        <f>+IF(N144="","","MAN")</f>
        <v/>
      </c>
      <c r="W144" s="69">
        <f>IF(B144="","","02")</f>
        <v/>
      </c>
      <c r="X144" s="69">
        <f>IF(B144="","","01")</f>
        <v/>
      </c>
      <c r="Y144" s="70">
        <f>+RIGHT(B144,8)</f>
        <v/>
      </c>
      <c r="Z144" s="70">
        <f>IF(M144="no_cargado",VLOOKUP(B144,NAfiliado_NFarmacia!A:H,8,0),"")</f>
        <v/>
      </c>
      <c r="AA144" s="71" t="n"/>
    </row>
    <row r="145">
      <c r="A145" s="50" t="n"/>
      <c r="B145" s="70" t="n"/>
      <c r="C145" s="72" t="n"/>
      <c r="D145" s="70" t="n"/>
      <c r="E145" s="70" t="n"/>
      <c r="F145" s="70" t="n"/>
      <c r="G145" s="66">
        <f>+IF($B145="","",+IFERROR(+VLOOKUP(B145,padron!$A$2:$E$2000,2,0),+IFERROR(VLOOKUP(B145,NAfiliado_NFarmacia!$A:$J,10,0),"Ingresar Nuevo Afiliado")))</f>
        <v/>
      </c>
      <c r="H145" s="69">
        <f>+IF(B145="","",+IFERROR(+VLOOKUP($C145,materiales!$A$2:$C$101,2,0),"9999"))</f>
        <v/>
      </c>
      <c r="I145" s="70">
        <f>+IF($B145="","",+IF(OR($F145="Si",$F145=""),IF(ISERROR(VLOOKUP($B145,padron!$A$3:$M$482,9,0)),+IF(ISERROR(VLOOKUP($B145,NAfiliado_NFarmacia!$A$2:$J$497,5,0)),"Ingresa Farmacia",VLOOKUP($B145,NAfiliado_NFarmacia!$A$2:$J$497,5,0)),VLOOKUP($B145,padron!$A$3:$M$482,9,0)),+IF(ISERROR(VLOOKUP($B145,NAfiliado_NFarmacia!$A$2:$J$497,5,0)),"Ingresa Farmacia",VLOOKUP($B145,NAfiliado_NFarmacia!$A$2:$J$497,5,0))))</f>
        <v/>
      </c>
      <c r="J145" s="70">
        <f>+IF($B145="","",+IF(OR($F145="Si",$F145=""),IF(ISERROR(VLOOKUP($B145,padron!$A$3:$M$482,10,0)),+IF(ISERROR(VLOOKUP($B145,NAfiliado_NFarmacia!$A$2:$J$497,5,0)),"Ingresa Direccion de Farmacia",VLOOKUP($B145,NAfiliado_NFarmacia!$A$2:$J$497,6,0)),VLOOKUP($B145,padron!$A$3:$M$482,10,0)),+IF(ISERROR(VLOOKUP($B145,NAfiliado_NFarmacia!$A$2:$J$497,6,0)),"Ingresa Direccion de Farmacia",VLOOKUP($B145,NAfiliado_NFarmacia!$A$2:$J$497,6,0))))</f>
        <v/>
      </c>
      <c r="K145" s="70">
        <f>+IF($B145="","",+IF(OR($F145="Si",$F145=""),IF(ISERROR(VLOOKUP($B145,padron!$A$3:$M$482,10,0)),+IF(ISERROR(VLOOKUP($B145,NAfiliado_NFarmacia!$A$2:$J$497,5,0)),"Ingresa Localidad de Farmacia",VLOOKUP($B145,NAfiliado_NFarmacia!$A$2:$J$497,7,0)),VLOOKUP($B145,padron!$A$3:$M$482,11,0)),+IF(ISERROR(VLOOKUP($B145,NAfiliado_NFarmacia!$A$2:$J$497,7,0)),"Ingresa Localidad de Farmacia",VLOOKUP($B145,NAfiliado_NFarmacia!$A$2:$J$497,7,0))))</f>
        <v/>
      </c>
      <c r="L145" s="69">
        <f>+IF(B145="","",IF(F145="No","84005541",+IFERROR(+VLOOKUP(inicio!B145,padron!$A$2:$H$1999,8,0),"84005541")))</f>
        <v/>
      </c>
      <c r="M145" s="69">
        <f>+IF(B145="","",+IFERROR(+VLOOKUP(B145,padron!A:C,3,0),"no_cargado"))</f>
        <v/>
      </c>
      <c r="N145" s="69">
        <f>+IF(C145="","",+IFERROR(+VLOOKUP($C145,materiales!$A$2:$C$101,3,0),"9999"))</f>
        <v/>
      </c>
      <c r="O145" s="69">
        <f>+IF(D145="","","01")</f>
        <v/>
      </c>
      <c r="P145" s="69">
        <f>+IF(B145="","","CONVENIO 100%")</f>
        <v/>
      </c>
      <c r="Q145" s="69">
        <f>+IF(I145="","","ZTRA")</f>
        <v/>
      </c>
      <c r="R145" s="69">
        <f>+IF(J145="","",+IFERROR(+IF(U145="DSZA","ALMA","1004"),"ALMA"))</f>
        <v/>
      </c>
      <c r="S145" s="69">
        <f>+IF(K145="","","40000001")</f>
        <v/>
      </c>
      <c r="T145" s="69">
        <f>+IF(L145="","",+DAY(TODAY())&amp;"."&amp;TEXT(+TODAY(),"MM")&amp;"."&amp;+YEAR(TODAY()))</f>
        <v/>
      </c>
      <c r="U145" s="69">
        <f>+IF(M145="","",IFERROR(+VLOOKUP(C145,materiales!$A$2:$D$1000,4,0),"DSZA"))</f>
        <v/>
      </c>
      <c r="V145" s="69">
        <f>+IF(N145="","","MAN")</f>
        <v/>
      </c>
      <c r="W145" s="69">
        <f>IF(B145="","","02")</f>
        <v/>
      </c>
      <c r="X145" s="69">
        <f>IF(B145="","","01")</f>
        <v/>
      </c>
      <c r="Y145" s="70">
        <f>+RIGHT(B145,8)</f>
        <v/>
      </c>
      <c r="Z145" s="70">
        <f>IF(M145="no_cargado",VLOOKUP(B145,NAfiliado_NFarmacia!A:H,8,0),"")</f>
        <v/>
      </c>
      <c r="AA145" s="71" t="n"/>
    </row>
    <row r="146">
      <c r="A146" s="50" t="n"/>
      <c r="B146" s="70" t="n"/>
      <c r="C146" s="72" t="n"/>
      <c r="D146" s="70" t="n"/>
      <c r="E146" s="70" t="n"/>
      <c r="F146" s="70" t="n"/>
      <c r="G146" s="66">
        <f>+IF($B146="","",+IFERROR(+VLOOKUP(B146,padron!$A$2:$E$2000,2,0),+IFERROR(VLOOKUP(B146,NAfiliado_NFarmacia!$A:$J,10,0),"Ingresar Nuevo Afiliado")))</f>
        <v/>
      </c>
      <c r="H146" s="69">
        <f>+IF(B146="","",+IFERROR(+VLOOKUP($C146,materiales!$A$2:$C$101,2,0),"9999"))</f>
        <v/>
      </c>
      <c r="I146" s="70">
        <f>+IF($B146="","",+IF(OR($F146="Si",$F146=""),IF(ISERROR(VLOOKUP($B146,padron!$A$3:$M$482,9,0)),+IF(ISERROR(VLOOKUP($B146,NAfiliado_NFarmacia!$A$2:$J$497,5,0)),"Ingresa Farmacia",VLOOKUP($B146,NAfiliado_NFarmacia!$A$2:$J$497,5,0)),VLOOKUP($B146,padron!$A$3:$M$482,9,0)),+IF(ISERROR(VLOOKUP($B146,NAfiliado_NFarmacia!$A$2:$J$497,5,0)),"Ingresa Farmacia",VLOOKUP($B146,NAfiliado_NFarmacia!$A$2:$J$497,5,0))))</f>
        <v/>
      </c>
      <c r="J146" s="70">
        <f>+IF($B146="","",+IF(OR($F146="Si",$F146=""),IF(ISERROR(VLOOKUP($B146,padron!$A$3:$M$482,10,0)),+IF(ISERROR(VLOOKUP($B146,NAfiliado_NFarmacia!$A$2:$J$497,5,0)),"Ingresa Direccion de Farmacia",VLOOKUP($B146,NAfiliado_NFarmacia!$A$2:$J$497,6,0)),VLOOKUP($B146,padron!$A$3:$M$482,10,0)),+IF(ISERROR(VLOOKUP($B146,NAfiliado_NFarmacia!$A$2:$J$497,6,0)),"Ingresa Direccion de Farmacia",VLOOKUP($B146,NAfiliado_NFarmacia!$A$2:$J$497,6,0))))</f>
        <v/>
      </c>
      <c r="K146" s="70">
        <f>+IF($B146="","",+IF(OR($F146="Si",$F146=""),IF(ISERROR(VLOOKUP($B146,padron!$A$3:$M$482,10,0)),+IF(ISERROR(VLOOKUP($B146,NAfiliado_NFarmacia!$A$2:$J$497,5,0)),"Ingresa Localidad de Farmacia",VLOOKUP($B146,NAfiliado_NFarmacia!$A$2:$J$497,7,0)),VLOOKUP($B146,padron!$A$3:$M$482,11,0)),+IF(ISERROR(VLOOKUP($B146,NAfiliado_NFarmacia!$A$2:$J$497,7,0)),"Ingresa Localidad de Farmacia",VLOOKUP($B146,NAfiliado_NFarmacia!$A$2:$J$497,7,0))))</f>
        <v/>
      </c>
      <c r="L146" s="69">
        <f>+IF(B146="","",IF(F146="No","84005541",+IFERROR(+VLOOKUP(inicio!B146,padron!$A$2:$H$1999,8,0),"84005541")))</f>
        <v/>
      </c>
      <c r="M146" s="69">
        <f>+IF(B146="","",+IFERROR(+VLOOKUP(B146,padron!A:C,3,0),"no_cargado"))</f>
        <v/>
      </c>
      <c r="N146" s="69">
        <f>+IF(C146="","",+IFERROR(+VLOOKUP($C146,materiales!$A$2:$C$101,3,0),"9999"))</f>
        <v/>
      </c>
      <c r="O146" s="69">
        <f>+IF(D146="","","01")</f>
        <v/>
      </c>
      <c r="P146" s="69">
        <f>+IF(B146="","","CONVENIO 100%")</f>
        <v/>
      </c>
      <c r="Q146" s="69">
        <f>+IF(I146="","","ZTRA")</f>
        <v/>
      </c>
      <c r="R146" s="69">
        <f>+IF(J146="","",+IFERROR(+IF(U146="DSZA","ALMA","1004"),"ALMA"))</f>
        <v/>
      </c>
      <c r="S146" s="69">
        <f>+IF(K146="","","40000001")</f>
        <v/>
      </c>
      <c r="T146" s="69">
        <f>+IF(L146="","",+DAY(TODAY())&amp;"."&amp;TEXT(+TODAY(),"MM")&amp;"."&amp;+YEAR(TODAY()))</f>
        <v/>
      </c>
      <c r="U146" s="69">
        <f>+IF(M146="","",IFERROR(+VLOOKUP(C146,materiales!$A$2:$D$1000,4,0),"DSZA"))</f>
        <v/>
      </c>
      <c r="V146" s="69">
        <f>+IF(N146="","","MAN")</f>
        <v/>
      </c>
      <c r="W146" s="69">
        <f>IF(B146="","","02")</f>
        <v/>
      </c>
      <c r="X146" s="69">
        <f>IF(B146="","","01")</f>
        <v/>
      </c>
      <c r="Y146" s="70">
        <f>+RIGHT(B146,8)</f>
        <v/>
      </c>
      <c r="Z146" s="70">
        <f>IF(M146="no_cargado",VLOOKUP(B146,NAfiliado_NFarmacia!A:H,8,0),"")</f>
        <v/>
      </c>
      <c r="AA146" s="71" t="n"/>
    </row>
    <row r="147">
      <c r="A147" s="50" t="n"/>
      <c r="B147" s="70" t="n"/>
      <c r="C147" s="72" t="n"/>
      <c r="D147" s="70" t="n"/>
      <c r="E147" s="70" t="n"/>
      <c r="F147" s="70" t="n"/>
      <c r="G147" s="66">
        <f>+IF($B147="","",+IFERROR(+VLOOKUP(B147,padron!$A$2:$E$2000,2,0),+IFERROR(VLOOKUP(B147,NAfiliado_NFarmacia!$A:$J,10,0),"Ingresar Nuevo Afiliado")))</f>
        <v/>
      </c>
      <c r="H147" s="69">
        <f>+IF(B147="","",+IFERROR(+VLOOKUP($C147,materiales!$A$2:$C$101,2,0),"9999"))</f>
        <v/>
      </c>
      <c r="I147" s="70">
        <f>+IF($B147="","",+IF(OR($F147="Si",$F147=""),IF(ISERROR(VLOOKUP($B147,padron!$A$3:$M$482,9,0)),+IF(ISERROR(VLOOKUP($B147,NAfiliado_NFarmacia!$A$2:$J$497,5,0)),"Ingresa Farmacia",VLOOKUP($B147,NAfiliado_NFarmacia!$A$2:$J$497,5,0)),VLOOKUP($B147,padron!$A$3:$M$482,9,0)),+IF(ISERROR(VLOOKUP($B147,NAfiliado_NFarmacia!$A$2:$J$497,5,0)),"Ingresa Farmacia",VLOOKUP($B147,NAfiliado_NFarmacia!$A$2:$J$497,5,0))))</f>
        <v/>
      </c>
      <c r="J147" s="70">
        <f>+IF($B147="","",+IF(OR($F147="Si",$F147=""),IF(ISERROR(VLOOKUP($B147,padron!$A$3:$M$482,10,0)),+IF(ISERROR(VLOOKUP($B147,NAfiliado_NFarmacia!$A$2:$J$497,5,0)),"Ingresa Direccion de Farmacia",VLOOKUP($B147,NAfiliado_NFarmacia!$A$2:$J$497,6,0)),VLOOKUP($B147,padron!$A$3:$M$482,10,0)),+IF(ISERROR(VLOOKUP($B147,NAfiliado_NFarmacia!$A$2:$J$497,6,0)),"Ingresa Direccion de Farmacia",VLOOKUP($B147,NAfiliado_NFarmacia!$A$2:$J$497,6,0))))</f>
        <v/>
      </c>
      <c r="K147" s="70">
        <f>+IF($B147="","",+IF(OR($F147="Si",$F147=""),IF(ISERROR(VLOOKUP($B147,padron!$A$3:$M$482,10,0)),+IF(ISERROR(VLOOKUP($B147,NAfiliado_NFarmacia!$A$2:$J$497,5,0)),"Ingresa Localidad de Farmacia",VLOOKUP($B147,NAfiliado_NFarmacia!$A$2:$J$497,7,0)),VLOOKUP($B147,padron!$A$3:$M$482,11,0)),+IF(ISERROR(VLOOKUP($B147,NAfiliado_NFarmacia!$A$2:$J$497,7,0)),"Ingresa Localidad de Farmacia",VLOOKUP($B147,NAfiliado_NFarmacia!$A$2:$J$497,7,0))))</f>
        <v/>
      </c>
      <c r="L147" s="69">
        <f>+IF(B147="","",IF(F147="No","84005541",+IFERROR(+VLOOKUP(inicio!B147,padron!$A$2:$H$1999,8,0),"84005541")))</f>
        <v/>
      </c>
      <c r="M147" s="69">
        <f>+IF(B147="","",+IFERROR(+VLOOKUP(B147,padron!A:C,3,0),"no_cargado"))</f>
        <v/>
      </c>
      <c r="N147" s="69">
        <f>+IF(C147="","",+IFERROR(+VLOOKUP($C147,materiales!$A$2:$C$101,3,0),"9999"))</f>
        <v/>
      </c>
      <c r="O147" s="69">
        <f>+IF(D147="","","01")</f>
        <v/>
      </c>
      <c r="P147" s="69">
        <f>+IF(B147="","","CONVENIO 100%")</f>
        <v/>
      </c>
      <c r="Q147" s="69">
        <f>+IF(I147="","","ZTRA")</f>
        <v/>
      </c>
      <c r="R147" s="69">
        <f>+IF(J147="","",+IFERROR(+IF(U147="DSZA","ALMA","1004"),"ALMA"))</f>
        <v/>
      </c>
      <c r="S147" s="69">
        <f>+IF(K147="","","40000001")</f>
        <v/>
      </c>
      <c r="T147" s="69">
        <f>+IF(L147="","",+DAY(TODAY())&amp;"."&amp;TEXT(+TODAY(),"MM")&amp;"."&amp;+YEAR(TODAY()))</f>
        <v/>
      </c>
      <c r="U147" s="69">
        <f>+IF(M147="","",IFERROR(+VLOOKUP(C147,materiales!$A$2:$D$1000,4,0),"DSZA"))</f>
        <v/>
      </c>
      <c r="V147" s="69">
        <f>+IF(N147="","","MAN")</f>
        <v/>
      </c>
      <c r="W147" s="69">
        <f>IF(B147="","","02")</f>
        <v/>
      </c>
      <c r="X147" s="69">
        <f>IF(B147="","","01")</f>
        <v/>
      </c>
      <c r="Y147" s="70">
        <f>+RIGHT(B147,8)</f>
        <v/>
      </c>
      <c r="Z147" s="70">
        <f>IF(M147="no_cargado",VLOOKUP(B147,NAfiliado_NFarmacia!A:H,8,0),"")</f>
        <v/>
      </c>
      <c r="AA147" s="71" t="n"/>
    </row>
    <row r="148">
      <c r="A148" s="50" t="n"/>
      <c r="B148" s="70" t="n"/>
      <c r="C148" s="72" t="n"/>
      <c r="D148" s="70" t="n"/>
      <c r="E148" s="70" t="n"/>
      <c r="F148" s="70" t="n"/>
      <c r="G148" s="66">
        <f>+IF($B148="","",+IFERROR(+VLOOKUP(B148,padron!$A$2:$E$2000,2,0),+IFERROR(VLOOKUP(B148,NAfiliado_NFarmacia!$A:$J,10,0),"Ingresar Nuevo Afiliado")))</f>
        <v/>
      </c>
      <c r="H148" s="69">
        <f>+IF(B148="","",+IFERROR(+VLOOKUP($C148,materiales!$A$2:$C$101,2,0),"9999"))</f>
        <v/>
      </c>
      <c r="I148" s="70">
        <f>+IF($B148="","",+IF(OR($F148="Si",$F148=""),IF(ISERROR(VLOOKUP($B148,padron!$A$3:$M$482,9,0)),+IF(ISERROR(VLOOKUP($B148,NAfiliado_NFarmacia!$A$2:$J$497,5,0)),"Ingresa Farmacia",VLOOKUP($B148,NAfiliado_NFarmacia!$A$2:$J$497,5,0)),VLOOKUP($B148,padron!$A$3:$M$482,9,0)),+IF(ISERROR(VLOOKUP($B148,NAfiliado_NFarmacia!$A$2:$J$497,5,0)),"Ingresa Farmacia",VLOOKUP($B148,NAfiliado_NFarmacia!$A$2:$J$497,5,0))))</f>
        <v/>
      </c>
      <c r="J148" s="70">
        <f>+IF($B148="","",+IF(OR($F148="Si",$F148=""),IF(ISERROR(VLOOKUP($B148,padron!$A$3:$M$482,10,0)),+IF(ISERROR(VLOOKUP($B148,NAfiliado_NFarmacia!$A$2:$J$497,5,0)),"Ingresa Direccion de Farmacia",VLOOKUP($B148,NAfiliado_NFarmacia!$A$2:$J$497,6,0)),VLOOKUP($B148,padron!$A$3:$M$482,10,0)),+IF(ISERROR(VLOOKUP($B148,NAfiliado_NFarmacia!$A$2:$J$497,6,0)),"Ingresa Direccion de Farmacia",VLOOKUP($B148,NAfiliado_NFarmacia!$A$2:$J$497,6,0))))</f>
        <v/>
      </c>
      <c r="K148" s="70">
        <f>+IF($B148="","",+IF(OR($F148="Si",$F148=""),IF(ISERROR(VLOOKUP($B148,padron!$A$3:$M$482,10,0)),+IF(ISERROR(VLOOKUP($B148,NAfiliado_NFarmacia!$A$2:$J$497,5,0)),"Ingresa Localidad de Farmacia",VLOOKUP($B148,NAfiliado_NFarmacia!$A$2:$J$497,7,0)),VLOOKUP($B148,padron!$A$3:$M$482,11,0)),+IF(ISERROR(VLOOKUP($B148,NAfiliado_NFarmacia!$A$2:$J$497,7,0)),"Ingresa Localidad de Farmacia",VLOOKUP($B148,NAfiliado_NFarmacia!$A$2:$J$497,7,0))))</f>
        <v/>
      </c>
      <c r="L148" s="69">
        <f>+IF(B148="","",IF(F148="No","84005541",+IFERROR(+VLOOKUP(inicio!B148,padron!$A$2:$H$1999,8,0),"84005541")))</f>
        <v/>
      </c>
      <c r="M148" s="69">
        <f>+IF(B148="","",+IFERROR(+VLOOKUP(B148,padron!A:C,3,0),"no_cargado"))</f>
        <v/>
      </c>
      <c r="N148" s="69">
        <f>+IF(C148="","",+IFERROR(+VLOOKUP($C148,materiales!$A$2:$C$101,3,0),"9999"))</f>
        <v/>
      </c>
      <c r="O148" s="69">
        <f>+IF(D148="","","01")</f>
        <v/>
      </c>
      <c r="P148" s="69">
        <f>+IF(B148="","","CONVENIO 100%")</f>
        <v/>
      </c>
      <c r="Q148" s="69">
        <f>+IF(I148="","","ZTRA")</f>
        <v/>
      </c>
      <c r="R148" s="69">
        <f>+IF(J148="","",+IFERROR(+IF(U148="DSZA","ALMA","1004"),"ALMA"))</f>
        <v/>
      </c>
      <c r="S148" s="69">
        <f>+IF(K148="","","40000001")</f>
        <v/>
      </c>
      <c r="T148" s="69">
        <f>+IF(L148="","",+DAY(TODAY())&amp;"."&amp;TEXT(+TODAY(),"MM")&amp;"."&amp;+YEAR(TODAY()))</f>
        <v/>
      </c>
      <c r="U148" s="69">
        <f>+IF(M148="","",IFERROR(+VLOOKUP(C148,materiales!$A$2:$D$1000,4,0),"DSZA"))</f>
        <v/>
      </c>
      <c r="V148" s="69">
        <f>+IF(N148="","","MAN")</f>
        <v/>
      </c>
      <c r="W148" s="69">
        <f>IF(B148="","","02")</f>
        <v/>
      </c>
      <c r="X148" s="69">
        <f>IF(B148="","","01")</f>
        <v/>
      </c>
      <c r="Y148" s="70">
        <f>+RIGHT(B148,8)</f>
        <v/>
      </c>
      <c r="Z148" s="70">
        <f>IF(M148="no_cargado",VLOOKUP(B148,NAfiliado_NFarmacia!A:H,8,0),"")</f>
        <v/>
      </c>
      <c r="AA148" s="71" t="n"/>
    </row>
    <row r="149">
      <c r="A149" s="50" t="n"/>
      <c r="B149" s="70" t="n"/>
      <c r="C149" s="72" t="n"/>
      <c r="D149" s="70" t="n"/>
      <c r="E149" s="70" t="n"/>
      <c r="F149" s="70" t="n"/>
      <c r="G149" s="66">
        <f>+IF($B149="","",+IFERROR(+VLOOKUP(B149,padron!$A$2:$E$2000,2,0),+IFERROR(VLOOKUP(B149,NAfiliado_NFarmacia!$A:$J,10,0),"Ingresar Nuevo Afiliado")))</f>
        <v/>
      </c>
      <c r="H149" s="69">
        <f>+IF(B149="","",+IFERROR(+VLOOKUP($C149,materiales!$A$2:$C$101,2,0),"9999"))</f>
        <v/>
      </c>
      <c r="I149" s="70">
        <f>+IF($B149="","",+IF(OR($F149="Si",$F149=""),IF(ISERROR(VLOOKUP($B149,padron!$A$3:$M$482,9,0)),+IF(ISERROR(VLOOKUP($B149,NAfiliado_NFarmacia!$A$2:$J$497,5,0)),"Ingresa Farmacia",VLOOKUP($B149,NAfiliado_NFarmacia!$A$2:$J$497,5,0)),VLOOKUP($B149,padron!$A$3:$M$482,9,0)),+IF(ISERROR(VLOOKUP($B149,NAfiliado_NFarmacia!$A$2:$J$497,5,0)),"Ingresa Farmacia",VLOOKUP($B149,NAfiliado_NFarmacia!$A$2:$J$497,5,0))))</f>
        <v/>
      </c>
      <c r="J149" s="70">
        <f>+IF($B149="","",+IF(OR($F149="Si",$F149=""),IF(ISERROR(VLOOKUP($B149,padron!$A$3:$M$482,10,0)),+IF(ISERROR(VLOOKUP($B149,NAfiliado_NFarmacia!$A$2:$J$497,5,0)),"Ingresa Direccion de Farmacia",VLOOKUP($B149,NAfiliado_NFarmacia!$A$2:$J$497,6,0)),VLOOKUP($B149,padron!$A$3:$M$482,10,0)),+IF(ISERROR(VLOOKUP($B149,NAfiliado_NFarmacia!$A$2:$J$497,6,0)),"Ingresa Direccion de Farmacia",VLOOKUP($B149,NAfiliado_NFarmacia!$A$2:$J$497,6,0))))</f>
        <v/>
      </c>
      <c r="K149" s="70">
        <f>+IF($B149="","",+IF(OR($F149="Si",$F149=""),IF(ISERROR(VLOOKUP($B149,padron!$A$3:$M$482,10,0)),+IF(ISERROR(VLOOKUP($B149,NAfiliado_NFarmacia!$A$2:$J$497,5,0)),"Ingresa Localidad de Farmacia",VLOOKUP($B149,NAfiliado_NFarmacia!$A$2:$J$497,7,0)),VLOOKUP($B149,padron!$A$3:$M$482,11,0)),+IF(ISERROR(VLOOKUP($B149,NAfiliado_NFarmacia!$A$2:$J$497,7,0)),"Ingresa Localidad de Farmacia",VLOOKUP($B149,NAfiliado_NFarmacia!$A$2:$J$497,7,0))))</f>
        <v/>
      </c>
      <c r="L149" s="69">
        <f>+IF(B149="","",IF(F149="No","84005541",+IFERROR(+VLOOKUP(inicio!B149,padron!$A$2:$H$1999,8,0),"84005541")))</f>
        <v/>
      </c>
      <c r="M149" s="69">
        <f>+IF(B149="","",+IFERROR(+VLOOKUP(B149,padron!A:C,3,0),"no_cargado"))</f>
        <v/>
      </c>
      <c r="N149" s="69">
        <f>+IF(C149="","",+IFERROR(+VLOOKUP($C149,materiales!$A$2:$C$101,3,0),"9999"))</f>
        <v/>
      </c>
      <c r="O149" s="69">
        <f>+IF(D149="","","01")</f>
        <v/>
      </c>
      <c r="P149" s="69">
        <f>+IF(B149="","","CONVENIO 100%")</f>
        <v/>
      </c>
      <c r="Q149" s="69">
        <f>+IF(I149="","","ZTRA")</f>
        <v/>
      </c>
      <c r="R149" s="69">
        <f>+IF(J149="","",+IFERROR(+IF(U149="DSZA","ALMA","1004"),"ALMA"))</f>
        <v/>
      </c>
      <c r="S149" s="69">
        <f>+IF(K149="","","40000001")</f>
        <v/>
      </c>
      <c r="T149" s="69">
        <f>+IF(L149="","",+DAY(TODAY())&amp;"."&amp;TEXT(+TODAY(),"MM")&amp;"."&amp;+YEAR(TODAY()))</f>
        <v/>
      </c>
      <c r="U149" s="69">
        <f>+IF(M149="","",IFERROR(+VLOOKUP(C149,materiales!$A$2:$D$1000,4,0),"DSZA"))</f>
        <v/>
      </c>
      <c r="V149" s="69">
        <f>+IF(N149="","","MAN")</f>
        <v/>
      </c>
      <c r="W149" s="69">
        <f>IF(B149="","","02")</f>
        <v/>
      </c>
      <c r="X149" s="69">
        <f>IF(B149="","","01")</f>
        <v/>
      </c>
      <c r="Y149" s="70">
        <f>+RIGHT(B149,8)</f>
        <v/>
      </c>
      <c r="Z149" s="70">
        <f>IF(M149="no_cargado",VLOOKUP(B149,NAfiliado_NFarmacia!A:H,8,0),"")</f>
        <v/>
      </c>
      <c r="AA149" s="71" t="n"/>
    </row>
    <row r="150">
      <c r="A150" s="50" t="n"/>
      <c r="B150" s="70" t="n"/>
      <c r="C150" s="72" t="n"/>
      <c r="D150" s="70" t="n"/>
      <c r="E150" s="70" t="n"/>
      <c r="F150" s="70" t="n"/>
      <c r="G150" s="66">
        <f>+IF($B150="","",+IFERROR(+VLOOKUP(B150,padron!$A$2:$E$2000,2,0),+IFERROR(VLOOKUP(B150,NAfiliado_NFarmacia!$A:$J,10,0),"Ingresar Nuevo Afiliado")))</f>
        <v/>
      </c>
      <c r="H150" s="69">
        <f>+IF(B150="","",+IFERROR(+VLOOKUP($C150,materiales!$A$2:$C$101,2,0),"9999"))</f>
        <v/>
      </c>
      <c r="I150" s="70">
        <f>+IF($B150="","",+IF(OR($F150="Si",$F150=""),IF(ISERROR(VLOOKUP($B150,padron!$A$3:$M$482,9,0)),+IF(ISERROR(VLOOKUP($B150,NAfiliado_NFarmacia!$A$2:$J$497,5,0)),"Ingresa Farmacia",VLOOKUP($B150,NAfiliado_NFarmacia!$A$2:$J$497,5,0)),VLOOKUP($B150,padron!$A$3:$M$482,9,0)),+IF(ISERROR(VLOOKUP($B150,NAfiliado_NFarmacia!$A$2:$J$497,5,0)),"Ingresa Farmacia",VLOOKUP($B150,NAfiliado_NFarmacia!$A$2:$J$497,5,0))))</f>
        <v/>
      </c>
      <c r="J150" s="70">
        <f>+IF($B150="","",+IF(OR($F150="Si",$F150=""),IF(ISERROR(VLOOKUP($B150,padron!$A$3:$M$482,10,0)),+IF(ISERROR(VLOOKUP($B150,NAfiliado_NFarmacia!$A$2:$J$497,5,0)),"Ingresa Direccion de Farmacia",VLOOKUP($B150,NAfiliado_NFarmacia!$A$2:$J$497,6,0)),VLOOKUP($B150,padron!$A$3:$M$482,10,0)),+IF(ISERROR(VLOOKUP($B150,NAfiliado_NFarmacia!$A$2:$J$497,6,0)),"Ingresa Direccion de Farmacia",VLOOKUP($B150,NAfiliado_NFarmacia!$A$2:$J$497,6,0))))</f>
        <v/>
      </c>
      <c r="K150" s="70">
        <f>+IF($B150="","",+IF(OR($F150="Si",$F150=""),IF(ISERROR(VLOOKUP($B150,padron!$A$3:$M$482,10,0)),+IF(ISERROR(VLOOKUP($B150,NAfiliado_NFarmacia!$A$2:$J$497,5,0)),"Ingresa Localidad de Farmacia",VLOOKUP($B150,NAfiliado_NFarmacia!$A$2:$J$497,7,0)),VLOOKUP($B150,padron!$A$3:$M$482,11,0)),+IF(ISERROR(VLOOKUP($B150,NAfiliado_NFarmacia!$A$2:$J$497,7,0)),"Ingresa Localidad de Farmacia",VLOOKUP($B150,NAfiliado_NFarmacia!$A$2:$J$497,7,0))))</f>
        <v/>
      </c>
      <c r="L150" s="69">
        <f>+IF(B150="","",IF(F150="No","84005541",+IFERROR(+VLOOKUP(inicio!B150,padron!$A$2:$H$1999,8,0),"84005541")))</f>
        <v/>
      </c>
      <c r="M150" s="69">
        <f>+IF(B150="","",+IFERROR(+VLOOKUP(B150,padron!A:C,3,0),"no_cargado"))</f>
        <v/>
      </c>
      <c r="N150" s="69">
        <f>+IF(C150="","",+IFERROR(+VLOOKUP($C150,materiales!$A$2:$C$101,3,0),"9999"))</f>
        <v/>
      </c>
      <c r="O150" s="69">
        <f>+IF(D150="","","01")</f>
        <v/>
      </c>
      <c r="P150" s="69">
        <f>+IF(B150="","","CONVENIO 100%")</f>
        <v/>
      </c>
      <c r="Q150" s="69">
        <f>+IF(I150="","","ZTRA")</f>
        <v/>
      </c>
      <c r="R150" s="69">
        <f>+IF(J150="","",+IFERROR(+IF(U150="DSZA","ALMA","1004"),"ALMA"))</f>
        <v/>
      </c>
      <c r="S150" s="69">
        <f>+IF(K150="","","40000001")</f>
        <v/>
      </c>
      <c r="T150" s="69">
        <f>+IF(L150="","",+DAY(TODAY())&amp;"."&amp;TEXT(+TODAY(),"MM")&amp;"."&amp;+YEAR(TODAY()))</f>
        <v/>
      </c>
      <c r="U150" s="69">
        <f>+IF(M150="","",IFERROR(+VLOOKUP(C150,materiales!$A$2:$D$1000,4,0),"DSZA"))</f>
        <v/>
      </c>
      <c r="V150" s="69">
        <f>+IF(N150="","","MAN")</f>
        <v/>
      </c>
      <c r="W150" s="69">
        <f>IF(B150="","","02")</f>
        <v/>
      </c>
      <c r="X150" s="69">
        <f>IF(B150="","","01")</f>
        <v/>
      </c>
      <c r="Y150" s="70">
        <f>+RIGHT(B150,8)</f>
        <v/>
      </c>
      <c r="Z150" s="70">
        <f>IF(M150="no_cargado",VLOOKUP(B150,NAfiliado_NFarmacia!A:H,8,0),"")</f>
        <v/>
      </c>
      <c r="AA150" s="71" t="n"/>
    </row>
    <row r="151">
      <c r="A151" s="50" t="n"/>
      <c r="B151" s="70" t="n"/>
      <c r="C151" s="72" t="n"/>
      <c r="D151" s="70" t="n"/>
      <c r="E151" s="70" t="n"/>
      <c r="F151" s="70" t="n"/>
      <c r="G151" s="66">
        <f>+IF($B151="","",+IFERROR(+VLOOKUP(B151,padron!$A$2:$E$2000,2,0),+IFERROR(VLOOKUP(B151,NAfiliado_NFarmacia!$A:$J,10,0),"Ingresar Nuevo Afiliado")))</f>
        <v/>
      </c>
      <c r="H151" s="69">
        <f>+IF(B151="","",+IFERROR(+VLOOKUP($C151,materiales!$A$2:$C$101,2,0),"9999"))</f>
        <v/>
      </c>
      <c r="I151" s="70">
        <f>+IF($B151="","",+IF(OR($F151="Si",$F151=""),IF(ISERROR(VLOOKUP($B151,padron!$A$3:$M$482,9,0)),+IF(ISERROR(VLOOKUP($B151,NAfiliado_NFarmacia!$A$2:$J$497,5,0)),"Ingresa Farmacia",VLOOKUP($B151,NAfiliado_NFarmacia!$A$2:$J$497,5,0)),VLOOKUP($B151,padron!$A$3:$M$482,9,0)),+IF(ISERROR(VLOOKUP($B151,NAfiliado_NFarmacia!$A$2:$J$497,5,0)),"Ingresa Farmacia",VLOOKUP($B151,NAfiliado_NFarmacia!$A$2:$J$497,5,0))))</f>
        <v/>
      </c>
      <c r="J151" s="70">
        <f>+IF($B151="","",+IF(OR($F151="Si",$F151=""),IF(ISERROR(VLOOKUP($B151,padron!$A$3:$M$482,10,0)),+IF(ISERROR(VLOOKUP($B151,NAfiliado_NFarmacia!$A$2:$J$497,5,0)),"Ingresa Direccion de Farmacia",VLOOKUP($B151,NAfiliado_NFarmacia!$A$2:$J$497,6,0)),VLOOKUP($B151,padron!$A$3:$M$482,10,0)),+IF(ISERROR(VLOOKUP($B151,NAfiliado_NFarmacia!$A$2:$J$497,6,0)),"Ingresa Direccion de Farmacia",VLOOKUP($B151,NAfiliado_NFarmacia!$A$2:$J$497,6,0))))</f>
        <v/>
      </c>
      <c r="K151" s="70">
        <f>+IF($B151="","",+IF(OR($F151="Si",$F151=""),IF(ISERROR(VLOOKUP($B151,padron!$A$3:$M$482,10,0)),+IF(ISERROR(VLOOKUP($B151,NAfiliado_NFarmacia!$A$2:$J$497,5,0)),"Ingresa Localidad de Farmacia",VLOOKUP($B151,NAfiliado_NFarmacia!$A$2:$J$497,7,0)),VLOOKUP($B151,padron!$A$3:$M$482,11,0)),+IF(ISERROR(VLOOKUP($B151,NAfiliado_NFarmacia!$A$2:$J$497,7,0)),"Ingresa Localidad de Farmacia",VLOOKUP($B151,NAfiliado_NFarmacia!$A$2:$J$497,7,0))))</f>
        <v/>
      </c>
      <c r="L151" s="69">
        <f>+IF(B151="","",IF(F151="No","84005541",+IFERROR(+VLOOKUP(inicio!B151,padron!$A$2:$H$1999,8,0),"84005541")))</f>
        <v/>
      </c>
      <c r="M151" s="69">
        <f>+IF(B151="","",+IFERROR(+VLOOKUP(B151,padron!A:C,3,0),"no_cargado"))</f>
        <v/>
      </c>
      <c r="N151" s="69">
        <f>+IF(C151="","",+IFERROR(+VLOOKUP($C151,materiales!$A$2:$C$101,3,0),"9999"))</f>
        <v/>
      </c>
      <c r="O151" s="69">
        <f>+IF(D151="","","01")</f>
        <v/>
      </c>
      <c r="P151" s="69">
        <f>+IF(B151="","","CONVENIO 100%")</f>
        <v/>
      </c>
      <c r="Q151" s="69">
        <f>+IF(I151="","","ZTRA")</f>
        <v/>
      </c>
      <c r="R151" s="69">
        <f>+IF(J151="","",+IFERROR(+IF(U151="DSZA","ALMA","1004"),"ALMA"))</f>
        <v/>
      </c>
      <c r="S151" s="69">
        <f>+IF(K151="","","40000001")</f>
        <v/>
      </c>
      <c r="T151" s="69">
        <f>+IF(L151="","",+DAY(TODAY())&amp;"."&amp;TEXT(+TODAY(),"MM")&amp;"."&amp;+YEAR(TODAY()))</f>
        <v/>
      </c>
      <c r="U151" s="69">
        <f>+IF(M151="","",IFERROR(+VLOOKUP(C151,materiales!$A$2:$D$1000,4,0),"DSZA"))</f>
        <v/>
      </c>
      <c r="V151" s="69">
        <f>+IF(N151="","","MAN")</f>
        <v/>
      </c>
      <c r="W151" s="69">
        <f>IF(B151="","","02")</f>
        <v/>
      </c>
      <c r="X151" s="69">
        <f>IF(B151="","","01")</f>
        <v/>
      </c>
      <c r="Y151" s="70">
        <f>+RIGHT(B151,8)</f>
        <v/>
      </c>
      <c r="Z151" s="70">
        <f>IF(M151="no_cargado",VLOOKUP(B151,NAfiliado_NFarmacia!A:H,8,0),"")</f>
        <v/>
      </c>
      <c r="AA151" s="71" t="n"/>
    </row>
    <row r="152">
      <c r="A152" s="50" t="n"/>
      <c r="B152" s="70" t="n"/>
      <c r="C152" s="72" t="n"/>
      <c r="D152" s="70" t="n"/>
      <c r="E152" s="70" t="n"/>
      <c r="F152" s="70" t="n"/>
      <c r="G152" s="66">
        <f>+IF($B152="","",+IFERROR(+VLOOKUP(B152,padron!$A$2:$E$2000,2,0),+IFERROR(VLOOKUP(B152,NAfiliado_NFarmacia!$A:$J,10,0),"Ingresar Nuevo Afiliado")))</f>
        <v/>
      </c>
      <c r="H152" s="69">
        <f>+IF(B152="","",+IFERROR(+VLOOKUP($C152,materiales!$A$2:$C$101,2,0),"9999"))</f>
        <v/>
      </c>
      <c r="I152" s="70">
        <f>+IF($B152="","",+IF(OR($F152="Si",$F152=""),IF(ISERROR(VLOOKUP($B152,padron!$A$3:$M$482,9,0)),+IF(ISERROR(VLOOKUP($B152,NAfiliado_NFarmacia!$A$2:$J$497,5,0)),"Ingresa Farmacia",VLOOKUP($B152,NAfiliado_NFarmacia!$A$2:$J$497,5,0)),VLOOKUP($B152,padron!$A$3:$M$482,9,0)),+IF(ISERROR(VLOOKUP($B152,NAfiliado_NFarmacia!$A$2:$J$497,5,0)),"Ingresa Farmacia",VLOOKUP($B152,NAfiliado_NFarmacia!$A$2:$J$497,5,0))))</f>
        <v/>
      </c>
      <c r="J152" s="70">
        <f>+IF($B152="","",+IF(OR($F152="Si",$F152=""),IF(ISERROR(VLOOKUP($B152,padron!$A$3:$M$482,10,0)),+IF(ISERROR(VLOOKUP($B152,NAfiliado_NFarmacia!$A$2:$J$497,5,0)),"Ingresa Direccion de Farmacia",VLOOKUP($B152,NAfiliado_NFarmacia!$A$2:$J$497,6,0)),VLOOKUP($B152,padron!$A$3:$M$482,10,0)),+IF(ISERROR(VLOOKUP($B152,NAfiliado_NFarmacia!$A$2:$J$497,6,0)),"Ingresa Direccion de Farmacia",VLOOKUP($B152,NAfiliado_NFarmacia!$A$2:$J$497,6,0))))</f>
        <v/>
      </c>
      <c r="K152" s="70">
        <f>+IF($B152="","",+IF(OR($F152="Si",$F152=""),IF(ISERROR(VLOOKUP($B152,padron!$A$3:$M$482,10,0)),+IF(ISERROR(VLOOKUP($B152,NAfiliado_NFarmacia!$A$2:$J$497,5,0)),"Ingresa Localidad de Farmacia",VLOOKUP($B152,NAfiliado_NFarmacia!$A$2:$J$497,7,0)),VLOOKUP($B152,padron!$A$3:$M$482,11,0)),+IF(ISERROR(VLOOKUP($B152,NAfiliado_NFarmacia!$A$2:$J$497,7,0)),"Ingresa Localidad de Farmacia",VLOOKUP($B152,NAfiliado_NFarmacia!$A$2:$J$497,7,0))))</f>
        <v/>
      </c>
      <c r="L152" s="69">
        <f>+IF(B152="","",IF(F152="No","84005541",+IFERROR(+VLOOKUP(inicio!B152,padron!$A$2:$H$1999,8,0),"84005541")))</f>
        <v/>
      </c>
      <c r="M152" s="69">
        <f>+IF(B152="","",+IFERROR(+VLOOKUP(B152,padron!A:C,3,0),"no_cargado"))</f>
        <v/>
      </c>
      <c r="N152" s="69">
        <f>+IF(C152="","",+IFERROR(+VLOOKUP($C152,materiales!$A$2:$C$101,3,0),"9999"))</f>
        <v/>
      </c>
      <c r="O152" s="69">
        <f>+IF(D152="","","01")</f>
        <v/>
      </c>
      <c r="P152" s="69">
        <f>+IF(B152="","","CONVENIO 100%")</f>
        <v/>
      </c>
      <c r="Q152" s="69">
        <f>+IF(I152="","","ZTRA")</f>
        <v/>
      </c>
      <c r="R152" s="69">
        <f>+IF(J152="","",+IFERROR(+IF(U152="DSZA","ALMA","1004"),"ALMA"))</f>
        <v/>
      </c>
      <c r="S152" s="69">
        <f>+IF(K152="","","40000001")</f>
        <v/>
      </c>
      <c r="T152" s="69">
        <f>+IF(L152="","",+DAY(TODAY())&amp;"."&amp;TEXT(+TODAY(),"MM")&amp;"."&amp;+YEAR(TODAY()))</f>
        <v/>
      </c>
      <c r="U152" s="69">
        <f>+IF(M152="","",IFERROR(+VLOOKUP(C152,materiales!$A$2:$D$1000,4,0),"DSZA"))</f>
        <v/>
      </c>
      <c r="V152" s="69">
        <f>+IF(N152="","","MAN")</f>
        <v/>
      </c>
      <c r="W152" s="69">
        <f>IF(B152="","","02")</f>
        <v/>
      </c>
      <c r="X152" s="69">
        <f>IF(B152="","","01")</f>
        <v/>
      </c>
      <c r="Y152" s="70">
        <f>+RIGHT(B152,8)</f>
        <v/>
      </c>
      <c r="Z152" s="70">
        <f>IF(M152="no_cargado",VLOOKUP(B152,NAfiliado_NFarmacia!A:H,8,0),"")</f>
        <v/>
      </c>
      <c r="AA152" s="71" t="n"/>
    </row>
    <row r="153">
      <c r="A153" s="50" t="n"/>
      <c r="B153" s="70" t="n"/>
      <c r="C153" s="72" t="n"/>
      <c r="D153" s="70" t="n"/>
      <c r="E153" s="70" t="n"/>
      <c r="F153" s="70" t="n"/>
      <c r="G153" s="66">
        <f>+IF($B153="","",+IFERROR(+VLOOKUP(B153,padron!$A$2:$E$2000,2,0),+IFERROR(VLOOKUP(B153,NAfiliado_NFarmacia!$A:$J,10,0),"Ingresar Nuevo Afiliado")))</f>
        <v/>
      </c>
      <c r="H153" s="69">
        <f>+IF(B153="","",+IFERROR(+VLOOKUP($C153,materiales!$A$2:$C$101,2,0),"9999"))</f>
        <v/>
      </c>
      <c r="I153" s="70">
        <f>+IF($B153="","",+IF(OR($F153="Si",$F153=""),IF(ISERROR(VLOOKUP($B153,padron!$A$3:$M$482,9,0)),+IF(ISERROR(VLOOKUP($B153,NAfiliado_NFarmacia!$A$2:$J$497,5,0)),"Ingresa Farmacia",VLOOKUP($B153,NAfiliado_NFarmacia!$A$2:$J$497,5,0)),VLOOKUP($B153,padron!$A$3:$M$482,9,0)),+IF(ISERROR(VLOOKUP($B153,NAfiliado_NFarmacia!$A$2:$J$497,5,0)),"Ingresa Farmacia",VLOOKUP($B153,NAfiliado_NFarmacia!$A$2:$J$497,5,0))))</f>
        <v/>
      </c>
      <c r="J153" s="70">
        <f>+IF($B153="","",+IF(OR($F153="Si",$F153=""),IF(ISERROR(VLOOKUP($B153,padron!$A$3:$M$482,10,0)),+IF(ISERROR(VLOOKUP($B153,NAfiliado_NFarmacia!$A$2:$J$497,5,0)),"Ingresa Direccion de Farmacia",VLOOKUP($B153,NAfiliado_NFarmacia!$A$2:$J$497,6,0)),VLOOKUP($B153,padron!$A$3:$M$482,10,0)),+IF(ISERROR(VLOOKUP($B153,NAfiliado_NFarmacia!$A$2:$J$497,6,0)),"Ingresa Direccion de Farmacia",VLOOKUP($B153,NAfiliado_NFarmacia!$A$2:$J$497,6,0))))</f>
        <v/>
      </c>
      <c r="K153" s="70">
        <f>+IF($B153="","",+IF(OR($F153="Si",$F153=""),IF(ISERROR(VLOOKUP($B153,padron!$A$3:$M$482,10,0)),+IF(ISERROR(VLOOKUP($B153,NAfiliado_NFarmacia!$A$2:$J$497,5,0)),"Ingresa Localidad de Farmacia",VLOOKUP($B153,NAfiliado_NFarmacia!$A$2:$J$497,7,0)),VLOOKUP($B153,padron!$A$3:$M$482,11,0)),+IF(ISERROR(VLOOKUP($B153,NAfiliado_NFarmacia!$A$2:$J$497,7,0)),"Ingresa Localidad de Farmacia",VLOOKUP($B153,NAfiliado_NFarmacia!$A$2:$J$497,7,0))))</f>
        <v/>
      </c>
      <c r="L153" s="69">
        <f>+IF(B153="","",IF(F153="No","84005541",+IFERROR(+VLOOKUP(inicio!B153,padron!$A$2:$H$1999,8,0),"84005541")))</f>
        <v/>
      </c>
      <c r="M153" s="69">
        <f>+IF(B153="","",+IFERROR(+VLOOKUP(B153,padron!A:C,3,0),"no_cargado"))</f>
        <v/>
      </c>
      <c r="N153" s="69">
        <f>+IF(C153="","",+IFERROR(+VLOOKUP($C153,materiales!$A$2:$C$101,3,0),"9999"))</f>
        <v/>
      </c>
      <c r="O153" s="69">
        <f>+IF(D153="","","01")</f>
        <v/>
      </c>
      <c r="P153" s="69">
        <f>+IF(B153="","","CONVENIO 100%")</f>
        <v/>
      </c>
      <c r="Q153" s="69">
        <f>+IF(I153="","","ZTRA")</f>
        <v/>
      </c>
      <c r="R153" s="69">
        <f>+IF(J153="","",+IFERROR(+IF(U153="DSZA","ALMA","1004"),"ALMA"))</f>
        <v/>
      </c>
      <c r="S153" s="69">
        <f>+IF(K153="","","40000001")</f>
        <v/>
      </c>
      <c r="T153" s="69">
        <f>+IF(L153="","",+DAY(TODAY())&amp;"."&amp;TEXT(+TODAY(),"MM")&amp;"."&amp;+YEAR(TODAY()))</f>
        <v/>
      </c>
      <c r="U153" s="69">
        <f>+IF(M153="","",IFERROR(+VLOOKUP(C153,materiales!$A$2:$D$1000,4,0),"DSZA"))</f>
        <v/>
      </c>
      <c r="V153" s="69">
        <f>+IF(N153="","","MAN")</f>
        <v/>
      </c>
      <c r="W153" s="69">
        <f>IF(B153="","","02")</f>
        <v/>
      </c>
      <c r="X153" s="69">
        <f>IF(B153="","","01")</f>
        <v/>
      </c>
      <c r="Y153" s="70">
        <f>+RIGHT(B153,8)</f>
        <v/>
      </c>
      <c r="Z153" s="70">
        <f>IF(M153="no_cargado",VLOOKUP(B153,NAfiliado_NFarmacia!A:H,8,0),"")</f>
        <v/>
      </c>
      <c r="AA153" s="71" t="n"/>
    </row>
    <row r="154">
      <c r="A154" s="50" t="n"/>
      <c r="B154" s="70" t="n"/>
      <c r="C154" s="72" t="n"/>
      <c r="D154" s="70" t="n"/>
      <c r="E154" s="70" t="n"/>
      <c r="F154" s="70" t="n"/>
      <c r="G154" s="66">
        <f>+IF($B154="","",+IFERROR(+VLOOKUP(B154,padron!$A$2:$E$2000,2,0),+IFERROR(VLOOKUP(B154,NAfiliado_NFarmacia!$A:$J,10,0),"Ingresar Nuevo Afiliado")))</f>
        <v/>
      </c>
      <c r="H154" s="69">
        <f>+IF(B154="","",+IFERROR(+VLOOKUP($C154,materiales!$A$2:$C$101,2,0),"9999"))</f>
        <v/>
      </c>
      <c r="I154" s="70">
        <f>+IF($B154="","",+IF(OR($F154="Si",$F154=""),IF(ISERROR(VLOOKUP($B154,padron!$A$3:$M$482,9,0)),+IF(ISERROR(VLOOKUP($B154,NAfiliado_NFarmacia!$A$2:$J$497,5,0)),"Ingresa Farmacia",VLOOKUP($B154,NAfiliado_NFarmacia!$A$2:$J$497,5,0)),VLOOKUP($B154,padron!$A$3:$M$482,9,0)),+IF(ISERROR(VLOOKUP($B154,NAfiliado_NFarmacia!$A$2:$J$497,5,0)),"Ingresa Farmacia",VLOOKUP($B154,NAfiliado_NFarmacia!$A$2:$J$497,5,0))))</f>
        <v/>
      </c>
      <c r="J154" s="70">
        <f>+IF($B154="","",+IF(OR($F154="Si",$F154=""),IF(ISERROR(VLOOKUP($B154,padron!$A$3:$M$482,10,0)),+IF(ISERROR(VLOOKUP($B154,NAfiliado_NFarmacia!$A$2:$J$497,5,0)),"Ingresa Direccion de Farmacia",VLOOKUP($B154,NAfiliado_NFarmacia!$A$2:$J$497,6,0)),VLOOKUP($B154,padron!$A$3:$M$482,10,0)),+IF(ISERROR(VLOOKUP($B154,NAfiliado_NFarmacia!$A$2:$J$497,6,0)),"Ingresa Direccion de Farmacia",VLOOKUP($B154,NAfiliado_NFarmacia!$A$2:$J$497,6,0))))</f>
        <v/>
      </c>
      <c r="K154" s="70">
        <f>+IF($B154="","",+IF(OR($F154="Si",$F154=""),IF(ISERROR(VLOOKUP($B154,padron!$A$3:$M$482,10,0)),+IF(ISERROR(VLOOKUP($B154,NAfiliado_NFarmacia!$A$2:$J$497,5,0)),"Ingresa Localidad de Farmacia",VLOOKUP($B154,NAfiliado_NFarmacia!$A$2:$J$497,7,0)),VLOOKUP($B154,padron!$A$3:$M$482,11,0)),+IF(ISERROR(VLOOKUP($B154,NAfiliado_NFarmacia!$A$2:$J$497,7,0)),"Ingresa Localidad de Farmacia",VLOOKUP($B154,NAfiliado_NFarmacia!$A$2:$J$497,7,0))))</f>
        <v/>
      </c>
      <c r="L154" s="69">
        <f>+IF(B154="","",IF(F154="No","84005541",+IFERROR(+VLOOKUP(inicio!B154,padron!$A$2:$H$1999,8,0),"84005541")))</f>
        <v/>
      </c>
      <c r="M154" s="69">
        <f>+IF(B154="","",+IFERROR(+VLOOKUP(B154,padron!A:C,3,0),"no_cargado"))</f>
        <v/>
      </c>
      <c r="N154" s="69">
        <f>+IF(C154="","",+IFERROR(+VLOOKUP($C154,materiales!$A$2:$C$101,3,0),"9999"))</f>
        <v/>
      </c>
      <c r="O154" s="69">
        <f>+IF(D154="","","01")</f>
        <v/>
      </c>
      <c r="P154" s="69">
        <f>+IF(B154="","","CONVENIO 100%")</f>
        <v/>
      </c>
      <c r="Q154" s="69">
        <f>+IF(I154="","","ZTRA")</f>
        <v/>
      </c>
      <c r="R154" s="69">
        <f>+IF(J154="","",+IFERROR(+IF(U154="DSZA","ALMA","1004"),"ALMA"))</f>
        <v/>
      </c>
      <c r="S154" s="69">
        <f>+IF(K154="","","40000001")</f>
        <v/>
      </c>
      <c r="T154" s="69">
        <f>+IF(L154="","",+DAY(TODAY())&amp;"."&amp;TEXT(+TODAY(),"MM")&amp;"."&amp;+YEAR(TODAY()))</f>
        <v/>
      </c>
      <c r="U154" s="69">
        <f>+IF(M154="","",IFERROR(+VLOOKUP(C154,materiales!$A$2:$D$1000,4,0),"DSZA"))</f>
        <v/>
      </c>
      <c r="V154" s="69">
        <f>+IF(N154="","","MAN")</f>
        <v/>
      </c>
      <c r="W154" s="69">
        <f>IF(B154="","","02")</f>
        <v/>
      </c>
      <c r="X154" s="69">
        <f>IF(B154="","","01")</f>
        <v/>
      </c>
      <c r="Y154" s="70">
        <f>+RIGHT(B154,8)</f>
        <v/>
      </c>
      <c r="Z154" s="70">
        <f>IF(M154="no_cargado",VLOOKUP(B154,NAfiliado_NFarmacia!A:H,8,0),"")</f>
        <v/>
      </c>
      <c r="AA154" s="71" t="n"/>
    </row>
    <row r="155">
      <c r="A155" s="50" t="n"/>
      <c r="B155" s="70" t="n"/>
      <c r="C155" s="72" t="n"/>
      <c r="D155" s="70" t="n"/>
      <c r="E155" s="70" t="n"/>
      <c r="F155" s="70" t="n"/>
      <c r="G155" s="66">
        <f>+IF($B155="","",+IFERROR(+VLOOKUP(B155,padron!$A$2:$E$2000,2,0),+IFERROR(VLOOKUP(B155,NAfiliado_NFarmacia!$A:$J,10,0),"Ingresar Nuevo Afiliado")))</f>
        <v/>
      </c>
      <c r="H155" s="69">
        <f>+IF(B155="","",+IFERROR(+VLOOKUP($C155,materiales!$A$2:$C$101,2,0),"9999"))</f>
        <v/>
      </c>
      <c r="I155" s="70">
        <f>+IF($B155="","",+IF(OR($F155="Si",$F155=""),IF(ISERROR(VLOOKUP($B155,padron!$A$3:$M$482,9,0)),+IF(ISERROR(VLOOKUP($B155,NAfiliado_NFarmacia!$A$2:$J$497,5,0)),"Ingresa Farmacia",VLOOKUP($B155,NAfiliado_NFarmacia!$A$2:$J$497,5,0)),VLOOKUP($B155,padron!$A$3:$M$482,9,0)),+IF(ISERROR(VLOOKUP($B155,NAfiliado_NFarmacia!$A$2:$J$497,5,0)),"Ingresa Farmacia",VLOOKUP($B155,NAfiliado_NFarmacia!$A$2:$J$497,5,0))))</f>
        <v/>
      </c>
      <c r="J155" s="70">
        <f>+IF($B155="","",+IF(OR($F155="Si",$F155=""),IF(ISERROR(VLOOKUP($B155,padron!$A$3:$M$482,10,0)),+IF(ISERROR(VLOOKUP($B155,NAfiliado_NFarmacia!$A$2:$J$497,5,0)),"Ingresa Direccion de Farmacia",VLOOKUP($B155,NAfiliado_NFarmacia!$A$2:$J$497,6,0)),VLOOKUP($B155,padron!$A$3:$M$482,10,0)),+IF(ISERROR(VLOOKUP($B155,NAfiliado_NFarmacia!$A$2:$J$497,6,0)),"Ingresa Direccion de Farmacia",VLOOKUP($B155,NAfiliado_NFarmacia!$A$2:$J$497,6,0))))</f>
        <v/>
      </c>
      <c r="K155" s="70">
        <f>+IF($B155="","",+IF(OR($F155="Si",$F155=""),IF(ISERROR(VLOOKUP($B155,padron!$A$3:$M$482,10,0)),+IF(ISERROR(VLOOKUP($B155,NAfiliado_NFarmacia!$A$2:$J$497,5,0)),"Ingresa Localidad de Farmacia",VLOOKUP($B155,NAfiliado_NFarmacia!$A$2:$J$497,7,0)),VLOOKUP($B155,padron!$A$3:$M$482,11,0)),+IF(ISERROR(VLOOKUP($B155,NAfiliado_NFarmacia!$A$2:$J$497,7,0)),"Ingresa Localidad de Farmacia",VLOOKUP($B155,NAfiliado_NFarmacia!$A$2:$J$497,7,0))))</f>
        <v/>
      </c>
      <c r="L155" s="69">
        <f>+IF(B155="","",IF(F155="No","84005541",+IFERROR(+VLOOKUP(inicio!B155,padron!$A$2:$H$1999,8,0),"84005541")))</f>
        <v/>
      </c>
      <c r="M155" s="69">
        <f>+IF(B155="","",+IFERROR(+VLOOKUP(B155,padron!A:C,3,0),"no_cargado"))</f>
        <v/>
      </c>
      <c r="N155" s="69">
        <f>+IF(C155="","",+IFERROR(+VLOOKUP($C155,materiales!$A$2:$C$101,3,0),"9999"))</f>
        <v/>
      </c>
      <c r="O155" s="69">
        <f>+IF(D155="","","01")</f>
        <v/>
      </c>
      <c r="P155" s="69">
        <f>+IF(B155="","","CONVENIO 100%")</f>
        <v/>
      </c>
      <c r="Q155" s="69">
        <f>+IF(I155="","","ZTRA")</f>
        <v/>
      </c>
      <c r="R155" s="69">
        <f>+IF(J155="","",+IFERROR(+IF(U155="DSZA","ALMA","1004"),"ALMA"))</f>
        <v/>
      </c>
      <c r="S155" s="69">
        <f>+IF(K155="","","40000001")</f>
        <v/>
      </c>
      <c r="T155" s="69">
        <f>+IF(L155="","",+DAY(TODAY())&amp;"."&amp;TEXT(+TODAY(),"MM")&amp;"."&amp;+YEAR(TODAY()))</f>
        <v/>
      </c>
      <c r="U155" s="69">
        <f>+IF(M155="","",IFERROR(+VLOOKUP(C155,materiales!$A$2:$D$1000,4,0),"DSZA"))</f>
        <v/>
      </c>
      <c r="V155" s="69">
        <f>+IF(N155="","","MAN")</f>
        <v/>
      </c>
      <c r="W155" s="69">
        <f>IF(B155="","","02")</f>
        <v/>
      </c>
      <c r="X155" s="69">
        <f>IF(B155="","","01")</f>
        <v/>
      </c>
      <c r="Y155" s="70">
        <f>+RIGHT(B155,8)</f>
        <v/>
      </c>
      <c r="Z155" s="70">
        <f>IF(M155="no_cargado",VLOOKUP(B155,NAfiliado_NFarmacia!A:H,8,0),"")</f>
        <v/>
      </c>
      <c r="AA155" s="71" t="n"/>
    </row>
    <row r="156">
      <c r="A156" s="50" t="n"/>
      <c r="B156" s="70" t="n"/>
      <c r="C156" s="72" t="n"/>
      <c r="D156" s="70" t="n"/>
      <c r="E156" s="70" t="n"/>
      <c r="F156" s="70" t="n"/>
      <c r="G156" s="66">
        <f>+IF($B156="","",+IFERROR(+VLOOKUP(B156,padron!$A$2:$E$2000,2,0),+IFERROR(VLOOKUP(B156,NAfiliado_NFarmacia!$A:$J,10,0),"Ingresar Nuevo Afiliado")))</f>
        <v/>
      </c>
      <c r="H156" s="69">
        <f>+IF(B156="","",+IFERROR(+VLOOKUP($C156,materiales!$A$2:$C$101,2,0),"9999"))</f>
        <v/>
      </c>
      <c r="I156" s="70">
        <f>+IF($B156="","",+IF(OR($F156="Si",$F156=""),IF(ISERROR(VLOOKUP($B156,padron!$A$3:$M$482,9,0)),+IF(ISERROR(VLOOKUP($B156,NAfiliado_NFarmacia!$A$2:$J$497,5,0)),"Ingresa Farmacia",VLOOKUP($B156,NAfiliado_NFarmacia!$A$2:$J$497,5,0)),VLOOKUP($B156,padron!$A$3:$M$482,9,0)),+IF(ISERROR(VLOOKUP($B156,NAfiliado_NFarmacia!$A$2:$J$497,5,0)),"Ingresa Farmacia",VLOOKUP($B156,NAfiliado_NFarmacia!$A$2:$J$497,5,0))))</f>
        <v/>
      </c>
      <c r="J156" s="70">
        <f>+IF($B156="","",+IF(OR($F156="Si",$F156=""),IF(ISERROR(VLOOKUP($B156,padron!$A$3:$M$482,10,0)),+IF(ISERROR(VLOOKUP($B156,NAfiliado_NFarmacia!$A$2:$J$497,5,0)),"Ingresa Direccion de Farmacia",VLOOKUP($B156,NAfiliado_NFarmacia!$A$2:$J$497,6,0)),VLOOKUP($B156,padron!$A$3:$M$482,10,0)),+IF(ISERROR(VLOOKUP($B156,NAfiliado_NFarmacia!$A$2:$J$497,6,0)),"Ingresa Direccion de Farmacia",VLOOKUP($B156,NAfiliado_NFarmacia!$A$2:$J$497,6,0))))</f>
        <v/>
      </c>
      <c r="K156" s="70">
        <f>+IF($B156="","",+IF(OR($F156="Si",$F156=""),IF(ISERROR(VLOOKUP($B156,padron!$A$3:$M$482,10,0)),+IF(ISERROR(VLOOKUP($B156,NAfiliado_NFarmacia!$A$2:$J$497,5,0)),"Ingresa Localidad de Farmacia",VLOOKUP($B156,NAfiliado_NFarmacia!$A$2:$J$497,7,0)),VLOOKUP($B156,padron!$A$3:$M$482,11,0)),+IF(ISERROR(VLOOKUP($B156,NAfiliado_NFarmacia!$A$2:$J$497,7,0)),"Ingresa Localidad de Farmacia",VLOOKUP($B156,NAfiliado_NFarmacia!$A$2:$J$497,7,0))))</f>
        <v/>
      </c>
      <c r="L156" s="69">
        <f>+IF(B156="","",IF(F156="No","84005541",+IFERROR(+VLOOKUP(inicio!B156,padron!$A$2:$H$1999,8,0),"84005541")))</f>
        <v/>
      </c>
      <c r="M156" s="69">
        <f>+IF(B156="","",+IFERROR(+VLOOKUP(B156,padron!A:C,3,0),"no_cargado"))</f>
        <v/>
      </c>
      <c r="N156" s="69">
        <f>+IF(C156="","",+IFERROR(+VLOOKUP($C156,materiales!$A$2:$C$101,3,0),"9999"))</f>
        <v/>
      </c>
      <c r="O156" s="69">
        <f>+IF(D156="","","01")</f>
        <v/>
      </c>
      <c r="P156" s="69">
        <f>+IF(B156="","","CONVENIO 100%")</f>
        <v/>
      </c>
      <c r="Q156" s="69">
        <f>+IF(I156="","","ZTRA")</f>
        <v/>
      </c>
      <c r="R156" s="69">
        <f>+IF(J156="","",+IFERROR(+IF(U156="DSZA","ALMA","1004"),"ALMA"))</f>
        <v/>
      </c>
      <c r="S156" s="69">
        <f>+IF(K156="","","40000001")</f>
        <v/>
      </c>
      <c r="T156" s="69">
        <f>+IF(L156="","",+DAY(TODAY())&amp;"."&amp;TEXT(+TODAY(),"MM")&amp;"."&amp;+YEAR(TODAY()))</f>
        <v/>
      </c>
      <c r="U156" s="69">
        <f>+IF(M156="","",IFERROR(+VLOOKUP(C156,materiales!$A$2:$D$1000,4,0),"DSZA"))</f>
        <v/>
      </c>
      <c r="V156" s="69">
        <f>+IF(N156="","","MAN")</f>
        <v/>
      </c>
      <c r="W156" s="69">
        <f>IF(B156="","","02")</f>
        <v/>
      </c>
      <c r="X156" s="69">
        <f>IF(B156="","","01")</f>
        <v/>
      </c>
      <c r="Y156" s="70">
        <f>+RIGHT(B156,8)</f>
        <v/>
      </c>
      <c r="Z156" s="70">
        <f>IF(M156="no_cargado",VLOOKUP(B156,NAfiliado_NFarmacia!A:H,8,0),"")</f>
        <v/>
      </c>
      <c r="AA156" s="71" t="n"/>
    </row>
    <row r="157">
      <c r="A157" s="50" t="n"/>
      <c r="B157" s="70" t="n"/>
      <c r="C157" s="72" t="n"/>
      <c r="D157" s="70" t="n"/>
      <c r="E157" s="70" t="n"/>
      <c r="F157" s="70" t="n"/>
      <c r="G157" s="66">
        <f>+IF($B157="","",+IFERROR(+VLOOKUP(B157,padron!$A$2:$E$2000,2,0),+IFERROR(VLOOKUP(B157,NAfiliado_NFarmacia!$A:$J,10,0),"Ingresar Nuevo Afiliado")))</f>
        <v/>
      </c>
      <c r="H157" s="69">
        <f>+IF(B157="","",+IFERROR(+VLOOKUP($C157,materiales!$A$2:$C$101,2,0),"9999"))</f>
        <v/>
      </c>
      <c r="I157" s="70">
        <f>+IF($B157="","",+IF(OR($F157="Si",$F157=""),IF(ISERROR(VLOOKUP($B157,padron!$A$3:$M$482,9,0)),+IF(ISERROR(VLOOKUP($B157,NAfiliado_NFarmacia!$A$2:$J$497,5,0)),"Ingresa Farmacia",VLOOKUP($B157,NAfiliado_NFarmacia!$A$2:$J$497,5,0)),VLOOKUP($B157,padron!$A$3:$M$482,9,0)),+IF(ISERROR(VLOOKUP($B157,NAfiliado_NFarmacia!$A$2:$J$497,5,0)),"Ingresa Farmacia",VLOOKUP($B157,NAfiliado_NFarmacia!$A$2:$J$497,5,0))))</f>
        <v/>
      </c>
      <c r="J157" s="70">
        <f>+IF($B157="","",+IF(OR($F157="Si",$F157=""),IF(ISERROR(VLOOKUP($B157,padron!$A$3:$M$482,10,0)),+IF(ISERROR(VLOOKUP($B157,NAfiliado_NFarmacia!$A$2:$J$497,5,0)),"Ingresa Direccion de Farmacia",VLOOKUP($B157,NAfiliado_NFarmacia!$A$2:$J$497,6,0)),VLOOKUP($B157,padron!$A$3:$M$482,10,0)),+IF(ISERROR(VLOOKUP($B157,NAfiliado_NFarmacia!$A$2:$J$497,6,0)),"Ingresa Direccion de Farmacia",VLOOKUP($B157,NAfiliado_NFarmacia!$A$2:$J$497,6,0))))</f>
        <v/>
      </c>
      <c r="K157" s="70">
        <f>+IF($B157="","",+IF(OR($F157="Si",$F157=""),IF(ISERROR(VLOOKUP($B157,padron!$A$3:$M$482,10,0)),+IF(ISERROR(VLOOKUP($B157,NAfiliado_NFarmacia!$A$2:$J$497,5,0)),"Ingresa Localidad de Farmacia",VLOOKUP($B157,NAfiliado_NFarmacia!$A$2:$J$497,7,0)),VLOOKUP($B157,padron!$A$3:$M$482,11,0)),+IF(ISERROR(VLOOKUP($B157,NAfiliado_NFarmacia!$A$2:$J$497,7,0)),"Ingresa Localidad de Farmacia",VLOOKUP($B157,NAfiliado_NFarmacia!$A$2:$J$497,7,0))))</f>
        <v/>
      </c>
      <c r="L157" s="69">
        <f>+IF(B157="","",IF(F157="No","84005541",+IFERROR(+VLOOKUP(inicio!B157,padron!$A$2:$H$1999,8,0),"84005541")))</f>
        <v/>
      </c>
      <c r="M157" s="69">
        <f>+IF(B157="","",+IFERROR(+VLOOKUP(B157,padron!A:C,3,0),"no_cargado"))</f>
        <v/>
      </c>
      <c r="N157" s="69">
        <f>+IF(C157="","",+IFERROR(+VLOOKUP($C157,materiales!$A$2:$C$101,3,0),"9999"))</f>
        <v/>
      </c>
      <c r="O157" s="69">
        <f>+IF(D157="","","01")</f>
        <v/>
      </c>
      <c r="P157" s="69">
        <f>+IF(B157="","","CONVENIO 100%")</f>
        <v/>
      </c>
      <c r="Q157" s="69">
        <f>+IF(I157="","","ZTRA")</f>
        <v/>
      </c>
      <c r="R157" s="69">
        <f>+IF(J157="","",+IFERROR(+IF(U157="DSZA","ALMA","1004"),"ALMA"))</f>
        <v/>
      </c>
      <c r="S157" s="69">
        <f>+IF(K157="","","40000001")</f>
        <v/>
      </c>
      <c r="T157" s="69">
        <f>+IF(L157="","",+DAY(TODAY())&amp;"."&amp;TEXT(+TODAY(),"MM")&amp;"."&amp;+YEAR(TODAY()))</f>
        <v/>
      </c>
      <c r="U157" s="69">
        <f>+IF(M157="","",IFERROR(+VLOOKUP(C157,materiales!$A$2:$D$1000,4,0),"DSZA"))</f>
        <v/>
      </c>
      <c r="V157" s="69">
        <f>+IF(N157="","","MAN")</f>
        <v/>
      </c>
      <c r="W157" s="69">
        <f>IF(B157="","","02")</f>
        <v/>
      </c>
      <c r="X157" s="69">
        <f>IF(B157="","","01")</f>
        <v/>
      </c>
      <c r="Y157" s="70">
        <f>+RIGHT(B157,8)</f>
        <v/>
      </c>
      <c r="Z157" s="70">
        <f>IF(M157="no_cargado",VLOOKUP(B157,NAfiliado_NFarmacia!A:H,8,0),"")</f>
        <v/>
      </c>
      <c r="AA157" s="71" t="n"/>
    </row>
    <row r="158">
      <c r="A158" s="50" t="n"/>
      <c r="B158" s="70" t="n"/>
      <c r="C158" s="72" t="n"/>
      <c r="D158" s="70" t="n"/>
      <c r="E158" s="70" t="n"/>
      <c r="F158" s="70" t="n"/>
      <c r="G158" s="66">
        <f>+IF($B158="","",+IFERROR(+VLOOKUP(B158,padron!$A$2:$E$2000,2,0),+IFERROR(VLOOKUP(B158,NAfiliado_NFarmacia!$A:$J,10,0),"Ingresar Nuevo Afiliado")))</f>
        <v/>
      </c>
      <c r="H158" s="69">
        <f>+IF(B158="","",+IFERROR(+VLOOKUP($C158,materiales!$A$2:$C$101,2,0),"9999"))</f>
        <v/>
      </c>
      <c r="I158" s="70">
        <f>+IF($B158="","",+IF(OR($F158="Si",$F158=""),IF(ISERROR(VLOOKUP($B158,padron!$A$3:$M$482,9,0)),+IF(ISERROR(VLOOKUP($B158,NAfiliado_NFarmacia!$A$2:$J$497,5,0)),"Ingresa Farmacia",VLOOKUP($B158,NAfiliado_NFarmacia!$A$2:$J$497,5,0)),VLOOKUP($B158,padron!$A$3:$M$482,9,0)),+IF(ISERROR(VLOOKUP($B158,NAfiliado_NFarmacia!$A$2:$J$497,5,0)),"Ingresa Farmacia",VLOOKUP($B158,NAfiliado_NFarmacia!$A$2:$J$497,5,0))))</f>
        <v/>
      </c>
      <c r="J158" s="70">
        <f>+IF($B158="","",+IF(OR($F158="Si",$F158=""),IF(ISERROR(VLOOKUP($B158,padron!$A$3:$M$482,10,0)),+IF(ISERROR(VLOOKUP($B158,NAfiliado_NFarmacia!$A$2:$J$497,5,0)),"Ingresa Direccion de Farmacia",VLOOKUP($B158,NAfiliado_NFarmacia!$A$2:$J$497,6,0)),VLOOKUP($B158,padron!$A$3:$M$482,10,0)),+IF(ISERROR(VLOOKUP($B158,NAfiliado_NFarmacia!$A$2:$J$497,6,0)),"Ingresa Direccion de Farmacia",VLOOKUP($B158,NAfiliado_NFarmacia!$A$2:$J$497,6,0))))</f>
        <v/>
      </c>
      <c r="K158" s="70">
        <f>+IF($B158="","",+IF(OR($F158="Si",$F158=""),IF(ISERROR(VLOOKUP($B158,padron!$A$3:$M$482,10,0)),+IF(ISERROR(VLOOKUP($B158,NAfiliado_NFarmacia!$A$2:$J$497,5,0)),"Ingresa Localidad de Farmacia",VLOOKUP($B158,NAfiliado_NFarmacia!$A$2:$J$497,7,0)),VLOOKUP($B158,padron!$A$3:$M$482,11,0)),+IF(ISERROR(VLOOKUP($B158,NAfiliado_NFarmacia!$A$2:$J$497,7,0)),"Ingresa Localidad de Farmacia",VLOOKUP($B158,NAfiliado_NFarmacia!$A$2:$J$497,7,0))))</f>
        <v/>
      </c>
      <c r="L158" s="69">
        <f>+IF(B158="","",IF(F158="No","84005541",+IFERROR(+VLOOKUP(inicio!B158,padron!$A$2:$H$1999,8,0),"84005541")))</f>
        <v/>
      </c>
      <c r="M158" s="69">
        <f>+IF(B158="","",+IFERROR(+VLOOKUP(B158,padron!A:C,3,0),"no_cargado"))</f>
        <v/>
      </c>
      <c r="N158" s="69">
        <f>+IF(C158="","",+IFERROR(+VLOOKUP($C158,materiales!$A$2:$C$101,3,0),"9999"))</f>
        <v/>
      </c>
      <c r="O158" s="69">
        <f>+IF(D158="","","01")</f>
        <v/>
      </c>
      <c r="P158" s="69">
        <f>+IF(B158="","","CONVENIO 100%")</f>
        <v/>
      </c>
      <c r="Q158" s="69">
        <f>+IF(I158="","","ZTRA")</f>
        <v/>
      </c>
      <c r="R158" s="69">
        <f>+IF(J158="","",+IFERROR(+IF(U158="DSZA","ALMA","1004"),"ALMA"))</f>
        <v/>
      </c>
      <c r="S158" s="69">
        <f>+IF(K158="","","40000001")</f>
        <v/>
      </c>
      <c r="T158" s="69">
        <f>+IF(L158="","",+DAY(TODAY())&amp;"."&amp;TEXT(+TODAY(),"MM")&amp;"."&amp;+YEAR(TODAY()))</f>
        <v/>
      </c>
      <c r="U158" s="69">
        <f>+IF(M158="","",IFERROR(+VLOOKUP(C158,materiales!$A$2:$D$1000,4,0),"DSZA"))</f>
        <v/>
      </c>
      <c r="V158" s="69">
        <f>+IF(N158="","","MAN")</f>
        <v/>
      </c>
      <c r="W158" s="69">
        <f>IF(B158="","","02")</f>
        <v/>
      </c>
      <c r="X158" s="69">
        <f>IF(B158="","","01")</f>
        <v/>
      </c>
      <c r="Y158" s="70">
        <f>+RIGHT(B158,8)</f>
        <v/>
      </c>
      <c r="Z158" s="70">
        <f>IF(M158="no_cargado",VLOOKUP(B158,NAfiliado_NFarmacia!A:H,8,0),"")</f>
        <v/>
      </c>
      <c r="AA158" s="71" t="n"/>
    </row>
    <row r="159">
      <c r="A159" s="50" t="n"/>
      <c r="B159" s="70" t="n"/>
      <c r="C159" s="72" t="n"/>
      <c r="D159" s="70" t="n"/>
      <c r="E159" s="70" t="n"/>
      <c r="F159" s="70" t="n"/>
      <c r="G159" s="66">
        <f>+IF($B159="","",+IFERROR(+VLOOKUP(B159,padron!$A$2:$E$2000,2,0),+IFERROR(VLOOKUP(B159,NAfiliado_NFarmacia!$A:$J,10,0),"Ingresar Nuevo Afiliado")))</f>
        <v/>
      </c>
      <c r="H159" s="69">
        <f>+IF(B159="","",+IFERROR(+VLOOKUP($C159,materiales!$A$2:$C$101,2,0),"9999"))</f>
        <v/>
      </c>
      <c r="I159" s="70">
        <f>+IF($B159="","",+IF(OR($F159="Si",$F159=""),IF(ISERROR(VLOOKUP($B159,padron!$A$3:$M$482,9,0)),+IF(ISERROR(VLOOKUP($B159,NAfiliado_NFarmacia!$A$2:$J$497,5,0)),"Ingresa Farmacia",VLOOKUP($B159,NAfiliado_NFarmacia!$A$2:$J$497,5,0)),VLOOKUP($B159,padron!$A$3:$M$482,9,0)),+IF(ISERROR(VLOOKUP($B159,NAfiliado_NFarmacia!$A$2:$J$497,5,0)),"Ingresa Farmacia",VLOOKUP($B159,NAfiliado_NFarmacia!$A$2:$J$497,5,0))))</f>
        <v/>
      </c>
      <c r="J159" s="70">
        <f>+IF($B159="","",+IF(OR($F159="Si",$F159=""),IF(ISERROR(VLOOKUP($B159,padron!$A$3:$M$482,10,0)),+IF(ISERROR(VLOOKUP($B159,NAfiliado_NFarmacia!$A$2:$J$497,5,0)),"Ingresa Direccion de Farmacia",VLOOKUP($B159,NAfiliado_NFarmacia!$A$2:$J$497,6,0)),VLOOKUP($B159,padron!$A$3:$M$482,10,0)),+IF(ISERROR(VLOOKUP($B159,NAfiliado_NFarmacia!$A$2:$J$497,6,0)),"Ingresa Direccion de Farmacia",VLOOKUP($B159,NAfiliado_NFarmacia!$A$2:$J$497,6,0))))</f>
        <v/>
      </c>
      <c r="K159" s="70">
        <f>+IF($B159="","",+IF(OR($F159="Si",$F159=""),IF(ISERROR(VLOOKUP($B159,padron!$A$3:$M$482,10,0)),+IF(ISERROR(VLOOKUP($B159,NAfiliado_NFarmacia!$A$2:$J$497,5,0)),"Ingresa Localidad de Farmacia",VLOOKUP($B159,NAfiliado_NFarmacia!$A$2:$J$497,7,0)),VLOOKUP($B159,padron!$A$3:$M$482,11,0)),+IF(ISERROR(VLOOKUP($B159,NAfiliado_NFarmacia!$A$2:$J$497,7,0)),"Ingresa Localidad de Farmacia",VLOOKUP($B159,NAfiliado_NFarmacia!$A$2:$J$497,7,0))))</f>
        <v/>
      </c>
      <c r="L159" s="69">
        <f>+IF(B159="","",IF(F159="No","84005541",+IFERROR(+VLOOKUP(inicio!B159,padron!$A$2:$H$1999,8,0),"84005541")))</f>
        <v/>
      </c>
      <c r="M159" s="69">
        <f>+IF(B159="","",+IFERROR(+VLOOKUP(B159,padron!A:C,3,0),"no_cargado"))</f>
        <v/>
      </c>
      <c r="N159" s="69">
        <f>+IF(C159="","",+IFERROR(+VLOOKUP($C159,materiales!$A$2:$C$101,3,0),"9999"))</f>
        <v/>
      </c>
      <c r="O159" s="69">
        <f>+IF(D159="","","01")</f>
        <v/>
      </c>
      <c r="P159" s="69">
        <f>+IF(B159="","","CONVENIO 100%")</f>
        <v/>
      </c>
      <c r="Q159" s="69">
        <f>+IF(I159="","","ZTRA")</f>
        <v/>
      </c>
      <c r="R159" s="69">
        <f>+IF(J159="","",+IFERROR(+IF(U159="DSZA","ALMA","1004"),"ALMA"))</f>
        <v/>
      </c>
      <c r="S159" s="69">
        <f>+IF(K159="","","40000001")</f>
        <v/>
      </c>
      <c r="T159" s="69">
        <f>+IF(L159="","",+DAY(TODAY())&amp;"."&amp;TEXT(+TODAY(),"MM")&amp;"."&amp;+YEAR(TODAY()))</f>
        <v/>
      </c>
      <c r="U159" s="69">
        <f>+IF(M159="","",IFERROR(+VLOOKUP(C159,materiales!$A$2:$D$1000,4,0),"DSZA"))</f>
        <v/>
      </c>
      <c r="V159" s="69">
        <f>+IF(N159="","","MAN")</f>
        <v/>
      </c>
      <c r="W159" s="69">
        <f>IF(B159="","","02")</f>
        <v/>
      </c>
      <c r="X159" s="69">
        <f>IF(B159="","","01")</f>
        <v/>
      </c>
      <c r="Y159" s="70">
        <f>+RIGHT(B159,8)</f>
        <v/>
      </c>
      <c r="Z159" s="70">
        <f>IF(M159="no_cargado",VLOOKUP(B159,NAfiliado_NFarmacia!A:H,8,0),"")</f>
        <v/>
      </c>
      <c r="AA159" s="71" t="n"/>
    </row>
    <row r="160">
      <c r="A160" s="50" t="n"/>
      <c r="B160" s="70" t="n"/>
      <c r="C160" s="72" t="n"/>
      <c r="D160" s="70" t="n"/>
      <c r="E160" s="70" t="n"/>
      <c r="F160" s="70" t="n"/>
      <c r="G160" s="66">
        <f>+IF($B160="","",+IFERROR(+VLOOKUP(B160,padron!$A$2:$E$2000,2,0),+IFERROR(VLOOKUP(B160,NAfiliado_NFarmacia!$A:$J,10,0),"Ingresar Nuevo Afiliado")))</f>
        <v/>
      </c>
      <c r="H160" s="69">
        <f>+IF(B160="","",+IFERROR(+VLOOKUP($C160,materiales!$A$2:$C$101,2,0),"9999"))</f>
        <v/>
      </c>
      <c r="I160" s="70">
        <f>+IF($B160="","",+IF(OR($F160="Si",$F160=""),IF(ISERROR(VLOOKUP($B160,padron!$A$3:$M$482,9,0)),+IF(ISERROR(VLOOKUP($B160,NAfiliado_NFarmacia!$A$2:$J$497,5,0)),"Ingresa Farmacia",VLOOKUP($B160,NAfiliado_NFarmacia!$A$2:$J$497,5,0)),VLOOKUP($B160,padron!$A$3:$M$482,9,0)),+IF(ISERROR(VLOOKUP($B160,NAfiliado_NFarmacia!$A$2:$J$497,5,0)),"Ingresa Farmacia",VLOOKUP($B160,NAfiliado_NFarmacia!$A$2:$J$497,5,0))))</f>
        <v/>
      </c>
      <c r="J160" s="70">
        <f>+IF($B160="","",+IF(OR($F160="Si",$F160=""),IF(ISERROR(VLOOKUP($B160,padron!$A$3:$M$482,10,0)),+IF(ISERROR(VLOOKUP($B160,NAfiliado_NFarmacia!$A$2:$J$497,5,0)),"Ingresa Direccion de Farmacia",VLOOKUP($B160,NAfiliado_NFarmacia!$A$2:$J$497,6,0)),VLOOKUP($B160,padron!$A$3:$M$482,10,0)),+IF(ISERROR(VLOOKUP($B160,NAfiliado_NFarmacia!$A$2:$J$497,6,0)),"Ingresa Direccion de Farmacia",VLOOKUP($B160,NAfiliado_NFarmacia!$A$2:$J$497,6,0))))</f>
        <v/>
      </c>
      <c r="K160" s="70">
        <f>+IF($B160="","",+IF(OR($F160="Si",$F160=""),IF(ISERROR(VLOOKUP($B160,padron!$A$3:$M$482,10,0)),+IF(ISERROR(VLOOKUP($B160,NAfiliado_NFarmacia!$A$2:$J$497,5,0)),"Ingresa Localidad de Farmacia",VLOOKUP($B160,NAfiliado_NFarmacia!$A$2:$J$497,7,0)),VLOOKUP($B160,padron!$A$3:$M$482,11,0)),+IF(ISERROR(VLOOKUP($B160,NAfiliado_NFarmacia!$A$2:$J$497,7,0)),"Ingresa Localidad de Farmacia",VLOOKUP($B160,NAfiliado_NFarmacia!$A$2:$J$497,7,0))))</f>
        <v/>
      </c>
      <c r="L160" s="69">
        <f>+IF(B160="","",IF(F160="No","84005541",+IFERROR(+VLOOKUP(inicio!B160,padron!$A$2:$H$1999,8,0),"84005541")))</f>
        <v/>
      </c>
      <c r="M160" s="69">
        <f>+IF(B160="","",+IFERROR(+VLOOKUP(B160,padron!A:C,3,0),"no_cargado"))</f>
        <v/>
      </c>
      <c r="N160" s="69">
        <f>+IF(C160="","",+IFERROR(+VLOOKUP($C160,materiales!$A$2:$C$101,3,0),"9999"))</f>
        <v/>
      </c>
      <c r="O160" s="69">
        <f>+IF(D160="","","01")</f>
        <v/>
      </c>
      <c r="P160" s="69">
        <f>+IF(B160="","","CONVENIO 100%")</f>
        <v/>
      </c>
      <c r="Q160" s="69">
        <f>+IF(I160="","","ZTRA")</f>
        <v/>
      </c>
      <c r="R160" s="69">
        <f>+IF(J160="","",+IFERROR(+IF(U160="DSZA","ALMA","1004"),"ALMA"))</f>
        <v/>
      </c>
      <c r="S160" s="69">
        <f>+IF(K160="","","40000001")</f>
        <v/>
      </c>
      <c r="T160" s="69">
        <f>+IF(L160="","",+DAY(TODAY())&amp;"."&amp;TEXT(+TODAY(),"MM")&amp;"."&amp;+YEAR(TODAY()))</f>
        <v/>
      </c>
      <c r="U160" s="69">
        <f>+IF(M160="","",IFERROR(+VLOOKUP(C160,materiales!$A$2:$D$1000,4,0),"DSZA"))</f>
        <v/>
      </c>
      <c r="V160" s="69">
        <f>+IF(N160="","","MAN")</f>
        <v/>
      </c>
      <c r="W160" s="69">
        <f>IF(B160="","","02")</f>
        <v/>
      </c>
      <c r="X160" s="69">
        <f>IF(B160="","","01")</f>
        <v/>
      </c>
      <c r="Y160" s="70">
        <f>+RIGHT(B160,8)</f>
        <v/>
      </c>
      <c r="Z160" s="70">
        <f>IF(M160="no_cargado",VLOOKUP(B160,NAfiliado_NFarmacia!A:H,8,0),"")</f>
        <v/>
      </c>
      <c r="AA160" s="71" t="n"/>
    </row>
    <row r="161">
      <c r="A161" s="50" t="n"/>
      <c r="B161" s="70" t="n"/>
      <c r="C161" s="72" t="n"/>
      <c r="D161" s="70" t="n"/>
      <c r="E161" s="70" t="n"/>
      <c r="F161" s="70" t="n"/>
      <c r="G161" s="66">
        <f>+IF($B161="","",+IFERROR(+VLOOKUP(B161,padron!$A$2:$E$2000,2,0),+IFERROR(VLOOKUP(B161,NAfiliado_NFarmacia!$A:$J,10,0),"Ingresar Nuevo Afiliado")))</f>
        <v/>
      </c>
      <c r="H161" s="69">
        <f>+IF(B161="","",+IFERROR(+VLOOKUP($C161,materiales!$A$2:$C$101,2,0),"9999"))</f>
        <v/>
      </c>
      <c r="I161" s="70">
        <f>+IF($B161="","",+IF(OR($F161="Si",$F161=""),IF(ISERROR(VLOOKUP($B161,padron!$A$3:$M$482,9,0)),+IF(ISERROR(VLOOKUP($B161,NAfiliado_NFarmacia!$A$2:$J$497,5,0)),"Ingresa Farmacia",VLOOKUP($B161,NAfiliado_NFarmacia!$A$2:$J$497,5,0)),VLOOKUP($B161,padron!$A$3:$M$482,9,0)),+IF(ISERROR(VLOOKUP($B161,NAfiliado_NFarmacia!$A$2:$J$497,5,0)),"Ingresa Farmacia",VLOOKUP($B161,NAfiliado_NFarmacia!$A$2:$J$497,5,0))))</f>
        <v/>
      </c>
      <c r="J161" s="70">
        <f>+IF($B161="","",+IF(OR($F161="Si",$F161=""),IF(ISERROR(VLOOKUP($B161,padron!$A$3:$M$482,10,0)),+IF(ISERROR(VLOOKUP($B161,NAfiliado_NFarmacia!$A$2:$J$497,5,0)),"Ingresa Direccion de Farmacia",VLOOKUP($B161,NAfiliado_NFarmacia!$A$2:$J$497,6,0)),VLOOKUP($B161,padron!$A$3:$M$482,10,0)),+IF(ISERROR(VLOOKUP($B161,NAfiliado_NFarmacia!$A$2:$J$497,6,0)),"Ingresa Direccion de Farmacia",VLOOKUP($B161,NAfiliado_NFarmacia!$A$2:$J$497,6,0))))</f>
        <v/>
      </c>
      <c r="K161" s="70">
        <f>+IF($B161="","",+IF(OR($F161="Si",$F161=""),IF(ISERROR(VLOOKUP($B161,padron!$A$3:$M$482,10,0)),+IF(ISERROR(VLOOKUP($B161,NAfiliado_NFarmacia!$A$2:$J$497,5,0)),"Ingresa Localidad de Farmacia",VLOOKUP($B161,NAfiliado_NFarmacia!$A$2:$J$497,7,0)),VLOOKUP($B161,padron!$A$3:$M$482,11,0)),+IF(ISERROR(VLOOKUP($B161,NAfiliado_NFarmacia!$A$2:$J$497,7,0)),"Ingresa Localidad de Farmacia",VLOOKUP($B161,NAfiliado_NFarmacia!$A$2:$J$497,7,0))))</f>
        <v/>
      </c>
      <c r="L161" s="69">
        <f>+IF(B161="","",IF(F161="No","84005541",+IFERROR(+VLOOKUP(inicio!B161,padron!$A$2:$H$1999,8,0),"84005541")))</f>
        <v/>
      </c>
      <c r="M161" s="69">
        <f>+IF(B161="","",+IFERROR(+VLOOKUP(B161,padron!A:C,3,0),"no_cargado"))</f>
        <v/>
      </c>
      <c r="N161" s="69">
        <f>+IF(C161="","",+IFERROR(+VLOOKUP($C161,materiales!$A$2:$C$101,3,0),"9999"))</f>
        <v/>
      </c>
      <c r="O161" s="69">
        <f>+IF(D161="","","01")</f>
        <v/>
      </c>
      <c r="P161" s="69">
        <f>+IF(B161="","","CONVENIO 100%")</f>
        <v/>
      </c>
      <c r="Q161" s="69">
        <f>+IF(I161="","","ZTRA")</f>
        <v/>
      </c>
      <c r="R161" s="69">
        <f>+IF(J161="","",+IFERROR(+IF(U161="DSZA","ALMA","1004"),"ALMA"))</f>
        <v/>
      </c>
      <c r="S161" s="69">
        <f>+IF(K161="","","40000001")</f>
        <v/>
      </c>
      <c r="T161" s="69">
        <f>+IF(L161="","",+DAY(TODAY())&amp;"."&amp;TEXT(+TODAY(),"MM")&amp;"."&amp;+YEAR(TODAY()))</f>
        <v/>
      </c>
      <c r="U161" s="69">
        <f>+IF(M161="","",IFERROR(+VLOOKUP(C161,materiales!$A$2:$D$1000,4,0),"DSZA"))</f>
        <v/>
      </c>
      <c r="V161" s="69">
        <f>+IF(N161="","","MAN")</f>
        <v/>
      </c>
      <c r="W161" s="69">
        <f>IF(B161="","","02")</f>
        <v/>
      </c>
      <c r="X161" s="69">
        <f>IF(B161="","","01")</f>
        <v/>
      </c>
      <c r="Y161" s="70">
        <f>+RIGHT(B161,8)</f>
        <v/>
      </c>
      <c r="Z161" s="70">
        <f>IF(M161="no_cargado",VLOOKUP(B161,NAfiliado_NFarmacia!A:H,8,0),"")</f>
        <v/>
      </c>
      <c r="AA161" s="71" t="n"/>
    </row>
    <row r="162">
      <c r="A162" s="50" t="n"/>
      <c r="B162" s="70" t="n"/>
      <c r="C162" s="72" t="n"/>
      <c r="D162" s="70" t="n"/>
      <c r="E162" s="70" t="n"/>
      <c r="F162" s="70" t="n"/>
      <c r="G162" s="66">
        <f>+IF($B162="","",+IFERROR(+VLOOKUP(B162,padron!$A$2:$E$2000,2,0),+IFERROR(VLOOKUP(B162,NAfiliado_NFarmacia!$A:$J,10,0),"Ingresar Nuevo Afiliado")))</f>
        <v/>
      </c>
      <c r="H162" s="69">
        <f>+IF(B162="","",+IFERROR(+VLOOKUP($C162,materiales!$A$2:$C$101,2,0),"9999"))</f>
        <v/>
      </c>
      <c r="I162" s="70">
        <f>+IF($B162="","",+IF(OR($F162="Si",$F162=""),IF(ISERROR(VLOOKUP($B162,padron!$A$3:$M$482,9,0)),+IF(ISERROR(VLOOKUP($B162,NAfiliado_NFarmacia!$A$2:$J$497,5,0)),"Ingresa Farmacia",VLOOKUP($B162,NAfiliado_NFarmacia!$A$2:$J$497,5,0)),VLOOKUP($B162,padron!$A$3:$M$482,9,0)),+IF(ISERROR(VLOOKUP($B162,NAfiliado_NFarmacia!$A$2:$J$497,5,0)),"Ingresa Farmacia",VLOOKUP($B162,NAfiliado_NFarmacia!$A$2:$J$497,5,0))))</f>
        <v/>
      </c>
      <c r="J162" s="70">
        <f>+IF($B162="","",+IF(OR($F162="Si",$F162=""),IF(ISERROR(VLOOKUP($B162,padron!$A$3:$M$482,10,0)),+IF(ISERROR(VLOOKUP($B162,NAfiliado_NFarmacia!$A$2:$J$497,5,0)),"Ingresa Direccion de Farmacia",VLOOKUP($B162,NAfiliado_NFarmacia!$A$2:$J$497,6,0)),VLOOKUP($B162,padron!$A$3:$M$482,10,0)),+IF(ISERROR(VLOOKUP($B162,NAfiliado_NFarmacia!$A$2:$J$497,6,0)),"Ingresa Direccion de Farmacia",VLOOKUP($B162,NAfiliado_NFarmacia!$A$2:$J$497,6,0))))</f>
        <v/>
      </c>
      <c r="K162" s="70">
        <f>+IF($B162="","",+IF(OR($F162="Si",$F162=""),IF(ISERROR(VLOOKUP($B162,padron!$A$3:$M$482,10,0)),+IF(ISERROR(VLOOKUP($B162,NAfiliado_NFarmacia!$A$2:$J$497,5,0)),"Ingresa Localidad de Farmacia",VLOOKUP($B162,NAfiliado_NFarmacia!$A$2:$J$497,7,0)),VLOOKUP($B162,padron!$A$3:$M$482,11,0)),+IF(ISERROR(VLOOKUP($B162,NAfiliado_NFarmacia!$A$2:$J$497,7,0)),"Ingresa Localidad de Farmacia",VLOOKUP($B162,NAfiliado_NFarmacia!$A$2:$J$497,7,0))))</f>
        <v/>
      </c>
      <c r="L162" s="69">
        <f>+IF(B162="","",IF(F162="No","84005541",+IFERROR(+VLOOKUP(inicio!B162,padron!$A$2:$H$1999,8,0),"84005541")))</f>
        <v/>
      </c>
      <c r="M162" s="69">
        <f>+IF(B162="","",+IFERROR(+VLOOKUP(B162,padron!A:C,3,0),"no_cargado"))</f>
        <v/>
      </c>
      <c r="N162" s="69">
        <f>+IF(C162="","",+IFERROR(+VLOOKUP($C162,materiales!$A$2:$C$101,3,0),"9999"))</f>
        <v/>
      </c>
      <c r="O162" s="69">
        <f>+IF(D162="","","01")</f>
        <v/>
      </c>
      <c r="P162" s="69">
        <f>+IF(B162="","","CONVENIO 100%")</f>
        <v/>
      </c>
      <c r="Q162" s="69">
        <f>+IF(I162="","","ZTRA")</f>
        <v/>
      </c>
      <c r="R162" s="69">
        <f>+IF(J162="","",+IFERROR(+IF(U162="DSZA","ALMA","1004"),"ALMA"))</f>
        <v/>
      </c>
      <c r="S162" s="69">
        <f>+IF(K162="","","40000001")</f>
        <v/>
      </c>
      <c r="T162" s="69">
        <f>+IF(L162="","",+DAY(TODAY())&amp;"."&amp;TEXT(+TODAY(),"MM")&amp;"."&amp;+YEAR(TODAY()))</f>
        <v/>
      </c>
      <c r="U162" s="69">
        <f>+IF(M162="","",IFERROR(+VLOOKUP(C162,materiales!$A$2:$D$1000,4,0),"DSZA"))</f>
        <v/>
      </c>
      <c r="V162" s="69">
        <f>+IF(N162="","","MAN")</f>
        <v/>
      </c>
      <c r="W162" s="69">
        <f>IF(B162="","","02")</f>
        <v/>
      </c>
      <c r="X162" s="69">
        <f>IF(B162="","","01")</f>
        <v/>
      </c>
      <c r="Y162" s="70">
        <f>+RIGHT(B162,8)</f>
        <v/>
      </c>
      <c r="Z162" s="70">
        <f>IF(M162="no_cargado",VLOOKUP(B162,NAfiliado_NFarmacia!A:H,8,0),"")</f>
        <v/>
      </c>
      <c r="AA162" s="71" t="n"/>
    </row>
    <row r="163">
      <c r="A163" s="50" t="n"/>
      <c r="B163" s="70" t="n"/>
      <c r="C163" s="72" t="n"/>
      <c r="D163" s="70" t="n"/>
      <c r="E163" s="70" t="n"/>
      <c r="F163" s="70" t="n"/>
      <c r="G163" s="66">
        <f>+IF($B163="","",+IFERROR(+VLOOKUP(B163,padron!$A$2:$E$2000,2,0),+IFERROR(VLOOKUP(B163,NAfiliado_NFarmacia!$A:$J,10,0),"Ingresar Nuevo Afiliado")))</f>
        <v/>
      </c>
      <c r="H163" s="69">
        <f>+IF(B163="","",+IFERROR(+VLOOKUP($C163,materiales!$A$2:$C$101,2,0),"9999"))</f>
        <v/>
      </c>
      <c r="I163" s="70">
        <f>+IF($B163="","",+IF(OR($F163="Si",$F163=""),IF(ISERROR(VLOOKUP($B163,padron!$A$3:$M$482,9,0)),+IF(ISERROR(VLOOKUP($B163,NAfiliado_NFarmacia!$A$2:$J$497,5,0)),"Ingresa Farmacia",VLOOKUP($B163,NAfiliado_NFarmacia!$A$2:$J$497,5,0)),VLOOKUP($B163,padron!$A$3:$M$482,9,0)),+IF(ISERROR(VLOOKUP($B163,NAfiliado_NFarmacia!$A$2:$J$497,5,0)),"Ingresa Farmacia",VLOOKUP($B163,NAfiliado_NFarmacia!$A$2:$J$497,5,0))))</f>
        <v/>
      </c>
      <c r="J163" s="70">
        <f>+IF($B163="","",+IF(OR($F163="Si",$F163=""),IF(ISERROR(VLOOKUP($B163,padron!$A$3:$M$482,10,0)),+IF(ISERROR(VLOOKUP($B163,NAfiliado_NFarmacia!$A$2:$J$497,5,0)),"Ingresa Direccion de Farmacia",VLOOKUP($B163,NAfiliado_NFarmacia!$A$2:$J$497,6,0)),VLOOKUP($B163,padron!$A$3:$M$482,10,0)),+IF(ISERROR(VLOOKUP($B163,NAfiliado_NFarmacia!$A$2:$J$497,6,0)),"Ingresa Direccion de Farmacia",VLOOKUP($B163,NAfiliado_NFarmacia!$A$2:$J$497,6,0))))</f>
        <v/>
      </c>
      <c r="K163" s="70">
        <f>+IF($B163="","",+IF(OR($F163="Si",$F163=""),IF(ISERROR(VLOOKUP($B163,padron!$A$3:$M$482,10,0)),+IF(ISERROR(VLOOKUP($B163,NAfiliado_NFarmacia!$A$2:$J$497,5,0)),"Ingresa Localidad de Farmacia",VLOOKUP($B163,NAfiliado_NFarmacia!$A$2:$J$497,7,0)),VLOOKUP($B163,padron!$A$3:$M$482,11,0)),+IF(ISERROR(VLOOKUP($B163,NAfiliado_NFarmacia!$A$2:$J$497,7,0)),"Ingresa Localidad de Farmacia",VLOOKUP($B163,NAfiliado_NFarmacia!$A$2:$J$497,7,0))))</f>
        <v/>
      </c>
      <c r="L163" s="69">
        <f>+IF(B163="","",IF(F163="No","84005541",+IFERROR(+VLOOKUP(inicio!B163,padron!$A$2:$H$1999,8,0),"84005541")))</f>
        <v/>
      </c>
      <c r="M163" s="69">
        <f>+IF(B163="","",+IFERROR(+VLOOKUP(B163,padron!A:C,3,0),"no_cargado"))</f>
        <v/>
      </c>
      <c r="N163" s="69">
        <f>+IF(C163="","",+IFERROR(+VLOOKUP($C163,materiales!$A$2:$C$101,3,0),"9999"))</f>
        <v/>
      </c>
      <c r="O163" s="69">
        <f>+IF(D163="","","01")</f>
        <v/>
      </c>
      <c r="P163" s="69">
        <f>+IF(B163="","","CONVENIO 100%")</f>
        <v/>
      </c>
      <c r="Q163" s="69">
        <f>+IF(I163="","","ZTRA")</f>
        <v/>
      </c>
      <c r="R163" s="69">
        <f>+IF(J163="","",+IFERROR(+IF(U163="DSZA","ALMA","1004"),"ALMA"))</f>
        <v/>
      </c>
      <c r="S163" s="69">
        <f>+IF(K163="","","40000001")</f>
        <v/>
      </c>
      <c r="T163" s="69">
        <f>+IF(L163="","",+DAY(TODAY())&amp;"."&amp;TEXT(+TODAY(),"MM")&amp;"."&amp;+YEAR(TODAY()))</f>
        <v/>
      </c>
      <c r="U163" s="69">
        <f>+IF(M163="","",IFERROR(+VLOOKUP(C163,materiales!$A$2:$D$1000,4,0),"DSZA"))</f>
        <v/>
      </c>
      <c r="V163" s="69">
        <f>+IF(N163="","","MAN")</f>
        <v/>
      </c>
      <c r="W163" s="69">
        <f>IF(B163="","","02")</f>
        <v/>
      </c>
      <c r="X163" s="69">
        <f>IF(B163="","","01")</f>
        <v/>
      </c>
      <c r="Y163" s="70">
        <f>+RIGHT(B163,8)</f>
        <v/>
      </c>
      <c r="Z163" s="70">
        <f>IF(M163="no_cargado",VLOOKUP(B163,NAfiliado_NFarmacia!A:H,8,0),"")</f>
        <v/>
      </c>
      <c r="AA163" s="71" t="n"/>
    </row>
    <row r="164">
      <c r="A164" s="50" t="n"/>
      <c r="B164" s="70" t="n"/>
      <c r="C164" s="72" t="n"/>
      <c r="D164" s="70" t="n"/>
      <c r="E164" s="70" t="n"/>
      <c r="F164" s="70" t="n"/>
      <c r="G164" s="66">
        <f>+IF($B164="","",+IFERROR(+VLOOKUP(B164,padron!$A$2:$E$2000,2,0),+IFERROR(VLOOKUP(B164,NAfiliado_NFarmacia!$A:$J,10,0),"Ingresar Nuevo Afiliado")))</f>
        <v/>
      </c>
      <c r="H164" s="69">
        <f>+IF(B164="","",+IFERROR(+VLOOKUP($C164,materiales!$A$2:$C$101,2,0),"9999"))</f>
        <v/>
      </c>
      <c r="I164" s="70">
        <f>+IF($B164="","",+IF(OR($F164="Si",$F164=""),IF(ISERROR(VLOOKUP($B164,padron!$A$3:$M$482,9,0)),+IF(ISERROR(VLOOKUP($B164,NAfiliado_NFarmacia!$A$2:$J$497,5,0)),"Ingresa Farmacia",VLOOKUP($B164,NAfiliado_NFarmacia!$A$2:$J$497,5,0)),VLOOKUP($B164,padron!$A$3:$M$482,9,0)),+IF(ISERROR(VLOOKUP($B164,NAfiliado_NFarmacia!$A$2:$J$497,5,0)),"Ingresa Farmacia",VLOOKUP($B164,NAfiliado_NFarmacia!$A$2:$J$497,5,0))))</f>
        <v/>
      </c>
      <c r="J164" s="70">
        <f>+IF($B164="","",+IF(OR($F164="Si",$F164=""),IF(ISERROR(VLOOKUP($B164,padron!$A$3:$M$482,10,0)),+IF(ISERROR(VLOOKUP($B164,NAfiliado_NFarmacia!$A$2:$J$497,5,0)),"Ingresa Direccion de Farmacia",VLOOKUP($B164,NAfiliado_NFarmacia!$A$2:$J$497,6,0)),VLOOKUP($B164,padron!$A$3:$M$482,10,0)),+IF(ISERROR(VLOOKUP($B164,NAfiliado_NFarmacia!$A$2:$J$497,6,0)),"Ingresa Direccion de Farmacia",VLOOKUP($B164,NAfiliado_NFarmacia!$A$2:$J$497,6,0))))</f>
        <v/>
      </c>
      <c r="K164" s="70">
        <f>+IF($B164="","",+IF(OR($F164="Si",$F164=""),IF(ISERROR(VLOOKUP($B164,padron!$A$3:$M$482,10,0)),+IF(ISERROR(VLOOKUP($B164,NAfiliado_NFarmacia!$A$2:$J$497,5,0)),"Ingresa Localidad de Farmacia",VLOOKUP($B164,NAfiliado_NFarmacia!$A$2:$J$497,7,0)),VLOOKUP($B164,padron!$A$3:$M$482,11,0)),+IF(ISERROR(VLOOKUP($B164,NAfiliado_NFarmacia!$A$2:$J$497,7,0)),"Ingresa Localidad de Farmacia",VLOOKUP($B164,NAfiliado_NFarmacia!$A$2:$J$497,7,0))))</f>
        <v/>
      </c>
      <c r="L164" s="69">
        <f>+IF(B164="","",IF(F164="No","84005541",+IFERROR(+VLOOKUP(inicio!B164,padron!$A$2:$H$1999,8,0),"84005541")))</f>
        <v/>
      </c>
      <c r="M164" s="69">
        <f>+IF(B164="","",+IFERROR(+VLOOKUP(B164,padron!A:C,3,0),"no_cargado"))</f>
        <v/>
      </c>
      <c r="N164" s="69">
        <f>+IF(C164="","",+IFERROR(+VLOOKUP($C164,materiales!$A$2:$C$101,3,0),"9999"))</f>
        <v/>
      </c>
      <c r="O164" s="69">
        <f>+IF(D164="","","01")</f>
        <v/>
      </c>
      <c r="P164" s="69">
        <f>+IF(B164="","","CONVENIO 100%")</f>
        <v/>
      </c>
      <c r="Q164" s="69">
        <f>+IF(I164="","","ZTRA")</f>
        <v/>
      </c>
      <c r="R164" s="69">
        <f>+IF(J164="","",+IFERROR(+IF(U164="DSZA","ALMA","1004"),"ALMA"))</f>
        <v/>
      </c>
      <c r="S164" s="69">
        <f>+IF(K164="","","40000001")</f>
        <v/>
      </c>
      <c r="T164" s="69">
        <f>+IF(L164="","",+DAY(TODAY())&amp;"."&amp;TEXT(+TODAY(),"MM")&amp;"."&amp;+YEAR(TODAY()))</f>
        <v/>
      </c>
      <c r="U164" s="69">
        <f>+IF(M164="","",IFERROR(+VLOOKUP(C164,materiales!$A$2:$D$1000,4,0),"DSZA"))</f>
        <v/>
      </c>
      <c r="V164" s="69">
        <f>+IF(N164="","","MAN")</f>
        <v/>
      </c>
      <c r="W164" s="69">
        <f>IF(B164="","","02")</f>
        <v/>
      </c>
      <c r="X164" s="69">
        <f>IF(B164="","","01")</f>
        <v/>
      </c>
      <c r="Y164" s="70">
        <f>+RIGHT(B164,8)</f>
        <v/>
      </c>
      <c r="Z164" s="70">
        <f>IF(M164="no_cargado",VLOOKUP(B164,NAfiliado_NFarmacia!A:H,8,0),"")</f>
        <v/>
      </c>
      <c r="AA164" s="71" t="n"/>
    </row>
    <row r="165">
      <c r="A165" s="50" t="n"/>
      <c r="B165" s="70" t="n"/>
      <c r="C165" s="72" t="n"/>
      <c r="D165" s="70" t="n"/>
      <c r="E165" s="70" t="n"/>
      <c r="F165" s="70" t="n"/>
      <c r="G165" s="66">
        <f>+IF($B165="","",+IFERROR(+VLOOKUP(B165,padron!$A$2:$E$2000,2,0),+IFERROR(VLOOKUP(B165,NAfiliado_NFarmacia!$A:$J,10,0),"Ingresar Nuevo Afiliado")))</f>
        <v/>
      </c>
      <c r="H165" s="69">
        <f>+IF(B165="","",+IFERROR(+VLOOKUP($C165,materiales!$A$2:$C$101,2,0),"9999"))</f>
        <v/>
      </c>
      <c r="I165" s="70">
        <f>+IF($B165="","",+IF(OR($F165="Si",$F165=""),IF(ISERROR(VLOOKUP($B165,padron!$A$3:$M$482,9,0)),+IF(ISERROR(VLOOKUP($B165,NAfiliado_NFarmacia!$A$2:$J$497,5,0)),"Ingresa Farmacia",VLOOKUP($B165,NAfiliado_NFarmacia!$A$2:$J$497,5,0)),VLOOKUP($B165,padron!$A$3:$M$482,9,0)),+IF(ISERROR(VLOOKUP($B165,NAfiliado_NFarmacia!$A$2:$J$497,5,0)),"Ingresa Farmacia",VLOOKUP($B165,NAfiliado_NFarmacia!$A$2:$J$497,5,0))))</f>
        <v/>
      </c>
      <c r="J165" s="70">
        <f>+IF($B165="","",+IF(OR($F165="Si",$F165=""),IF(ISERROR(VLOOKUP($B165,padron!$A$3:$M$482,10,0)),+IF(ISERROR(VLOOKUP($B165,NAfiliado_NFarmacia!$A$2:$J$497,5,0)),"Ingresa Direccion de Farmacia",VLOOKUP($B165,NAfiliado_NFarmacia!$A$2:$J$497,6,0)),VLOOKUP($B165,padron!$A$3:$M$482,10,0)),+IF(ISERROR(VLOOKUP($B165,NAfiliado_NFarmacia!$A$2:$J$497,6,0)),"Ingresa Direccion de Farmacia",VLOOKUP($B165,NAfiliado_NFarmacia!$A$2:$J$497,6,0))))</f>
        <v/>
      </c>
      <c r="K165" s="70">
        <f>+IF($B165="","",+IF(OR($F165="Si",$F165=""),IF(ISERROR(VLOOKUP($B165,padron!$A$3:$M$482,10,0)),+IF(ISERROR(VLOOKUP($B165,NAfiliado_NFarmacia!$A$2:$J$497,5,0)),"Ingresa Localidad de Farmacia",VLOOKUP($B165,NAfiliado_NFarmacia!$A$2:$J$497,7,0)),VLOOKUP($B165,padron!$A$3:$M$482,11,0)),+IF(ISERROR(VLOOKUP($B165,NAfiliado_NFarmacia!$A$2:$J$497,7,0)),"Ingresa Localidad de Farmacia",VLOOKUP($B165,NAfiliado_NFarmacia!$A$2:$J$497,7,0))))</f>
        <v/>
      </c>
      <c r="L165" s="69">
        <f>+IF(B165="","",IF(F165="No","84005541",+IFERROR(+VLOOKUP(inicio!B165,padron!$A$2:$H$1999,8,0),"84005541")))</f>
        <v/>
      </c>
      <c r="M165" s="69">
        <f>+IF(B165="","",+IFERROR(+VLOOKUP(B165,padron!A:C,3,0),"no_cargado"))</f>
        <v/>
      </c>
      <c r="N165" s="69">
        <f>+IF(C165="","",+IFERROR(+VLOOKUP($C165,materiales!$A$2:$C$101,3,0),"9999"))</f>
        <v/>
      </c>
      <c r="O165" s="69">
        <f>+IF(D165="","","01")</f>
        <v/>
      </c>
      <c r="P165" s="69">
        <f>+IF(B165="","","CONVENIO 100%")</f>
        <v/>
      </c>
      <c r="Q165" s="69">
        <f>+IF(I165="","","ZTRA")</f>
        <v/>
      </c>
      <c r="R165" s="69">
        <f>+IF(J165="","",+IFERROR(+IF(U165="DSZA","ALMA","1004"),"ALMA"))</f>
        <v/>
      </c>
      <c r="S165" s="69">
        <f>+IF(K165="","","40000001")</f>
        <v/>
      </c>
      <c r="T165" s="69">
        <f>+IF(L165="","",+DAY(TODAY())&amp;"."&amp;TEXT(+TODAY(),"MM")&amp;"."&amp;+YEAR(TODAY()))</f>
        <v/>
      </c>
      <c r="U165" s="69">
        <f>+IF(M165="","",IFERROR(+VLOOKUP(C165,materiales!$A$2:$D$1000,4,0),"DSZA"))</f>
        <v/>
      </c>
      <c r="V165" s="69">
        <f>+IF(N165="","","MAN")</f>
        <v/>
      </c>
      <c r="W165" s="69">
        <f>IF(B165="","","02")</f>
        <v/>
      </c>
      <c r="X165" s="69">
        <f>IF(B165="","","01")</f>
        <v/>
      </c>
      <c r="Y165" s="70">
        <f>+RIGHT(B165,8)</f>
        <v/>
      </c>
      <c r="Z165" s="70">
        <f>IF(M165="no_cargado",VLOOKUP(B165,NAfiliado_NFarmacia!A:H,8,0),"")</f>
        <v/>
      </c>
      <c r="AA165" s="71" t="n"/>
    </row>
    <row r="166">
      <c r="A166" s="50" t="n"/>
      <c r="B166" s="70" t="n"/>
      <c r="C166" s="72" t="n"/>
      <c r="D166" s="70" t="n"/>
      <c r="E166" s="70" t="n"/>
      <c r="F166" s="70" t="n"/>
      <c r="G166" s="66">
        <f>+IF($B166="","",+IFERROR(+VLOOKUP(B166,padron!$A$2:$E$2000,2,0),+IFERROR(VLOOKUP(B166,NAfiliado_NFarmacia!$A:$J,10,0),"Ingresar Nuevo Afiliado")))</f>
        <v/>
      </c>
      <c r="H166" s="69">
        <f>+IF(B166="","",+IFERROR(+VLOOKUP($C166,materiales!$A$2:$C$101,2,0),"9999"))</f>
        <v/>
      </c>
      <c r="I166" s="70">
        <f>+IF($B166="","",+IF(OR($F166="Si",$F166=""),IF(ISERROR(VLOOKUP($B166,padron!$A$3:$M$482,9,0)),+IF(ISERROR(VLOOKUP($B166,NAfiliado_NFarmacia!$A$2:$J$497,5,0)),"Ingresa Farmacia",VLOOKUP($B166,NAfiliado_NFarmacia!$A$2:$J$497,5,0)),VLOOKUP($B166,padron!$A$3:$M$482,9,0)),+IF(ISERROR(VLOOKUP($B166,NAfiliado_NFarmacia!$A$2:$J$497,5,0)),"Ingresa Farmacia",VLOOKUP($B166,NAfiliado_NFarmacia!$A$2:$J$497,5,0))))</f>
        <v/>
      </c>
      <c r="J166" s="70">
        <f>+IF($B166="","",+IF(OR($F166="Si",$F166=""),IF(ISERROR(VLOOKUP($B166,padron!$A$3:$M$482,10,0)),+IF(ISERROR(VLOOKUP($B166,NAfiliado_NFarmacia!$A$2:$J$497,5,0)),"Ingresa Direccion de Farmacia",VLOOKUP($B166,NAfiliado_NFarmacia!$A$2:$J$497,6,0)),VLOOKUP($B166,padron!$A$3:$M$482,10,0)),+IF(ISERROR(VLOOKUP($B166,NAfiliado_NFarmacia!$A$2:$J$497,6,0)),"Ingresa Direccion de Farmacia",VLOOKUP($B166,NAfiliado_NFarmacia!$A$2:$J$497,6,0))))</f>
        <v/>
      </c>
      <c r="K166" s="70">
        <f>+IF($B166="","",+IF(OR($F166="Si",$F166=""),IF(ISERROR(VLOOKUP($B166,padron!$A$3:$M$482,10,0)),+IF(ISERROR(VLOOKUP($B166,NAfiliado_NFarmacia!$A$2:$J$497,5,0)),"Ingresa Localidad de Farmacia",VLOOKUP($B166,NAfiliado_NFarmacia!$A$2:$J$497,7,0)),VLOOKUP($B166,padron!$A$3:$M$482,11,0)),+IF(ISERROR(VLOOKUP($B166,NAfiliado_NFarmacia!$A$2:$J$497,7,0)),"Ingresa Localidad de Farmacia",VLOOKUP($B166,NAfiliado_NFarmacia!$A$2:$J$497,7,0))))</f>
        <v/>
      </c>
      <c r="L166" s="69">
        <f>+IF(B166="","",IF(F166="No","84005541",+IFERROR(+VLOOKUP(inicio!B166,padron!$A$2:$H$1999,8,0),"84005541")))</f>
        <v/>
      </c>
      <c r="M166" s="69">
        <f>+IF(B166="","",+IFERROR(+VLOOKUP(B166,padron!A:C,3,0),"no_cargado"))</f>
        <v/>
      </c>
      <c r="N166" s="69">
        <f>+IF(C166="","",+IFERROR(+VLOOKUP($C166,materiales!$A$2:$C$101,3,0),"9999"))</f>
        <v/>
      </c>
      <c r="O166" s="69">
        <f>+IF(D166="","","01")</f>
        <v/>
      </c>
      <c r="P166" s="69">
        <f>+IF(B166="","","CONVENIO 100%")</f>
        <v/>
      </c>
      <c r="Q166" s="69">
        <f>+IF(I166="","","ZTRA")</f>
        <v/>
      </c>
      <c r="R166" s="69">
        <f>+IF(J166="","",+IFERROR(+IF(U166="DSZA","ALMA","1004"),"ALMA"))</f>
        <v/>
      </c>
      <c r="S166" s="69">
        <f>+IF(K166="","","40000001")</f>
        <v/>
      </c>
      <c r="T166" s="69">
        <f>+IF(L166="","",+DAY(TODAY())&amp;"."&amp;TEXT(+TODAY(),"MM")&amp;"."&amp;+YEAR(TODAY()))</f>
        <v/>
      </c>
      <c r="U166" s="69">
        <f>+IF(M166="","",IFERROR(+VLOOKUP(C166,materiales!$A$2:$D$1000,4,0),"DSZA"))</f>
        <v/>
      </c>
      <c r="V166" s="69">
        <f>+IF(N166="","","MAN")</f>
        <v/>
      </c>
      <c r="W166" s="69">
        <f>IF(B166="","","02")</f>
        <v/>
      </c>
      <c r="X166" s="69">
        <f>IF(B166="","","01")</f>
        <v/>
      </c>
      <c r="Y166" s="70">
        <f>+RIGHT(B166,8)</f>
        <v/>
      </c>
      <c r="Z166" s="70">
        <f>IF(M166="no_cargado",VLOOKUP(B166,NAfiliado_NFarmacia!A:H,8,0),"")</f>
        <v/>
      </c>
      <c r="AA166" s="71" t="n"/>
    </row>
    <row r="167">
      <c r="A167" s="50" t="n"/>
      <c r="B167" s="70" t="n"/>
      <c r="C167" s="72" t="n"/>
      <c r="D167" s="70" t="n"/>
      <c r="E167" s="70" t="n"/>
      <c r="F167" s="70" t="n"/>
      <c r="G167" s="66">
        <f>+IF($B167="","",+IFERROR(+VLOOKUP(B167,padron!$A$2:$E$2000,2,0),+IFERROR(VLOOKUP(B167,NAfiliado_NFarmacia!$A:$J,10,0),"Ingresar Nuevo Afiliado")))</f>
        <v/>
      </c>
      <c r="H167" s="69">
        <f>+IF(B167="","",+IFERROR(+VLOOKUP($C167,materiales!$A$2:$C$101,2,0),"9999"))</f>
        <v/>
      </c>
      <c r="I167" s="70">
        <f>+IF($B167="","",+IF(OR($F167="Si",$F167=""),IF(ISERROR(VLOOKUP($B167,padron!$A$3:$M$482,9,0)),+IF(ISERROR(VLOOKUP($B167,NAfiliado_NFarmacia!$A$2:$J$497,5,0)),"Ingresa Farmacia",VLOOKUP($B167,NAfiliado_NFarmacia!$A$2:$J$497,5,0)),VLOOKUP($B167,padron!$A$3:$M$482,9,0)),+IF(ISERROR(VLOOKUP($B167,NAfiliado_NFarmacia!$A$2:$J$497,5,0)),"Ingresa Farmacia",VLOOKUP($B167,NAfiliado_NFarmacia!$A$2:$J$497,5,0))))</f>
        <v/>
      </c>
      <c r="J167" s="70">
        <f>+IF($B167="","",+IF(OR($F167="Si",$F167=""),IF(ISERROR(VLOOKUP($B167,padron!$A$3:$M$482,10,0)),+IF(ISERROR(VLOOKUP($B167,NAfiliado_NFarmacia!$A$2:$J$497,5,0)),"Ingresa Direccion de Farmacia",VLOOKUP($B167,NAfiliado_NFarmacia!$A$2:$J$497,6,0)),VLOOKUP($B167,padron!$A$3:$M$482,10,0)),+IF(ISERROR(VLOOKUP($B167,NAfiliado_NFarmacia!$A$2:$J$497,6,0)),"Ingresa Direccion de Farmacia",VLOOKUP($B167,NAfiliado_NFarmacia!$A$2:$J$497,6,0))))</f>
        <v/>
      </c>
      <c r="K167" s="70">
        <f>+IF($B167="","",+IF(OR($F167="Si",$F167=""),IF(ISERROR(VLOOKUP($B167,padron!$A$3:$M$482,10,0)),+IF(ISERROR(VLOOKUP($B167,NAfiliado_NFarmacia!$A$2:$J$497,5,0)),"Ingresa Localidad de Farmacia",VLOOKUP($B167,NAfiliado_NFarmacia!$A$2:$J$497,7,0)),VLOOKUP($B167,padron!$A$3:$M$482,11,0)),+IF(ISERROR(VLOOKUP($B167,NAfiliado_NFarmacia!$A$2:$J$497,7,0)),"Ingresa Localidad de Farmacia",VLOOKUP($B167,NAfiliado_NFarmacia!$A$2:$J$497,7,0))))</f>
        <v/>
      </c>
      <c r="L167" s="69">
        <f>+IF(B167="","",IF(F167="No","84005541",+IFERROR(+VLOOKUP(inicio!B167,padron!$A$2:$H$1999,8,0),"84005541")))</f>
        <v/>
      </c>
      <c r="M167" s="69">
        <f>+IF(B167="","",+IFERROR(+VLOOKUP(B167,padron!A:C,3,0),"no_cargado"))</f>
        <v/>
      </c>
      <c r="N167" s="69">
        <f>+IF(C167="","",+IFERROR(+VLOOKUP($C167,materiales!$A$2:$C$101,3,0),"9999"))</f>
        <v/>
      </c>
      <c r="O167" s="69">
        <f>+IF(D167="","","01")</f>
        <v/>
      </c>
      <c r="P167" s="69">
        <f>+IF(B167="","","CONVENIO 100%")</f>
        <v/>
      </c>
      <c r="Q167" s="69">
        <f>+IF(I167="","","ZTRA")</f>
        <v/>
      </c>
      <c r="R167" s="69">
        <f>+IF(J167="","",+IFERROR(+IF(U167="DSZA","ALMA","1004"),"ALMA"))</f>
        <v/>
      </c>
      <c r="S167" s="69">
        <f>+IF(K167="","","40000001")</f>
        <v/>
      </c>
      <c r="T167" s="69">
        <f>+IF(L167="","",+DAY(TODAY())&amp;"."&amp;TEXT(+TODAY(),"MM")&amp;"."&amp;+YEAR(TODAY()))</f>
        <v/>
      </c>
      <c r="U167" s="69">
        <f>+IF(M167="","",IFERROR(+VLOOKUP(C167,materiales!$A$2:$D$1000,4,0),"DSZA"))</f>
        <v/>
      </c>
      <c r="V167" s="69">
        <f>+IF(N167="","","MAN")</f>
        <v/>
      </c>
      <c r="W167" s="69">
        <f>IF(B167="","","02")</f>
        <v/>
      </c>
      <c r="X167" s="69">
        <f>IF(B167="","","01")</f>
        <v/>
      </c>
      <c r="Y167" s="70">
        <f>+RIGHT(B167,8)</f>
        <v/>
      </c>
      <c r="Z167" s="70">
        <f>IF(M167="no_cargado",VLOOKUP(B167,NAfiliado_NFarmacia!A:H,8,0),"")</f>
        <v/>
      </c>
      <c r="AA167" s="71" t="n"/>
    </row>
    <row r="168">
      <c r="A168" s="50" t="n"/>
      <c r="B168" s="70" t="n"/>
      <c r="C168" s="72" t="n"/>
      <c r="D168" s="70" t="n"/>
      <c r="E168" s="70" t="n"/>
      <c r="F168" s="70" t="n"/>
      <c r="G168" s="66">
        <f>+IF($B168="","",+IFERROR(+VLOOKUP(B168,padron!$A$2:$E$2000,2,0),+IFERROR(VLOOKUP(B168,NAfiliado_NFarmacia!$A:$J,10,0),"Ingresar Nuevo Afiliado")))</f>
        <v/>
      </c>
      <c r="H168" s="69">
        <f>+IF(B168="","",+IFERROR(+VLOOKUP($C168,materiales!$A$2:$C$101,2,0),"9999"))</f>
        <v/>
      </c>
      <c r="I168" s="70">
        <f>+IF($B168="","",+IF(OR($F168="Si",$F168=""),IF(ISERROR(VLOOKUP($B168,padron!$A$3:$M$482,9,0)),+IF(ISERROR(VLOOKUP($B168,NAfiliado_NFarmacia!$A$2:$J$497,5,0)),"Ingresa Farmacia",VLOOKUP($B168,NAfiliado_NFarmacia!$A$2:$J$497,5,0)),VLOOKUP($B168,padron!$A$3:$M$482,9,0)),+IF(ISERROR(VLOOKUP($B168,NAfiliado_NFarmacia!$A$2:$J$497,5,0)),"Ingresa Farmacia",VLOOKUP($B168,NAfiliado_NFarmacia!$A$2:$J$497,5,0))))</f>
        <v/>
      </c>
      <c r="J168" s="70">
        <f>+IF($B168="","",+IF(OR($F168="Si",$F168=""),IF(ISERROR(VLOOKUP($B168,padron!$A$3:$M$482,10,0)),+IF(ISERROR(VLOOKUP($B168,NAfiliado_NFarmacia!$A$2:$J$497,5,0)),"Ingresa Direccion de Farmacia",VLOOKUP($B168,NAfiliado_NFarmacia!$A$2:$J$497,6,0)),VLOOKUP($B168,padron!$A$3:$M$482,10,0)),+IF(ISERROR(VLOOKUP($B168,NAfiliado_NFarmacia!$A$2:$J$497,6,0)),"Ingresa Direccion de Farmacia",VLOOKUP($B168,NAfiliado_NFarmacia!$A$2:$J$497,6,0))))</f>
        <v/>
      </c>
      <c r="K168" s="70">
        <f>+IF($B168="","",+IF(OR($F168="Si",$F168=""),IF(ISERROR(VLOOKUP($B168,padron!$A$3:$M$482,10,0)),+IF(ISERROR(VLOOKUP($B168,NAfiliado_NFarmacia!$A$2:$J$497,5,0)),"Ingresa Localidad de Farmacia",VLOOKUP($B168,NAfiliado_NFarmacia!$A$2:$J$497,7,0)),VLOOKUP($B168,padron!$A$3:$M$482,11,0)),+IF(ISERROR(VLOOKUP($B168,NAfiliado_NFarmacia!$A$2:$J$497,7,0)),"Ingresa Localidad de Farmacia",VLOOKUP($B168,NAfiliado_NFarmacia!$A$2:$J$497,7,0))))</f>
        <v/>
      </c>
      <c r="L168" s="69">
        <f>+IF(B168="","",IF(F168="No","84005541",+IFERROR(+VLOOKUP(inicio!B168,padron!$A$2:$H$1999,8,0),"84005541")))</f>
        <v/>
      </c>
      <c r="M168" s="69">
        <f>+IF(B168="","",+IFERROR(+VLOOKUP(B168,padron!A:C,3,0),"no_cargado"))</f>
        <v/>
      </c>
      <c r="N168" s="69">
        <f>+IF(C168="","",+IFERROR(+VLOOKUP($C168,materiales!$A$2:$C$101,3,0),"9999"))</f>
        <v/>
      </c>
      <c r="O168" s="69">
        <f>+IF(D168="","","01")</f>
        <v/>
      </c>
      <c r="P168" s="69">
        <f>+IF(B168="","","CONVENIO 100%")</f>
        <v/>
      </c>
      <c r="Q168" s="69">
        <f>+IF(I168="","","ZTRA")</f>
        <v/>
      </c>
      <c r="R168" s="69">
        <f>+IF(J168="","",+IFERROR(+IF(U168="DSZA","ALMA","1004"),"ALMA"))</f>
        <v/>
      </c>
      <c r="S168" s="69">
        <f>+IF(K168="","","40000001")</f>
        <v/>
      </c>
      <c r="T168" s="69">
        <f>+IF(L168="","",+DAY(TODAY())&amp;"."&amp;TEXT(+TODAY(),"MM")&amp;"."&amp;+YEAR(TODAY()))</f>
        <v/>
      </c>
      <c r="U168" s="69">
        <f>+IF(M168="","",IFERROR(+VLOOKUP(C168,materiales!$A$2:$D$1000,4,0),"DSZA"))</f>
        <v/>
      </c>
      <c r="V168" s="69">
        <f>+IF(N168="","","MAN")</f>
        <v/>
      </c>
      <c r="W168" s="69">
        <f>IF(B168="","","02")</f>
        <v/>
      </c>
      <c r="X168" s="69">
        <f>IF(B168="","","01")</f>
        <v/>
      </c>
      <c r="Y168" s="70">
        <f>+RIGHT(B168,8)</f>
        <v/>
      </c>
      <c r="Z168" s="70">
        <f>IF(M168="no_cargado",VLOOKUP(B168,NAfiliado_NFarmacia!A:H,8,0),"")</f>
        <v/>
      </c>
      <c r="AA168" s="71" t="n"/>
    </row>
    <row r="169">
      <c r="A169" s="50" t="n"/>
      <c r="B169" s="70" t="n"/>
      <c r="C169" s="72" t="n"/>
      <c r="D169" s="70" t="n"/>
      <c r="E169" s="70" t="n"/>
      <c r="F169" s="70" t="n"/>
      <c r="G169" s="66">
        <f>+IF($B169="","",+IFERROR(+VLOOKUP(B169,padron!$A$2:$E$2000,2,0),+IFERROR(VLOOKUP(B169,NAfiliado_NFarmacia!$A:$J,10,0),"Ingresar Nuevo Afiliado")))</f>
        <v/>
      </c>
      <c r="H169" s="69">
        <f>+IF(B169="","",+IFERROR(+VLOOKUP($C169,materiales!$A$2:$C$101,2,0),"9999"))</f>
        <v/>
      </c>
      <c r="I169" s="70">
        <f>+IF($B169="","",+IF(OR($F169="Si",$F169=""),IF(ISERROR(VLOOKUP($B169,padron!$A$3:$M$482,9,0)),+IF(ISERROR(VLOOKUP($B169,NAfiliado_NFarmacia!$A$2:$J$497,5,0)),"Ingresa Farmacia",VLOOKUP($B169,NAfiliado_NFarmacia!$A$2:$J$497,5,0)),VLOOKUP($B169,padron!$A$3:$M$482,9,0)),+IF(ISERROR(VLOOKUP($B169,NAfiliado_NFarmacia!$A$2:$J$497,5,0)),"Ingresa Farmacia",VLOOKUP($B169,NAfiliado_NFarmacia!$A$2:$J$497,5,0))))</f>
        <v/>
      </c>
      <c r="J169" s="70">
        <f>+IF($B169="","",+IF(OR($F169="Si",$F169=""),IF(ISERROR(VLOOKUP($B169,padron!$A$3:$M$482,10,0)),+IF(ISERROR(VLOOKUP($B169,NAfiliado_NFarmacia!$A$2:$J$497,5,0)),"Ingresa Direccion de Farmacia",VLOOKUP($B169,NAfiliado_NFarmacia!$A$2:$J$497,6,0)),VLOOKUP($B169,padron!$A$3:$M$482,10,0)),+IF(ISERROR(VLOOKUP($B169,NAfiliado_NFarmacia!$A$2:$J$497,6,0)),"Ingresa Direccion de Farmacia",VLOOKUP($B169,NAfiliado_NFarmacia!$A$2:$J$497,6,0))))</f>
        <v/>
      </c>
      <c r="K169" s="70">
        <f>+IF($B169="","",+IF(OR($F169="Si",$F169=""),IF(ISERROR(VLOOKUP($B169,padron!$A$3:$M$482,10,0)),+IF(ISERROR(VLOOKUP($B169,NAfiliado_NFarmacia!$A$2:$J$497,5,0)),"Ingresa Localidad de Farmacia",VLOOKUP($B169,NAfiliado_NFarmacia!$A$2:$J$497,7,0)),VLOOKUP($B169,padron!$A$3:$M$482,11,0)),+IF(ISERROR(VLOOKUP($B169,NAfiliado_NFarmacia!$A$2:$J$497,7,0)),"Ingresa Localidad de Farmacia",VLOOKUP($B169,NAfiliado_NFarmacia!$A$2:$J$497,7,0))))</f>
        <v/>
      </c>
      <c r="L169" s="69">
        <f>+IF(B169="","",IF(F169="No","84005541",+IFERROR(+VLOOKUP(inicio!B169,padron!$A$2:$H$1999,8,0),"84005541")))</f>
        <v/>
      </c>
      <c r="M169" s="69">
        <f>+IF(B169="","",+IFERROR(+VLOOKUP(B169,padron!A:C,3,0),"no_cargado"))</f>
        <v/>
      </c>
      <c r="N169" s="69">
        <f>+IF(C169="","",+IFERROR(+VLOOKUP($C169,materiales!$A$2:$C$101,3,0),"9999"))</f>
        <v/>
      </c>
      <c r="O169" s="69">
        <f>+IF(D169="","","01")</f>
        <v/>
      </c>
      <c r="P169" s="69">
        <f>+IF(B169="","","CONVENIO 100%")</f>
        <v/>
      </c>
      <c r="Q169" s="69">
        <f>+IF(I169="","","ZTRA")</f>
        <v/>
      </c>
      <c r="R169" s="69">
        <f>+IF(J169="","",+IFERROR(+IF(U169="DSZA","ALMA","1004"),"ALMA"))</f>
        <v/>
      </c>
      <c r="S169" s="69">
        <f>+IF(K169="","","40000001")</f>
        <v/>
      </c>
      <c r="T169" s="69">
        <f>+IF(L169="","",+DAY(TODAY())&amp;"."&amp;TEXT(+TODAY(),"MM")&amp;"."&amp;+YEAR(TODAY()))</f>
        <v/>
      </c>
      <c r="U169" s="69">
        <f>+IF(M169="","",IFERROR(+VLOOKUP(C169,materiales!$A$2:$D$1000,4,0),"DSZA"))</f>
        <v/>
      </c>
      <c r="V169" s="69">
        <f>+IF(N169="","","MAN")</f>
        <v/>
      </c>
      <c r="W169" s="69">
        <f>IF(B169="","","02")</f>
        <v/>
      </c>
      <c r="X169" s="69">
        <f>IF(B169="","","01")</f>
        <v/>
      </c>
      <c r="Y169" s="70">
        <f>+RIGHT(B169,8)</f>
        <v/>
      </c>
      <c r="Z169" s="70">
        <f>IF(M169="no_cargado",VLOOKUP(B169,NAfiliado_NFarmacia!A:H,8,0),"")</f>
        <v/>
      </c>
      <c r="AA169" s="71" t="n"/>
    </row>
    <row r="170">
      <c r="A170" s="50" t="n"/>
      <c r="B170" s="70" t="n"/>
      <c r="C170" s="72" t="n"/>
      <c r="D170" s="70" t="n"/>
      <c r="E170" s="70" t="n"/>
      <c r="F170" s="70" t="n"/>
      <c r="G170" s="66">
        <f>+IF($B170="","",+IFERROR(+VLOOKUP(B170,padron!$A$2:$E$2000,2,0),+IFERROR(VLOOKUP(B170,NAfiliado_NFarmacia!$A:$J,10,0),"Ingresar Nuevo Afiliado")))</f>
        <v/>
      </c>
      <c r="H170" s="69">
        <f>+IF(B170="","",+IFERROR(+VLOOKUP($C170,materiales!$A$2:$C$101,2,0),"9999"))</f>
        <v/>
      </c>
      <c r="I170" s="70">
        <f>+IF($B170="","",+IF(OR($F170="Si",$F170=""),IF(ISERROR(VLOOKUP($B170,padron!$A$3:$M$482,9,0)),+IF(ISERROR(VLOOKUP($B170,NAfiliado_NFarmacia!$A$2:$J$497,5,0)),"Ingresa Farmacia",VLOOKUP($B170,NAfiliado_NFarmacia!$A$2:$J$497,5,0)),VLOOKUP($B170,padron!$A$3:$M$482,9,0)),+IF(ISERROR(VLOOKUP($B170,NAfiliado_NFarmacia!$A$2:$J$497,5,0)),"Ingresa Farmacia",VLOOKUP($B170,NAfiliado_NFarmacia!$A$2:$J$497,5,0))))</f>
        <v/>
      </c>
      <c r="J170" s="70">
        <f>+IF($B170="","",+IF(OR($F170="Si",$F170=""),IF(ISERROR(VLOOKUP($B170,padron!$A$3:$M$482,10,0)),+IF(ISERROR(VLOOKUP($B170,NAfiliado_NFarmacia!$A$2:$J$497,5,0)),"Ingresa Direccion de Farmacia",VLOOKUP($B170,NAfiliado_NFarmacia!$A$2:$J$497,6,0)),VLOOKUP($B170,padron!$A$3:$M$482,10,0)),+IF(ISERROR(VLOOKUP($B170,NAfiliado_NFarmacia!$A$2:$J$497,6,0)),"Ingresa Direccion de Farmacia",VLOOKUP($B170,NAfiliado_NFarmacia!$A$2:$J$497,6,0))))</f>
        <v/>
      </c>
      <c r="K170" s="70">
        <f>+IF($B170="","",+IF(OR($F170="Si",$F170=""),IF(ISERROR(VLOOKUP($B170,padron!$A$3:$M$482,10,0)),+IF(ISERROR(VLOOKUP($B170,NAfiliado_NFarmacia!$A$2:$J$497,5,0)),"Ingresa Localidad de Farmacia",VLOOKUP($B170,NAfiliado_NFarmacia!$A$2:$J$497,7,0)),VLOOKUP($B170,padron!$A$3:$M$482,11,0)),+IF(ISERROR(VLOOKUP($B170,NAfiliado_NFarmacia!$A$2:$J$497,7,0)),"Ingresa Localidad de Farmacia",VLOOKUP($B170,NAfiliado_NFarmacia!$A$2:$J$497,7,0))))</f>
        <v/>
      </c>
      <c r="L170" s="69">
        <f>+IF(B170="","",IF(F170="No","84005541",+IFERROR(+VLOOKUP(inicio!B170,padron!$A$2:$H$1999,8,0),"84005541")))</f>
        <v/>
      </c>
      <c r="M170" s="69">
        <f>+IF(B170="","",+IFERROR(+VLOOKUP(B170,padron!A:C,3,0),"no_cargado"))</f>
        <v/>
      </c>
      <c r="N170" s="69">
        <f>+IF(C170="","",+IFERROR(+VLOOKUP($C170,materiales!$A$2:$C$101,3,0),"9999"))</f>
        <v/>
      </c>
      <c r="O170" s="69">
        <f>+IF(D170="","","01")</f>
        <v/>
      </c>
      <c r="P170" s="69">
        <f>+IF(B170="","","CONVENIO 100%")</f>
        <v/>
      </c>
      <c r="Q170" s="69">
        <f>+IF(I170="","","ZTRA")</f>
        <v/>
      </c>
      <c r="R170" s="69">
        <f>+IF(J170="","",+IFERROR(+IF(U170="DSZA","ALMA","1004"),"ALMA"))</f>
        <v/>
      </c>
      <c r="S170" s="69">
        <f>+IF(K170="","","40000001")</f>
        <v/>
      </c>
      <c r="T170" s="69">
        <f>+IF(L170="","",+DAY(TODAY())&amp;"."&amp;TEXT(+TODAY(),"MM")&amp;"."&amp;+YEAR(TODAY()))</f>
        <v/>
      </c>
      <c r="U170" s="69">
        <f>+IF(M170="","",IFERROR(+VLOOKUP(C170,materiales!$A$2:$D$1000,4,0),"DSZA"))</f>
        <v/>
      </c>
      <c r="V170" s="69">
        <f>+IF(N170="","","MAN")</f>
        <v/>
      </c>
      <c r="W170" s="69">
        <f>IF(B170="","","02")</f>
        <v/>
      </c>
      <c r="X170" s="69">
        <f>IF(B170="","","01")</f>
        <v/>
      </c>
      <c r="Y170" s="70">
        <f>+RIGHT(B170,8)</f>
        <v/>
      </c>
      <c r="Z170" s="70">
        <f>IF(M170="no_cargado",VLOOKUP(B170,NAfiliado_NFarmacia!A:H,8,0),"")</f>
        <v/>
      </c>
      <c r="AA170" s="71" t="n"/>
    </row>
    <row r="171">
      <c r="A171" s="50" t="n"/>
      <c r="B171" s="70" t="n"/>
      <c r="C171" s="72" t="n"/>
      <c r="D171" s="70" t="n"/>
      <c r="E171" s="70" t="n"/>
      <c r="F171" s="70" t="n"/>
      <c r="G171" s="66">
        <f>+IF($B171="","",+IFERROR(+VLOOKUP(B171,padron!$A$2:$E$2000,2,0),+IFERROR(VLOOKUP(B171,NAfiliado_NFarmacia!$A:$J,10,0),"Ingresar Nuevo Afiliado")))</f>
        <v/>
      </c>
      <c r="H171" s="69">
        <f>+IF(B171="","",+IFERROR(+VLOOKUP($C171,materiales!$A$2:$C$101,2,0),"9999"))</f>
        <v/>
      </c>
      <c r="I171" s="70">
        <f>+IF($B171="","",+IF(OR($F171="Si",$F171=""),IF(ISERROR(VLOOKUP($B171,padron!$A$3:$M$482,9,0)),+IF(ISERROR(VLOOKUP($B171,NAfiliado_NFarmacia!$A$2:$J$497,5,0)),"Ingresa Farmacia",VLOOKUP($B171,NAfiliado_NFarmacia!$A$2:$J$497,5,0)),VLOOKUP($B171,padron!$A$3:$M$482,9,0)),+IF(ISERROR(VLOOKUP($B171,NAfiliado_NFarmacia!$A$2:$J$497,5,0)),"Ingresa Farmacia",VLOOKUP($B171,NAfiliado_NFarmacia!$A$2:$J$497,5,0))))</f>
        <v/>
      </c>
      <c r="J171" s="70">
        <f>+IF($B171="","",+IF(OR($F171="Si",$F171=""),IF(ISERROR(VLOOKUP($B171,padron!$A$3:$M$482,10,0)),+IF(ISERROR(VLOOKUP($B171,NAfiliado_NFarmacia!$A$2:$J$497,5,0)),"Ingresa Direccion de Farmacia",VLOOKUP($B171,NAfiliado_NFarmacia!$A$2:$J$497,6,0)),VLOOKUP($B171,padron!$A$3:$M$482,10,0)),+IF(ISERROR(VLOOKUP($B171,NAfiliado_NFarmacia!$A$2:$J$497,6,0)),"Ingresa Direccion de Farmacia",VLOOKUP($B171,NAfiliado_NFarmacia!$A$2:$J$497,6,0))))</f>
        <v/>
      </c>
      <c r="K171" s="70">
        <f>+IF($B171="","",+IF(OR($F171="Si",$F171=""),IF(ISERROR(VLOOKUP($B171,padron!$A$3:$M$482,10,0)),+IF(ISERROR(VLOOKUP($B171,NAfiliado_NFarmacia!$A$2:$J$497,5,0)),"Ingresa Localidad de Farmacia",VLOOKUP($B171,NAfiliado_NFarmacia!$A$2:$J$497,7,0)),VLOOKUP($B171,padron!$A$3:$M$482,11,0)),+IF(ISERROR(VLOOKUP($B171,NAfiliado_NFarmacia!$A$2:$J$497,7,0)),"Ingresa Localidad de Farmacia",VLOOKUP($B171,NAfiliado_NFarmacia!$A$2:$J$497,7,0))))</f>
        <v/>
      </c>
      <c r="L171" s="69">
        <f>+IF(B171="","",IF(F171="No","84005541",+IFERROR(+VLOOKUP(inicio!B171,padron!$A$2:$H$1999,8,0),"84005541")))</f>
        <v/>
      </c>
      <c r="M171" s="69">
        <f>+IF(B171="","",+IFERROR(+VLOOKUP(B171,padron!A:C,3,0),"no_cargado"))</f>
        <v/>
      </c>
      <c r="N171" s="69">
        <f>+IF(C171="","",+IFERROR(+VLOOKUP($C171,materiales!$A$2:$C$101,3,0),"9999"))</f>
        <v/>
      </c>
      <c r="O171" s="69">
        <f>+IF(D171="","","01")</f>
        <v/>
      </c>
      <c r="P171" s="69">
        <f>+IF(B171="","","CONVENIO 100%")</f>
        <v/>
      </c>
      <c r="Q171" s="69">
        <f>+IF(I171="","","ZTRA")</f>
        <v/>
      </c>
      <c r="R171" s="69">
        <f>+IF(J171="","",+IFERROR(+IF(U171="DSZA","ALMA","1004"),"ALMA"))</f>
        <v/>
      </c>
      <c r="S171" s="69">
        <f>+IF(K171="","","40000001")</f>
        <v/>
      </c>
      <c r="T171" s="69">
        <f>+IF(L171="","",+DAY(TODAY())&amp;"."&amp;TEXT(+TODAY(),"MM")&amp;"."&amp;+YEAR(TODAY()))</f>
        <v/>
      </c>
      <c r="U171" s="69">
        <f>+IF(M171="","",IFERROR(+VLOOKUP(C171,materiales!$A$2:$D$1000,4,0),"DSZA"))</f>
        <v/>
      </c>
      <c r="V171" s="69">
        <f>+IF(N171="","","MAN")</f>
        <v/>
      </c>
      <c r="W171" s="69">
        <f>IF(B171="","","02")</f>
        <v/>
      </c>
      <c r="X171" s="69">
        <f>IF(B171="","","01")</f>
        <v/>
      </c>
      <c r="Y171" s="70">
        <f>+RIGHT(B171,8)</f>
        <v/>
      </c>
      <c r="Z171" s="70">
        <f>IF(M171="no_cargado",VLOOKUP(B171,NAfiliado_NFarmacia!A:H,8,0),"")</f>
        <v/>
      </c>
      <c r="AA171" s="71" t="n"/>
    </row>
    <row r="172">
      <c r="A172" s="50" t="n"/>
      <c r="B172" s="70" t="n"/>
      <c r="C172" s="72" t="n"/>
      <c r="D172" s="70" t="n"/>
      <c r="E172" s="70" t="n"/>
      <c r="F172" s="70" t="n"/>
      <c r="G172" s="66">
        <f>+IF($B172="","",+IFERROR(+VLOOKUP(B172,padron!$A$2:$E$2000,2,0),+IFERROR(VLOOKUP(B172,NAfiliado_NFarmacia!$A:$J,10,0),"Ingresar Nuevo Afiliado")))</f>
        <v/>
      </c>
      <c r="H172" s="69">
        <f>+IF(B172="","",+IFERROR(+VLOOKUP($C172,materiales!$A$2:$C$101,2,0),"9999"))</f>
        <v/>
      </c>
      <c r="I172" s="70">
        <f>+IF($B172="","",+IF(OR($F172="Si",$F172=""),IF(ISERROR(VLOOKUP($B172,padron!$A$3:$M$482,9,0)),+IF(ISERROR(VLOOKUP($B172,NAfiliado_NFarmacia!$A$2:$J$497,5,0)),"Ingresa Farmacia",VLOOKUP($B172,NAfiliado_NFarmacia!$A$2:$J$497,5,0)),VLOOKUP($B172,padron!$A$3:$M$482,9,0)),+IF(ISERROR(VLOOKUP($B172,NAfiliado_NFarmacia!$A$2:$J$497,5,0)),"Ingresa Farmacia",VLOOKUP($B172,NAfiliado_NFarmacia!$A$2:$J$497,5,0))))</f>
        <v/>
      </c>
      <c r="J172" s="70">
        <f>+IF($B172="","",+IF(OR($F172="Si",$F172=""),IF(ISERROR(VLOOKUP($B172,padron!$A$3:$M$482,10,0)),+IF(ISERROR(VLOOKUP($B172,NAfiliado_NFarmacia!$A$2:$J$497,5,0)),"Ingresa Direccion de Farmacia",VLOOKUP($B172,NAfiliado_NFarmacia!$A$2:$J$497,6,0)),VLOOKUP($B172,padron!$A$3:$M$482,10,0)),+IF(ISERROR(VLOOKUP($B172,NAfiliado_NFarmacia!$A$2:$J$497,6,0)),"Ingresa Direccion de Farmacia",VLOOKUP($B172,NAfiliado_NFarmacia!$A$2:$J$497,6,0))))</f>
        <v/>
      </c>
      <c r="K172" s="70">
        <f>+IF($B172="","",+IF(OR($F172="Si",$F172=""),IF(ISERROR(VLOOKUP($B172,padron!$A$3:$M$482,10,0)),+IF(ISERROR(VLOOKUP($B172,NAfiliado_NFarmacia!$A$2:$J$497,5,0)),"Ingresa Localidad de Farmacia",VLOOKUP($B172,NAfiliado_NFarmacia!$A$2:$J$497,7,0)),VLOOKUP($B172,padron!$A$3:$M$482,11,0)),+IF(ISERROR(VLOOKUP($B172,NAfiliado_NFarmacia!$A$2:$J$497,7,0)),"Ingresa Localidad de Farmacia",VLOOKUP($B172,NAfiliado_NFarmacia!$A$2:$J$497,7,0))))</f>
        <v/>
      </c>
      <c r="L172" s="69">
        <f>+IF(B172="","",IF(F172="No","84005541",+IFERROR(+VLOOKUP(inicio!B172,padron!$A$2:$H$1999,8,0),"84005541")))</f>
        <v/>
      </c>
      <c r="M172" s="69">
        <f>+IF(B172="","",+IFERROR(+VLOOKUP(B172,padron!A:C,3,0),"no_cargado"))</f>
        <v/>
      </c>
      <c r="N172" s="69">
        <f>+IF(C172="","",+IFERROR(+VLOOKUP($C172,materiales!$A$2:$C$101,3,0),"9999"))</f>
        <v/>
      </c>
      <c r="O172" s="69">
        <f>+IF(D172="","","01")</f>
        <v/>
      </c>
      <c r="P172" s="69">
        <f>+IF(B172="","","CONVENIO 100%")</f>
        <v/>
      </c>
      <c r="Q172" s="69">
        <f>+IF(I172="","","ZTRA")</f>
        <v/>
      </c>
      <c r="R172" s="69">
        <f>+IF(J172="","",+IFERROR(+IF(U172="DSZA","ALMA","1004"),"ALMA"))</f>
        <v/>
      </c>
      <c r="S172" s="69">
        <f>+IF(K172="","","40000001")</f>
        <v/>
      </c>
      <c r="T172" s="69">
        <f>+IF(L172="","",+DAY(TODAY())&amp;"."&amp;TEXT(+TODAY(),"MM")&amp;"."&amp;+YEAR(TODAY()))</f>
        <v/>
      </c>
      <c r="U172" s="69">
        <f>+IF(M172="","",IFERROR(+VLOOKUP(C172,materiales!$A$2:$D$1000,4,0),"DSZA"))</f>
        <v/>
      </c>
      <c r="V172" s="69">
        <f>+IF(N172="","","MAN")</f>
        <v/>
      </c>
      <c r="W172" s="69">
        <f>IF(B172="","","02")</f>
        <v/>
      </c>
      <c r="X172" s="69">
        <f>IF(B172="","","01")</f>
        <v/>
      </c>
      <c r="Y172" s="70">
        <f>+RIGHT(B172,8)</f>
        <v/>
      </c>
      <c r="Z172" s="70">
        <f>IF(M172="no_cargado",VLOOKUP(B172,NAfiliado_NFarmacia!A:H,8,0),"")</f>
        <v/>
      </c>
      <c r="AA172" s="71" t="n"/>
    </row>
    <row r="173">
      <c r="A173" s="50" t="n"/>
      <c r="B173" s="70" t="n"/>
      <c r="C173" s="72" t="n"/>
      <c r="D173" s="70" t="n"/>
      <c r="E173" s="70" t="n"/>
      <c r="F173" s="70" t="n"/>
      <c r="G173" s="66">
        <f>+IF($B173="","",+IFERROR(+VLOOKUP(B173,padron!$A$2:$E$2000,2,0),+IFERROR(VLOOKUP(B173,NAfiliado_NFarmacia!$A:$J,10,0),"Ingresar Nuevo Afiliado")))</f>
        <v/>
      </c>
      <c r="H173" s="69">
        <f>+IF(B173="","",+IFERROR(+VLOOKUP($C173,materiales!$A$2:$C$101,2,0),"9999"))</f>
        <v/>
      </c>
      <c r="I173" s="70">
        <f>+IF($B173="","",+IF(OR($F173="Si",$F173=""),IF(ISERROR(VLOOKUP($B173,padron!$A$3:$M$482,9,0)),+IF(ISERROR(VLOOKUP($B173,NAfiliado_NFarmacia!$A$2:$J$497,5,0)),"Ingresa Farmacia",VLOOKUP($B173,NAfiliado_NFarmacia!$A$2:$J$497,5,0)),VLOOKUP($B173,padron!$A$3:$M$482,9,0)),+IF(ISERROR(VLOOKUP($B173,NAfiliado_NFarmacia!$A$2:$J$497,5,0)),"Ingresa Farmacia",VLOOKUP($B173,NAfiliado_NFarmacia!$A$2:$J$497,5,0))))</f>
        <v/>
      </c>
      <c r="J173" s="70">
        <f>+IF($B173="","",+IF(OR($F173="Si",$F173=""),IF(ISERROR(VLOOKUP($B173,padron!$A$3:$M$482,10,0)),+IF(ISERROR(VLOOKUP($B173,NAfiliado_NFarmacia!$A$2:$J$497,5,0)),"Ingresa Direccion de Farmacia",VLOOKUP($B173,NAfiliado_NFarmacia!$A$2:$J$497,6,0)),VLOOKUP($B173,padron!$A$3:$M$482,10,0)),+IF(ISERROR(VLOOKUP($B173,NAfiliado_NFarmacia!$A$2:$J$497,6,0)),"Ingresa Direccion de Farmacia",VLOOKUP($B173,NAfiliado_NFarmacia!$A$2:$J$497,6,0))))</f>
        <v/>
      </c>
      <c r="K173" s="70">
        <f>+IF($B173="","",+IF(OR($F173="Si",$F173=""),IF(ISERROR(VLOOKUP($B173,padron!$A$3:$M$482,10,0)),+IF(ISERROR(VLOOKUP($B173,NAfiliado_NFarmacia!$A$2:$J$497,5,0)),"Ingresa Localidad de Farmacia",VLOOKUP($B173,NAfiliado_NFarmacia!$A$2:$J$497,7,0)),VLOOKUP($B173,padron!$A$3:$M$482,11,0)),+IF(ISERROR(VLOOKUP($B173,NAfiliado_NFarmacia!$A$2:$J$497,7,0)),"Ingresa Localidad de Farmacia",VLOOKUP($B173,NAfiliado_NFarmacia!$A$2:$J$497,7,0))))</f>
        <v/>
      </c>
      <c r="L173" s="69">
        <f>+IF(B173="","",IF(F173="No","84005541",+IFERROR(+VLOOKUP(inicio!B173,padron!$A$2:$H$1999,8,0),"84005541")))</f>
        <v/>
      </c>
      <c r="M173" s="69">
        <f>+IF(B173="","",+IFERROR(+VLOOKUP(B173,padron!A:C,3,0),"no_cargado"))</f>
        <v/>
      </c>
      <c r="N173" s="69">
        <f>+IF(C173="","",+IFERROR(+VLOOKUP($C173,materiales!$A$2:$C$101,3,0),"9999"))</f>
        <v/>
      </c>
      <c r="O173" s="69">
        <f>+IF(D173="","","01")</f>
        <v/>
      </c>
      <c r="P173" s="69">
        <f>+IF(B173="","","CONVENIO 100%")</f>
        <v/>
      </c>
      <c r="Q173" s="69">
        <f>+IF(I173="","","ZTRA")</f>
        <v/>
      </c>
      <c r="R173" s="69">
        <f>+IF(J173="","",+IFERROR(+IF(U173="DSZA","ALMA","1004"),"ALMA"))</f>
        <v/>
      </c>
      <c r="S173" s="69">
        <f>+IF(K173="","","40000001")</f>
        <v/>
      </c>
      <c r="T173" s="69">
        <f>+IF(L173="","",+DAY(TODAY())&amp;"."&amp;TEXT(+TODAY(),"MM")&amp;"."&amp;+YEAR(TODAY()))</f>
        <v/>
      </c>
      <c r="U173" s="69">
        <f>+IF(M173="","",IFERROR(+VLOOKUP(C173,materiales!$A$2:$D$1000,4,0),"DSZA"))</f>
        <v/>
      </c>
      <c r="V173" s="69">
        <f>+IF(N173="","","MAN")</f>
        <v/>
      </c>
      <c r="W173" s="69">
        <f>IF(B173="","","02")</f>
        <v/>
      </c>
      <c r="X173" s="69">
        <f>IF(B173="","","01")</f>
        <v/>
      </c>
      <c r="Y173" s="70">
        <f>+RIGHT(B173,8)</f>
        <v/>
      </c>
      <c r="Z173" s="70">
        <f>IF(M173="no_cargado",VLOOKUP(B173,NAfiliado_NFarmacia!A:H,8,0),"")</f>
        <v/>
      </c>
      <c r="AA173" s="71" t="n"/>
    </row>
    <row r="174">
      <c r="A174" s="50" t="n"/>
      <c r="B174" s="70" t="n"/>
      <c r="C174" s="72" t="n"/>
      <c r="D174" s="70" t="n"/>
      <c r="E174" s="70" t="n"/>
      <c r="F174" s="70" t="n"/>
      <c r="G174" s="66">
        <f>+IF($B174="","",+IFERROR(+VLOOKUP(B174,padron!$A$2:$E$2000,2,0),+IFERROR(VLOOKUP(B174,NAfiliado_NFarmacia!$A:$J,10,0),"Ingresar Nuevo Afiliado")))</f>
        <v/>
      </c>
      <c r="H174" s="69">
        <f>+IF(B174="","",+IFERROR(+VLOOKUP($C174,materiales!$A$2:$C$101,2,0),"9999"))</f>
        <v/>
      </c>
      <c r="I174" s="70">
        <f>+IF($B174="","",+IF(OR($F174="Si",$F174=""),IF(ISERROR(VLOOKUP($B174,padron!$A$3:$M$482,9,0)),+IF(ISERROR(VLOOKUP($B174,NAfiliado_NFarmacia!$A$2:$J$497,5,0)),"Ingresa Farmacia",VLOOKUP($B174,NAfiliado_NFarmacia!$A$2:$J$497,5,0)),VLOOKUP($B174,padron!$A$3:$M$482,9,0)),+IF(ISERROR(VLOOKUP($B174,NAfiliado_NFarmacia!$A$2:$J$497,5,0)),"Ingresa Farmacia",VLOOKUP($B174,NAfiliado_NFarmacia!$A$2:$J$497,5,0))))</f>
        <v/>
      </c>
      <c r="J174" s="70">
        <f>+IF($B174="","",+IF(OR($F174="Si",$F174=""),IF(ISERROR(VLOOKUP($B174,padron!$A$3:$M$482,10,0)),+IF(ISERROR(VLOOKUP($B174,NAfiliado_NFarmacia!$A$2:$J$497,5,0)),"Ingresa Direccion de Farmacia",VLOOKUP($B174,NAfiliado_NFarmacia!$A$2:$J$497,6,0)),VLOOKUP($B174,padron!$A$3:$M$482,10,0)),+IF(ISERROR(VLOOKUP($B174,NAfiliado_NFarmacia!$A$2:$J$497,6,0)),"Ingresa Direccion de Farmacia",VLOOKUP($B174,NAfiliado_NFarmacia!$A$2:$J$497,6,0))))</f>
        <v/>
      </c>
      <c r="K174" s="70">
        <f>+IF($B174="","",+IF(OR($F174="Si",$F174=""),IF(ISERROR(VLOOKUP($B174,padron!$A$3:$M$482,10,0)),+IF(ISERROR(VLOOKUP($B174,NAfiliado_NFarmacia!$A$2:$J$497,5,0)),"Ingresa Localidad de Farmacia",VLOOKUP($B174,NAfiliado_NFarmacia!$A$2:$J$497,7,0)),VLOOKUP($B174,padron!$A$3:$M$482,11,0)),+IF(ISERROR(VLOOKUP($B174,NAfiliado_NFarmacia!$A$2:$J$497,7,0)),"Ingresa Localidad de Farmacia",VLOOKUP($B174,NAfiliado_NFarmacia!$A$2:$J$497,7,0))))</f>
        <v/>
      </c>
      <c r="L174" s="69">
        <f>+IF(B174="","",IF(F174="No","84005541",+IFERROR(+VLOOKUP(inicio!B174,padron!$A$2:$H$1999,8,0),"84005541")))</f>
        <v/>
      </c>
      <c r="M174" s="69">
        <f>+IF(B174="","",+IFERROR(+VLOOKUP(B174,padron!A:C,3,0),"no_cargado"))</f>
        <v/>
      </c>
      <c r="N174" s="69">
        <f>+IF(C174="","",+IFERROR(+VLOOKUP($C174,materiales!$A$2:$C$101,3,0),"9999"))</f>
        <v/>
      </c>
      <c r="O174" s="69">
        <f>+IF(D174="","","01")</f>
        <v/>
      </c>
      <c r="P174" s="69">
        <f>+IF(B174="","","CONVENIO 100%")</f>
        <v/>
      </c>
      <c r="Q174" s="69">
        <f>+IF(I174="","","ZTRA")</f>
        <v/>
      </c>
      <c r="R174" s="69">
        <f>+IF(J174="","",+IFERROR(+IF(U174="DSZA","ALMA","1004"),"ALMA"))</f>
        <v/>
      </c>
      <c r="S174" s="69">
        <f>+IF(K174="","","40000001")</f>
        <v/>
      </c>
      <c r="T174" s="69">
        <f>+IF(L174="","",+DAY(TODAY())&amp;"."&amp;TEXT(+TODAY(),"MM")&amp;"."&amp;+YEAR(TODAY()))</f>
        <v/>
      </c>
      <c r="U174" s="69">
        <f>+IF(M174="","",IFERROR(+VLOOKUP(C174,materiales!$A$2:$D$1000,4,0),"DSZA"))</f>
        <v/>
      </c>
      <c r="V174" s="69">
        <f>+IF(N174="","","MAN")</f>
        <v/>
      </c>
      <c r="W174" s="69">
        <f>IF(B174="","","02")</f>
        <v/>
      </c>
      <c r="X174" s="69">
        <f>IF(B174="","","01")</f>
        <v/>
      </c>
      <c r="Y174" s="70">
        <f>+RIGHT(B174,8)</f>
        <v/>
      </c>
      <c r="Z174" s="70">
        <f>IF(M174="no_cargado",VLOOKUP(B174,NAfiliado_NFarmacia!A:H,8,0),"")</f>
        <v/>
      </c>
      <c r="AA174" s="71" t="n"/>
    </row>
    <row r="175">
      <c r="A175" s="50" t="n"/>
      <c r="B175" s="70" t="n"/>
      <c r="C175" s="72" t="n"/>
      <c r="D175" s="70" t="n"/>
      <c r="E175" s="70" t="n"/>
      <c r="F175" s="70" t="n"/>
      <c r="G175" s="66">
        <f>+IF($B175="","",+IFERROR(+VLOOKUP(B175,padron!$A$2:$E$2000,2,0),+IFERROR(VLOOKUP(B175,NAfiliado_NFarmacia!$A:$J,10,0),"Ingresar Nuevo Afiliado")))</f>
        <v/>
      </c>
      <c r="H175" s="69">
        <f>+IF(B175="","",+IFERROR(+VLOOKUP($C175,materiales!$A$2:$C$101,2,0),"9999"))</f>
        <v/>
      </c>
      <c r="I175" s="70">
        <f>+IF($B175="","",+IF(OR($F175="Si",$F175=""),IF(ISERROR(VLOOKUP($B175,padron!$A$3:$M$482,9,0)),+IF(ISERROR(VLOOKUP($B175,NAfiliado_NFarmacia!$A$2:$J$497,5,0)),"Ingresa Farmacia",VLOOKUP($B175,NAfiliado_NFarmacia!$A$2:$J$497,5,0)),VLOOKUP($B175,padron!$A$3:$M$482,9,0)),+IF(ISERROR(VLOOKUP($B175,NAfiliado_NFarmacia!$A$2:$J$497,5,0)),"Ingresa Farmacia",VLOOKUP($B175,NAfiliado_NFarmacia!$A$2:$J$497,5,0))))</f>
        <v/>
      </c>
      <c r="J175" s="70">
        <f>+IF($B175="","",+IF(OR($F175="Si",$F175=""),IF(ISERROR(VLOOKUP($B175,padron!$A$3:$M$482,10,0)),+IF(ISERROR(VLOOKUP($B175,NAfiliado_NFarmacia!$A$2:$J$497,5,0)),"Ingresa Direccion de Farmacia",VLOOKUP($B175,NAfiliado_NFarmacia!$A$2:$J$497,6,0)),VLOOKUP($B175,padron!$A$3:$M$482,10,0)),+IF(ISERROR(VLOOKUP($B175,NAfiliado_NFarmacia!$A$2:$J$497,6,0)),"Ingresa Direccion de Farmacia",VLOOKUP($B175,NAfiliado_NFarmacia!$A$2:$J$497,6,0))))</f>
        <v/>
      </c>
      <c r="K175" s="70">
        <f>+IF($B175="","",+IF(OR($F175="Si",$F175=""),IF(ISERROR(VLOOKUP($B175,padron!$A$3:$M$482,10,0)),+IF(ISERROR(VLOOKUP($B175,NAfiliado_NFarmacia!$A$2:$J$497,5,0)),"Ingresa Localidad de Farmacia",VLOOKUP($B175,NAfiliado_NFarmacia!$A$2:$J$497,7,0)),VLOOKUP($B175,padron!$A$3:$M$482,11,0)),+IF(ISERROR(VLOOKUP($B175,NAfiliado_NFarmacia!$A$2:$J$497,7,0)),"Ingresa Localidad de Farmacia",VLOOKUP($B175,NAfiliado_NFarmacia!$A$2:$J$497,7,0))))</f>
        <v/>
      </c>
      <c r="L175" s="69">
        <f>+IF(B175="","",IF(F175="No","84005541",+IFERROR(+VLOOKUP(inicio!B175,padron!$A$2:$H$1999,8,0),"84005541")))</f>
        <v/>
      </c>
      <c r="M175" s="69">
        <f>+IF(B175="","",+IFERROR(+VLOOKUP(B175,padron!A:C,3,0),"no_cargado"))</f>
        <v/>
      </c>
      <c r="N175" s="69">
        <f>+IF(C175="","",+IFERROR(+VLOOKUP($C175,materiales!$A$2:$C$101,3,0),"9999"))</f>
        <v/>
      </c>
      <c r="O175" s="69">
        <f>+IF(D175="","","01")</f>
        <v/>
      </c>
      <c r="P175" s="69">
        <f>+IF(B175="","","CONVENIO 100%")</f>
        <v/>
      </c>
      <c r="Q175" s="69">
        <f>+IF(I175="","","ZTRA")</f>
        <v/>
      </c>
      <c r="R175" s="69">
        <f>+IF(J175="","",+IFERROR(+IF(U175="DSZA","ALMA","1004"),"ALMA"))</f>
        <v/>
      </c>
      <c r="S175" s="69">
        <f>+IF(K175="","","40000001")</f>
        <v/>
      </c>
      <c r="T175" s="69">
        <f>+IF(L175="","",+DAY(TODAY())&amp;"."&amp;TEXT(+TODAY(),"MM")&amp;"."&amp;+YEAR(TODAY()))</f>
        <v/>
      </c>
      <c r="U175" s="69">
        <f>+IF(M175="","",IFERROR(+VLOOKUP(C175,materiales!$A$2:$D$1000,4,0),"DSZA"))</f>
        <v/>
      </c>
      <c r="V175" s="69">
        <f>+IF(N175="","","MAN")</f>
        <v/>
      </c>
      <c r="W175" s="69">
        <f>IF(B175="","","02")</f>
        <v/>
      </c>
      <c r="X175" s="69">
        <f>IF(B175="","","01")</f>
        <v/>
      </c>
      <c r="Y175" s="70">
        <f>+RIGHT(B175,8)</f>
        <v/>
      </c>
      <c r="Z175" s="70">
        <f>IF(M175="no_cargado",VLOOKUP(B175,NAfiliado_NFarmacia!A:H,8,0),"")</f>
        <v/>
      </c>
      <c r="AA175" s="71" t="n"/>
    </row>
    <row r="176">
      <c r="A176" s="50" t="n"/>
      <c r="B176" s="70" t="n"/>
      <c r="C176" s="72" t="n"/>
      <c r="D176" s="70" t="n"/>
      <c r="E176" s="70" t="n"/>
      <c r="F176" s="70" t="n"/>
      <c r="G176" s="66">
        <f>+IF($B176="","",+IFERROR(+VLOOKUP(B176,padron!$A$2:$E$2000,2,0),+IFERROR(VLOOKUP(B176,NAfiliado_NFarmacia!$A:$J,10,0),"Ingresar Nuevo Afiliado")))</f>
        <v/>
      </c>
      <c r="H176" s="69">
        <f>+IF(B176="","",+IFERROR(+VLOOKUP($C176,materiales!$A$2:$C$101,2,0),"9999"))</f>
        <v/>
      </c>
      <c r="I176" s="70">
        <f>+IF($B176="","",+IF(OR($F176="Si",$F176=""),IF(ISERROR(VLOOKUP($B176,padron!$A$3:$M$482,9,0)),+IF(ISERROR(VLOOKUP($B176,NAfiliado_NFarmacia!$A$2:$J$497,5,0)),"Ingresa Farmacia",VLOOKUP($B176,NAfiliado_NFarmacia!$A$2:$J$497,5,0)),VLOOKUP($B176,padron!$A$3:$M$482,9,0)),+IF(ISERROR(VLOOKUP($B176,NAfiliado_NFarmacia!$A$2:$J$497,5,0)),"Ingresa Farmacia",VLOOKUP($B176,NAfiliado_NFarmacia!$A$2:$J$497,5,0))))</f>
        <v/>
      </c>
      <c r="J176" s="70">
        <f>+IF($B176="","",+IF(OR($F176="Si",$F176=""),IF(ISERROR(VLOOKUP($B176,padron!$A$3:$M$482,10,0)),+IF(ISERROR(VLOOKUP($B176,NAfiliado_NFarmacia!$A$2:$J$497,5,0)),"Ingresa Direccion de Farmacia",VLOOKUP($B176,NAfiliado_NFarmacia!$A$2:$J$497,6,0)),VLOOKUP($B176,padron!$A$3:$M$482,10,0)),+IF(ISERROR(VLOOKUP($B176,NAfiliado_NFarmacia!$A$2:$J$497,6,0)),"Ingresa Direccion de Farmacia",VLOOKUP($B176,NAfiliado_NFarmacia!$A$2:$J$497,6,0))))</f>
        <v/>
      </c>
      <c r="K176" s="70">
        <f>+IF($B176="","",+IF(OR($F176="Si",$F176=""),IF(ISERROR(VLOOKUP($B176,padron!$A$3:$M$482,10,0)),+IF(ISERROR(VLOOKUP($B176,NAfiliado_NFarmacia!$A$2:$J$497,5,0)),"Ingresa Localidad de Farmacia",VLOOKUP($B176,NAfiliado_NFarmacia!$A$2:$J$497,7,0)),VLOOKUP($B176,padron!$A$3:$M$482,11,0)),+IF(ISERROR(VLOOKUP($B176,NAfiliado_NFarmacia!$A$2:$J$497,7,0)),"Ingresa Localidad de Farmacia",VLOOKUP($B176,NAfiliado_NFarmacia!$A$2:$J$497,7,0))))</f>
        <v/>
      </c>
      <c r="L176" s="69">
        <f>+IF(B176="","",IF(F176="No","84005541",+IFERROR(+VLOOKUP(inicio!B176,padron!$A$2:$H$1999,8,0),"84005541")))</f>
        <v/>
      </c>
      <c r="M176" s="69">
        <f>+IF(B176="","",+IFERROR(+VLOOKUP(B176,padron!A:C,3,0),"no_cargado"))</f>
        <v/>
      </c>
      <c r="N176" s="69">
        <f>+IF(C176="","",+IFERROR(+VLOOKUP($C176,materiales!$A$2:$C$101,3,0),"9999"))</f>
        <v/>
      </c>
      <c r="O176" s="69">
        <f>+IF(D176="","","01")</f>
        <v/>
      </c>
      <c r="P176" s="69">
        <f>+IF(B176="","","CONVENIO 100%")</f>
        <v/>
      </c>
      <c r="Q176" s="69">
        <f>+IF(I176="","","ZTRA")</f>
        <v/>
      </c>
      <c r="R176" s="69">
        <f>+IF(J176="","",+IFERROR(+IF(U176="DSZA","ALMA","1004"),"ALMA"))</f>
        <v/>
      </c>
      <c r="S176" s="69">
        <f>+IF(K176="","","40000001")</f>
        <v/>
      </c>
      <c r="T176" s="69">
        <f>+IF(L176="","",+DAY(TODAY())&amp;"."&amp;TEXT(+TODAY(),"MM")&amp;"."&amp;+YEAR(TODAY()))</f>
        <v/>
      </c>
      <c r="U176" s="69">
        <f>+IF(M176="","",IFERROR(+VLOOKUP(C176,materiales!$A$2:$D$1000,4,0),"DSZA"))</f>
        <v/>
      </c>
      <c r="V176" s="69">
        <f>+IF(N176="","","MAN")</f>
        <v/>
      </c>
      <c r="W176" s="69">
        <f>IF(B176="","","02")</f>
        <v/>
      </c>
      <c r="X176" s="69">
        <f>IF(B176="","","01")</f>
        <v/>
      </c>
      <c r="Y176" s="70">
        <f>+RIGHT(B176,8)</f>
        <v/>
      </c>
      <c r="Z176" s="70">
        <f>IF(M176="no_cargado",VLOOKUP(B176,NAfiliado_NFarmacia!A:H,8,0),"")</f>
        <v/>
      </c>
      <c r="AA176" s="71" t="n"/>
    </row>
    <row r="177">
      <c r="A177" s="50" t="n"/>
      <c r="B177" s="70" t="n"/>
      <c r="C177" s="72" t="n"/>
      <c r="D177" s="70" t="n"/>
      <c r="E177" s="70" t="n"/>
      <c r="F177" s="70" t="n"/>
      <c r="G177" s="66">
        <f>+IF($B177="","",+IFERROR(+VLOOKUP(B177,padron!$A$2:$E$2000,2,0),+IFERROR(VLOOKUP(B177,NAfiliado_NFarmacia!$A:$J,10,0),"Ingresar Nuevo Afiliado")))</f>
        <v/>
      </c>
      <c r="H177" s="69">
        <f>+IF(B177="","",+IFERROR(+VLOOKUP($C177,materiales!$A$2:$C$101,2,0),"9999"))</f>
        <v/>
      </c>
      <c r="I177" s="70">
        <f>+IF($B177="","",+IF(OR($F177="Si",$F177=""),IF(ISERROR(VLOOKUP($B177,padron!$A$3:$M$482,9,0)),+IF(ISERROR(VLOOKUP($B177,NAfiliado_NFarmacia!$A$2:$J$497,5,0)),"Ingresa Farmacia",VLOOKUP($B177,NAfiliado_NFarmacia!$A$2:$J$497,5,0)),VLOOKUP($B177,padron!$A$3:$M$482,9,0)),+IF(ISERROR(VLOOKUP($B177,NAfiliado_NFarmacia!$A$2:$J$497,5,0)),"Ingresa Farmacia",VLOOKUP($B177,NAfiliado_NFarmacia!$A$2:$J$497,5,0))))</f>
        <v/>
      </c>
      <c r="J177" s="70">
        <f>+IF($B177="","",+IF(OR($F177="Si",$F177=""),IF(ISERROR(VLOOKUP($B177,padron!$A$3:$M$482,10,0)),+IF(ISERROR(VLOOKUP($B177,NAfiliado_NFarmacia!$A$2:$J$497,5,0)),"Ingresa Direccion de Farmacia",VLOOKUP($B177,NAfiliado_NFarmacia!$A$2:$J$497,6,0)),VLOOKUP($B177,padron!$A$3:$M$482,10,0)),+IF(ISERROR(VLOOKUP($B177,NAfiliado_NFarmacia!$A$2:$J$497,6,0)),"Ingresa Direccion de Farmacia",VLOOKUP($B177,NAfiliado_NFarmacia!$A$2:$J$497,6,0))))</f>
        <v/>
      </c>
      <c r="K177" s="70">
        <f>+IF($B177="","",+IF(OR($F177="Si",$F177=""),IF(ISERROR(VLOOKUP($B177,padron!$A$3:$M$482,10,0)),+IF(ISERROR(VLOOKUP($B177,NAfiliado_NFarmacia!$A$2:$J$497,5,0)),"Ingresa Localidad de Farmacia",VLOOKUP($B177,NAfiliado_NFarmacia!$A$2:$J$497,7,0)),VLOOKUP($B177,padron!$A$3:$M$482,11,0)),+IF(ISERROR(VLOOKUP($B177,NAfiliado_NFarmacia!$A$2:$J$497,7,0)),"Ingresa Localidad de Farmacia",VLOOKUP($B177,NAfiliado_NFarmacia!$A$2:$J$497,7,0))))</f>
        <v/>
      </c>
      <c r="L177" s="69">
        <f>+IF(B177="","",IF(F177="No","84005541",+IFERROR(+VLOOKUP(inicio!B177,padron!$A$2:$H$1999,8,0),"84005541")))</f>
        <v/>
      </c>
      <c r="M177" s="69">
        <f>+IF(B177="","",+IFERROR(+VLOOKUP(B177,padron!A:C,3,0),"no_cargado"))</f>
        <v/>
      </c>
      <c r="N177" s="69">
        <f>+IF(C177="","",+IFERROR(+VLOOKUP($C177,materiales!$A$2:$C$101,3,0),"9999"))</f>
        <v/>
      </c>
      <c r="O177" s="69">
        <f>+IF(D177="","","01")</f>
        <v/>
      </c>
      <c r="P177" s="69">
        <f>+IF(B177="","","CONVENIO 100%")</f>
        <v/>
      </c>
      <c r="Q177" s="69">
        <f>+IF(I177="","","ZTRA")</f>
        <v/>
      </c>
      <c r="R177" s="69">
        <f>+IF(J177="","",+IFERROR(+IF(U177="DSZA","ALMA","1004"),"ALMA"))</f>
        <v/>
      </c>
      <c r="S177" s="69">
        <f>+IF(K177="","","40000001")</f>
        <v/>
      </c>
      <c r="T177" s="69">
        <f>+IF(L177="","",+DAY(TODAY())&amp;"."&amp;TEXT(+TODAY(),"MM")&amp;"."&amp;+YEAR(TODAY()))</f>
        <v/>
      </c>
      <c r="U177" s="69">
        <f>+IF(M177="","",IFERROR(+VLOOKUP(C177,materiales!$A$2:$D$1000,4,0),"DSZA"))</f>
        <v/>
      </c>
      <c r="V177" s="69">
        <f>+IF(N177="","","MAN")</f>
        <v/>
      </c>
      <c r="W177" s="69">
        <f>IF(B177="","","02")</f>
        <v/>
      </c>
      <c r="X177" s="69">
        <f>IF(B177="","","01")</f>
        <v/>
      </c>
      <c r="Y177" s="70">
        <f>+RIGHT(B177,8)</f>
        <v/>
      </c>
      <c r="Z177" s="70">
        <f>IF(M177="no_cargado",VLOOKUP(B177,NAfiliado_NFarmacia!A:H,8,0),"")</f>
        <v/>
      </c>
      <c r="AA177" s="71" t="n"/>
    </row>
    <row r="178">
      <c r="A178" s="50" t="n"/>
      <c r="B178" s="70" t="n"/>
      <c r="C178" s="72" t="n"/>
      <c r="D178" s="70" t="n"/>
      <c r="E178" s="70" t="n"/>
      <c r="F178" s="70" t="n"/>
      <c r="G178" s="66">
        <f>+IF($B178="","",+IFERROR(+VLOOKUP(B178,padron!$A$2:$E$2000,2,0),+IFERROR(VLOOKUP(B178,NAfiliado_NFarmacia!$A:$J,10,0),"Ingresar Nuevo Afiliado")))</f>
        <v/>
      </c>
      <c r="H178" s="69">
        <f>+IF(B178="","",+IFERROR(+VLOOKUP($C178,materiales!$A$2:$C$101,2,0),"9999"))</f>
        <v/>
      </c>
      <c r="I178" s="70">
        <f>+IF($B178="","",+IF(OR($F178="Si",$F178=""),IF(ISERROR(VLOOKUP($B178,padron!$A$3:$M$482,9,0)),+IF(ISERROR(VLOOKUP($B178,NAfiliado_NFarmacia!$A$2:$J$497,5,0)),"Ingresa Farmacia",VLOOKUP($B178,NAfiliado_NFarmacia!$A$2:$J$497,5,0)),VLOOKUP($B178,padron!$A$3:$M$482,9,0)),+IF(ISERROR(VLOOKUP($B178,NAfiliado_NFarmacia!$A$2:$J$497,5,0)),"Ingresa Farmacia",VLOOKUP($B178,NAfiliado_NFarmacia!$A$2:$J$497,5,0))))</f>
        <v/>
      </c>
      <c r="J178" s="70">
        <f>+IF($B178="","",+IF(OR($F178="Si",$F178=""),IF(ISERROR(VLOOKUP($B178,padron!$A$3:$M$482,10,0)),+IF(ISERROR(VLOOKUP($B178,NAfiliado_NFarmacia!$A$2:$J$497,5,0)),"Ingresa Direccion de Farmacia",VLOOKUP($B178,NAfiliado_NFarmacia!$A$2:$J$497,6,0)),VLOOKUP($B178,padron!$A$3:$M$482,10,0)),+IF(ISERROR(VLOOKUP($B178,NAfiliado_NFarmacia!$A$2:$J$497,6,0)),"Ingresa Direccion de Farmacia",VLOOKUP($B178,NAfiliado_NFarmacia!$A$2:$J$497,6,0))))</f>
        <v/>
      </c>
      <c r="K178" s="70">
        <f>+IF($B178="","",+IF(OR($F178="Si",$F178=""),IF(ISERROR(VLOOKUP($B178,padron!$A$3:$M$482,10,0)),+IF(ISERROR(VLOOKUP($B178,NAfiliado_NFarmacia!$A$2:$J$497,5,0)),"Ingresa Localidad de Farmacia",VLOOKUP($B178,NAfiliado_NFarmacia!$A$2:$J$497,7,0)),VLOOKUP($B178,padron!$A$3:$M$482,11,0)),+IF(ISERROR(VLOOKUP($B178,NAfiliado_NFarmacia!$A$2:$J$497,7,0)),"Ingresa Localidad de Farmacia",VLOOKUP($B178,NAfiliado_NFarmacia!$A$2:$J$497,7,0))))</f>
        <v/>
      </c>
      <c r="L178" s="69">
        <f>+IF(B178="","",IF(F178="No","84005541",+IFERROR(+VLOOKUP(inicio!B178,padron!$A$2:$H$1999,8,0),"84005541")))</f>
        <v/>
      </c>
      <c r="M178" s="69">
        <f>+IF(B178="","",+IFERROR(+VLOOKUP(B178,padron!A:C,3,0),"no_cargado"))</f>
        <v/>
      </c>
      <c r="N178" s="69">
        <f>+IF(C178="","",+IFERROR(+VLOOKUP($C178,materiales!$A$2:$C$101,3,0),"9999"))</f>
        <v/>
      </c>
      <c r="O178" s="69">
        <f>+IF(D178="","","01")</f>
        <v/>
      </c>
      <c r="P178" s="69">
        <f>+IF(B178="","","CONVENIO 100%")</f>
        <v/>
      </c>
      <c r="Q178" s="69">
        <f>+IF(I178="","","ZTRA")</f>
        <v/>
      </c>
      <c r="R178" s="69">
        <f>+IF(J178="","",+IFERROR(+IF(U178="DSZA","ALMA","1004"),"ALMA"))</f>
        <v/>
      </c>
      <c r="S178" s="69">
        <f>+IF(K178="","","40000001")</f>
        <v/>
      </c>
      <c r="T178" s="69">
        <f>+IF(L178="","",+DAY(TODAY())&amp;"."&amp;TEXT(+TODAY(),"MM")&amp;"."&amp;+YEAR(TODAY()))</f>
        <v/>
      </c>
      <c r="U178" s="69">
        <f>+IF(M178="","",IFERROR(+VLOOKUP(C178,materiales!$A$2:$D$1000,4,0),"DSZA"))</f>
        <v/>
      </c>
      <c r="V178" s="69">
        <f>+IF(N178="","","MAN")</f>
        <v/>
      </c>
      <c r="W178" s="69">
        <f>IF(B178="","","02")</f>
        <v/>
      </c>
      <c r="X178" s="69">
        <f>IF(B178="","","01")</f>
        <v/>
      </c>
      <c r="Y178" s="70">
        <f>+RIGHT(B178,8)</f>
        <v/>
      </c>
      <c r="Z178" s="70">
        <f>IF(M178="no_cargado",VLOOKUP(B178,NAfiliado_NFarmacia!A:H,8,0),"")</f>
        <v/>
      </c>
      <c r="AA178" s="71" t="n"/>
    </row>
    <row r="179">
      <c r="A179" s="50" t="n"/>
      <c r="B179" s="70" t="n"/>
      <c r="C179" s="72" t="n"/>
      <c r="D179" s="70" t="n"/>
      <c r="E179" s="70" t="n"/>
      <c r="F179" s="70" t="n"/>
      <c r="G179" s="66">
        <f>+IF($B179="","",+IFERROR(+VLOOKUP(B179,padron!$A$2:$E$2000,2,0),+IFERROR(VLOOKUP(B179,NAfiliado_NFarmacia!$A:$J,10,0),"Ingresar Nuevo Afiliado")))</f>
        <v/>
      </c>
      <c r="H179" s="69">
        <f>+IF(B179="","",+IFERROR(+VLOOKUP($C179,materiales!$A$2:$C$101,2,0),"9999"))</f>
        <v/>
      </c>
      <c r="I179" s="70">
        <f>+IF($B179="","",+IF(OR($F179="Si",$F179=""),IF(ISERROR(VLOOKUP($B179,padron!$A$3:$M$482,9,0)),+IF(ISERROR(VLOOKUP($B179,NAfiliado_NFarmacia!$A$2:$J$497,5,0)),"Ingresa Farmacia",VLOOKUP($B179,NAfiliado_NFarmacia!$A$2:$J$497,5,0)),VLOOKUP($B179,padron!$A$3:$M$482,9,0)),+IF(ISERROR(VLOOKUP($B179,NAfiliado_NFarmacia!$A$2:$J$497,5,0)),"Ingresa Farmacia",VLOOKUP($B179,NAfiliado_NFarmacia!$A$2:$J$497,5,0))))</f>
        <v/>
      </c>
      <c r="J179" s="70">
        <f>+IF($B179="","",+IF(OR($F179="Si",$F179=""),IF(ISERROR(VLOOKUP($B179,padron!$A$3:$M$482,10,0)),+IF(ISERROR(VLOOKUP($B179,NAfiliado_NFarmacia!$A$2:$J$497,5,0)),"Ingresa Direccion de Farmacia",VLOOKUP($B179,NAfiliado_NFarmacia!$A$2:$J$497,6,0)),VLOOKUP($B179,padron!$A$3:$M$482,10,0)),+IF(ISERROR(VLOOKUP($B179,NAfiliado_NFarmacia!$A$2:$J$497,6,0)),"Ingresa Direccion de Farmacia",VLOOKUP($B179,NAfiliado_NFarmacia!$A$2:$J$497,6,0))))</f>
        <v/>
      </c>
      <c r="K179" s="70">
        <f>+IF($B179="","",+IF(OR($F179="Si",$F179=""),IF(ISERROR(VLOOKUP($B179,padron!$A$3:$M$482,10,0)),+IF(ISERROR(VLOOKUP($B179,NAfiliado_NFarmacia!$A$2:$J$497,5,0)),"Ingresa Localidad de Farmacia",VLOOKUP($B179,NAfiliado_NFarmacia!$A$2:$J$497,7,0)),VLOOKUP($B179,padron!$A$3:$M$482,11,0)),+IF(ISERROR(VLOOKUP($B179,NAfiliado_NFarmacia!$A$2:$J$497,7,0)),"Ingresa Localidad de Farmacia",VLOOKUP($B179,NAfiliado_NFarmacia!$A$2:$J$497,7,0))))</f>
        <v/>
      </c>
      <c r="L179" s="69">
        <f>+IF(B179="","",IF(F179="No","84005541",+IFERROR(+VLOOKUP(inicio!B179,padron!$A$2:$H$1999,8,0),"84005541")))</f>
        <v/>
      </c>
      <c r="M179" s="69">
        <f>+IF(B179="","",+IFERROR(+VLOOKUP(B179,padron!A:C,3,0),"no_cargado"))</f>
        <v/>
      </c>
      <c r="N179" s="69">
        <f>+IF(C179="","",+IFERROR(+VLOOKUP($C179,materiales!$A$2:$C$101,3,0),"9999"))</f>
        <v/>
      </c>
      <c r="O179" s="69">
        <f>+IF(D179="","","01")</f>
        <v/>
      </c>
      <c r="P179" s="69">
        <f>+IF(B179="","","CONVENIO 100%")</f>
        <v/>
      </c>
      <c r="Q179" s="69">
        <f>+IF(I179="","","ZTRA")</f>
        <v/>
      </c>
      <c r="R179" s="69">
        <f>+IF(J179="","",+IFERROR(+IF(U179="DSZA","ALMA","1004"),"ALMA"))</f>
        <v/>
      </c>
      <c r="S179" s="69">
        <f>+IF(K179="","","40000001")</f>
        <v/>
      </c>
      <c r="T179" s="69">
        <f>+IF(L179="","",+DAY(TODAY())&amp;"."&amp;TEXT(+TODAY(),"MM")&amp;"."&amp;+YEAR(TODAY()))</f>
        <v/>
      </c>
      <c r="U179" s="69">
        <f>+IF(M179="","",IFERROR(+VLOOKUP(C179,materiales!$A$2:$D$1000,4,0),"DSZA"))</f>
        <v/>
      </c>
      <c r="V179" s="69">
        <f>+IF(N179="","","MAN")</f>
        <v/>
      </c>
      <c r="W179" s="69">
        <f>IF(B179="","","02")</f>
        <v/>
      </c>
      <c r="X179" s="69">
        <f>IF(B179="","","01")</f>
        <v/>
      </c>
      <c r="Y179" s="70">
        <f>+RIGHT(B179,8)</f>
        <v/>
      </c>
      <c r="Z179" s="70">
        <f>IF(M179="no_cargado",VLOOKUP(B179,NAfiliado_NFarmacia!A:H,8,0),"")</f>
        <v/>
      </c>
      <c r="AA179" s="71" t="n"/>
    </row>
    <row r="180">
      <c r="A180" s="50" t="n"/>
      <c r="B180" s="70" t="n"/>
      <c r="C180" s="72" t="n"/>
      <c r="D180" s="70" t="n"/>
      <c r="E180" s="70" t="n"/>
      <c r="F180" s="70" t="n"/>
      <c r="G180" s="66">
        <f>+IF($B180="","",+IFERROR(+VLOOKUP(B180,padron!$A$2:$E$2000,2,0),+IFERROR(VLOOKUP(B180,NAfiliado_NFarmacia!$A:$J,10,0),"Ingresar Nuevo Afiliado")))</f>
        <v/>
      </c>
      <c r="H180" s="69">
        <f>+IF(B180="","",+IFERROR(+VLOOKUP($C180,materiales!$A$2:$C$101,2,0),"9999"))</f>
        <v/>
      </c>
      <c r="I180" s="70">
        <f>+IF($B180="","",+IF(OR($F180="Si",$F180=""),IF(ISERROR(VLOOKUP($B180,padron!$A$3:$M$482,9,0)),+IF(ISERROR(VLOOKUP($B180,NAfiliado_NFarmacia!$A$2:$J$497,5,0)),"Ingresa Farmacia",VLOOKUP($B180,NAfiliado_NFarmacia!$A$2:$J$497,5,0)),VLOOKUP($B180,padron!$A$3:$M$482,9,0)),+IF(ISERROR(VLOOKUP($B180,NAfiliado_NFarmacia!$A$2:$J$497,5,0)),"Ingresa Farmacia",VLOOKUP($B180,NAfiliado_NFarmacia!$A$2:$J$497,5,0))))</f>
        <v/>
      </c>
      <c r="J180" s="70">
        <f>+IF($B180="","",+IF(OR($F180="Si",$F180=""),IF(ISERROR(VLOOKUP($B180,padron!$A$3:$M$482,10,0)),+IF(ISERROR(VLOOKUP($B180,NAfiliado_NFarmacia!$A$2:$J$497,5,0)),"Ingresa Direccion de Farmacia",VLOOKUP($B180,NAfiliado_NFarmacia!$A$2:$J$497,6,0)),VLOOKUP($B180,padron!$A$3:$M$482,10,0)),+IF(ISERROR(VLOOKUP($B180,NAfiliado_NFarmacia!$A$2:$J$497,6,0)),"Ingresa Direccion de Farmacia",VLOOKUP($B180,NAfiliado_NFarmacia!$A$2:$J$497,6,0))))</f>
        <v/>
      </c>
      <c r="K180" s="70">
        <f>+IF($B180="","",+IF(OR($F180="Si",$F180=""),IF(ISERROR(VLOOKUP($B180,padron!$A$3:$M$482,10,0)),+IF(ISERROR(VLOOKUP($B180,NAfiliado_NFarmacia!$A$2:$J$497,5,0)),"Ingresa Localidad de Farmacia",VLOOKUP($B180,NAfiliado_NFarmacia!$A$2:$J$497,7,0)),VLOOKUP($B180,padron!$A$3:$M$482,11,0)),+IF(ISERROR(VLOOKUP($B180,NAfiliado_NFarmacia!$A$2:$J$497,7,0)),"Ingresa Localidad de Farmacia",VLOOKUP($B180,NAfiliado_NFarmacia!$A$2:$J$497,7,0))))</f>
        <v/>
      </c>
      <c r="L180" s="69">
        <f>+IF(B180="","",IF(F180="No","84005541",+IFERROR(+VLOOKUP(inicio!B180,padron!$A$2:$H$1999,8,0),"84005541")))</f>
        <v/>
      </c>
      <c r="M180" s="69">
        <f>+IF(B180="","",+IFERROR(+VLOOKUP(B180,padron!A:C,3,0),"no_cargado"))</f>
        <v/>
      </c>
      <c r="N180" s="69">
        <f>+IF(C180="","",+IFERROR(+VLOOKUP($C180,materiales!$A$2:$C$101,3,0),"9999"))</f>
        <v/>
      </c>
      <c r="O180" s="69">
        <f>+IF(D180="","","01")</f>
        <v/>
      </c>
      <c r="P180" s="69">
        <f>+IF(B180="","","CONVENIO 100%")</f>
        <v/>
      </c>
      <c r="Q180" s="69">
        <f>+IF(I180="","","ZTRA")</f>
        <v/>
      </c>
      <c r="R180" s="69">
        <f>+IF(J180="","",+IFERROR(+IF(U180="DSZA","ALMA","1004"),"ALMA"))</f>
        <v/>
      </c>
      <c r="S180" s="69">
        <f>+IF(K180="","","40000001")</f>
        <v/>
      </c>
      <c r="T180" s="69">
        <f>+IF(L180="","",+DAY(TODAY())&amp;"."&amp;TEXT(+TODAY(),"MM")&amp;"."&amp;+YEAR(TODAY()))</f>
        <v/>
      </c>
      <c r="U180" s="69">
        <f>+IF(M180="","",IFERROR(+VLOOKUP(C180,materiales!$A$2:$D$1000,4,0),"DSZA"))</f>
        <v/>
      </c>
      <c r="V180" s="69">
        <f>+IF(N180="","","MAN")</f>
        <v/>
      </c>
      <c r="W180" s="69">
        <f>IF(B180="","","02")</f>
        <v/>
      </c>
      <c r="X180" s="69">
        <f>IF(B180="","","01")</f>
        <v/>
      </c>
      <c r="Y180" s="70">
        <f>+RIGHT(B180,8)</f>
        <v/>
      </c>
      <c r="Z180" s="70">
        <f>IF(M180="no_cargado",VLOOKUP(B180,NAfiliado_NFarmacia!A:H,8,0),"")</f>
        <v/>
      </c>
      <c r="AA180" s="71" t="n"/>
    </row>
    <row r="181">
      <c r="A181" s="50" t="n"/>
      <c r="B181" s="70" t="n"/>
      <c r="C181" s="72" t="n"/>
      <c r="D181" s="70" t="n"/>
      <c r="E181" s="70" t="n"/>
      <c r="F181" s="70" t="n"/>
      <c r="G181" s="66">
        <f>+IF($B181="","",+IFERROR(+VLOOKUP(B181,padron!$A$2:$E$2000,2,0),+IFERROR(VLOOKUP(B181,NAfiliado_NFarmacia!$A:$J,10,0),"Ingresar Nuevo Afiliado")))</f>
        <v/>
      </c>
      <c r="H181" s="69">
        <f>+IF(B181="","",+IFERROR(+VLOOKUP($C181,materiales!$A$2:$C$101,2,0),"9999"))</f>
        <v/>
      </c>
      <c r="I181" s="70">
        <f>+IF($B181="","",+IF(OR($F181="Si",$F181=""),IF(ISERROR(VLOOKUP($B181,padron!$A$3:$M$482,9,0)),+IF(ISERROR(VLOOKUP($B181,NAfiliado_NFarmacia!$A$2:$J$497,5,0)),"Ingresa Farmacia",VLOOKUP($B181,NAfiliado_NFarmacia!$A$2:$J$497,5,0)),VLOOKUP($B181,padron!$A$3:$M$482,9,0)),+IF(ISERROR(VLOOKUP($B181,NAfiliado_NFarmacia!$A$2:$J$497,5,0)),"Ingresa Farmacia",VLOOKUP($B181,NAfiliado_NFarmacia!$A$2:$J$497,5,0))))</f>
        <v/>
      </c>
      <c r="J181" s="70">
        <f>+IF($B181="","",+IF(OR($F181="Si",$F181=""),IF(ISERROR(VLOOKUP($B181,padron!$A$3:$M$482,10,0)),+IF(ISERROR(VLOOKUP($B181,NAfiliado_NFarmacia!$A$2:$J$497,5,0)),"Ingresa Direccion de Farmacia",VLOOKUP($B181,NAfiliado_NFarmacia!$A$2:$J$497,6,0)),VLOOKUP($B181,padron!$A$3:$M$482,10,0)),+IF(ISERROR(VLOOKUP($B181,NAfiliado_NFarmacia!$A$2:$J$497,6,0)),"Ingresa Direccion de Farmacia",VLOOKUP($B181,NAfiliado_NFarmacia!$A$2:$J$497,6,0))))</f>
        <v/>
      </c>
      <c r="K181" s="70">
        <f>+IF($B181="","",+IF(OR($F181="Si",$F181=""),IF(ISERROR(VLOOKUP($B181,padron!$A$3:$M$482,10,0)),+IF(ISERROR(VLOOKUP($B181,NAfiliado_NFarmacia!$A$2:$J$497,5,0)),"Ingresa Localidad de Farmacia",VLOOKUP($B181,NAfiliado_NFarmacia!$A$2:$J$497,7,0)),VLOOKUP($B181,padron!$A$3:$M$482,11,0)),+IF(ISERROR(VLOOKUP($B181,NAfiliado_NFarmacia!$A$2:$J$497,7,0)),"Ingresa Localidad de Farmacia",VLOOKUP($B181,NAfiliado_NFarmacia!$A$2:$J$497,7,0))))</f>
        <v/>
      </c>
      <c r="L181" s="69">
        <f>+IF(B181="","",IF(F181="No","84005541",+IFERROR(+VLOOKUP(inicio!B181,padron!$A$2:$H$1999,8,0),"84005541")))</f>
        <v/>
      </c>
      <c r="M181" s="69">
        <f>+IF(B181="","",+IFERROR(+VLOOKUP(B181,padron!A:C,3,0),"no_cargado"))</f>
        <v/>
      </c>
      <c r="N181" s="69">
        <f>+IF(C181="","",+IFERROR(+VLOOKUP($C181,materiales!$A$2:$C$101,3,0),"9999"))</f>
        <v/>
      </c>
      <c r="O181" s="69">
        <f>+IF(D181="","","01")</f>
        <v/>
      </c>
      <c r="P181" s="69">
        <f>+IF(B181="","","CONVENIO 100%")</f>
        <v/>
      </c>
      <c r="Q181" s="69">
        <f>+IF(I181="","","ZTRA")</f>
        <v/>
      </c>
      <c r="R181" s="69">
        <f>+IF(J181="","",+IFERROR(+IF(U181="DSZA","ALMA","1004"),"ALMA"))</f>
        <v/>
      </c>
      <c r="S181" s="69">
        <f>+IF(K181="","","40000001")</f>
        <v/>
      </c>
      <c r="T181" s="69">
        <f>+IF(L181="","",+DAY(TODAY())&amp;"."&amp;TEXT(+TODAY(),"MM")&amp;"."&amp;+YEAR(TODAY()))</f>
        <v/>
      </c>
      <c r="U181" s="69">
        <f>+IF(M181="","",IFERROR(+VLOOKUP(C181,materiales!$A$2:$D$1000,4,0),"DSZA"))</f>
        <v/>
      </c>
      <c r="V181" s="69">
        <f>+IF(N181="","","MAN")</f>
        <v/>
      </c>
      <c r="W181" s="69">
        <f>IF(B181="","","02")</f>
        <v/>
      </c>
      <c r="X181" s="69">
        <f>IF(B181="","","01")</f>
        <v/>
      </c>
      <c r="Y181" s="70">
        <f>+RIGHT(B181,8)</f>
        <v/>
      </c>
      <c r="Z181" s="70">
        <f>IF(M181="no_cargado",VLOOKUP(B181,NAfiliado_NFarmacia!A:H,8,0),"")</f>
        <v/>
      </c>
      <c r="AA181" s="71" t="n"/>
    </row>
    <row r="182">
      <c r="A182" s="50" t="n"/>
      <c r="B182" s="70" t="n"/>
      <c r="C182" s="72" t="n"/>
      <c r="D182" s="70" t="n"/>
      <c r="E182" s="70" t="n"/>
      <c r="F182" s="70" t="n"/>
      <c r="G182" s="66">
        <f>+IF($B182="","",+IFERROR(+VLOOKUP(B182,padron!$A$2:$E$2000,2,0),+IFERROR(VLOOKUP(B182,NAfiliado_NFarmacia!$A:$J,10,0),"Ingresar Nuevo Afiliado")))</f>
        <v/>
      </c>
      <c r="H182" s="69">
        <f>+IF(B182="","",+IFERROR(+VLOOKUP($C182,materiales!$A$2:$C$101,2,0),"9999"))</f>
        <v/>
      </c>
      <c r="I182" s="70">
        <f>+IF($B182="","",+IF(OR($F182="Si",$F182=""),IF(ISERROR(VLOOKUP($B182,padron!$A$3:$M$482,9,0)),+IF(ISERROR(VLOOKUP($B182,NAfiliado_NFarmacia!$A$2:$J$497,5,0)),"Ingresa Farmacia",VLOOKUP($B182,NAfiliado_NFarmacia!$A$2:$J$497,5,0)),VLOOKUP($B182,padron!$A$3:$M$482,9,0)),+IF(ISERROR(VLOOKUP($B182,NAfiliado_NFarmacia!$A$2:$J$497,5,0)),"Ingresa Farmacia",VLOOKUP($B182,NAfiliado_NFarmacia!$A$2:$J$497,5,0))))</f>
        <v/>
      </c>
      <c r="J182" s="70">
        <f>+IF($B182="","",+IF(OR($F182="Si",$F182=""),IF(ISERROR(VLOOKUP($B182,padron!$A$3:$M$482,10,0)),+IF(ISERROR(VLOOKUP($B182,NAfiliado_NFarmacia!$A$2:$J$497,5,0)),"Ingresa Direccion de Farmacia",VLOOKUP($B182,NAfiliado_NFarmacia!$A$2:$J$497,6,0)),VLOOKUP($B182,padron!$A$3:$M$482,10,0)),+IF(ISERROR(VLOOKUP($B182,NAfiliado_NFarmacia!$A$2:$J$497,6,0)),"Ingresa Direccion de Farmacia",VLOOKUP($B182,NAfiliado_NFarmacia!$A$2:$J$497,6,0))))</f>
        <v/>
      </c>
      <c r="K182" s="70">
        <f>+IF($B182="","",+IF(OR($F182="Si",$F182=""),IF(ISERROR(VLOOKUP($B182,padron!$A$3:$M$482,10,0)),+IF(ISERROR(VLOOKUP($B182,NAfiliado_NFarmacia!$A$2:$J$497,5,0)),"Ingresa Localidad de Farmacia",VLOOKUP($B182,NAfiliado_NFarmacia!$A$2:$J$497,7,0)),VLOOKUP($B182,padron!$A$3:$M$482,11,0)),+IF(ISERROR(VLOOKUP($B182,NAfiliado_NFarmacia!$A$2:$J$497,7,0)),"Ingresa Localidad de Farmacia",VLOOKUP($B182,NAfiliado_NFarmacia!$A$2:$J$497,7,0))))</f>
        <v/>
      </c>
      <c r="L182" s="69">
        <f>+IF(B182="","",IF(F182="No","84005541",+IFERROR(+VLOOKUP(inicio!B182,padron!$A$2:$H$1999,8,0),"84005541")))</f>
        <v/>
      </c>
      <c r="M182" s="69">
        <f>+IF(B182="","",+IFERROR(+VLOOKUP(B182,padron!A:C,3,0),"no_cargado"))</f>
        <v/>
      </c>
      <c r="N182" s="69">
        <f>+IF(C182="","",+IFERROR(+VLOOKUP($C182,materiales!$A$2:$C$101,3,0),"9999"))</f>
        <v/>
      </c>
      <c r="O182" s="69">
        <f>+IF(D182="","","01")</f>
        <v/>
      </c>
      <c r="P182" s="69">
        <f>+IF(B182="","","CONVENIO 100%")</f>
        <v/>
      </c>
      <c r="Q182" s="69">
        <f>+IF(I182="","","ZTRA")</f>
        <v/>
      </c>
      <c r="R182" s="69">
        <f>+IF(J182="","",+IFERROR(+IF(U182="DSZA","ALMA","1004"),"ALMA"))</f>
        <v/>
      </c>
      <c r="S182" s="69">
        <f>+IF(K182="","","40000001")</f>
        <v/>
      </c>
      <c r="T182" s="69">
        <f>+IF(L182="","",+DAY(TODAY())&amp;"."&amp;TEXT(+TODAY(),"MM")&amp;"."&amp;+YEAR(TODAY()))</f>
        <v/>
      </c>
      <c r="U182" s="69">
        <f>+IF(M182="","",IFERROR(+VLOOKUP(C182,materiales!$A$2:$D$1000,4,0),"DSZA"))</f>
        <v/>
      </c>
      <c r="V182" s="69">
        <f>+IF(N182="","","MAN")</f>
        <v/>
      </c>
      <c r="W182" s="69">
        <f>IF(B182="","","02")</f>
        <v/>
      </c>
      <c r="X182" s="69">
        <f>IF(B182="","","01")</f>
        <v/>
      </c>
      <c r="Y182" s="70">
        <f>+RIGHT(B182,8)</f>
        <v/>
      </c>
      <c r="Z182" s="70">
        <f>IF(M182="no_cargado",VLOOKUP(B182,NAfiliado_NFarmacia!A:H,8,0),"")</f>
        <v/>
      </c>
      <c r="AA182" s="71" t="n"/>
    </row>
    <row r="183">
      <c r="A183" s="50" t="n"/>
      <c r="B183" s="70" t="n"/>
      <c r="C183" s="72" t="n"/>
      <c r="D183" s="70" t="n"/>
      <c r="E183" s="70" t="n"/>
      <c r="F183" s="70" t="n"/>
      <c r="G183" s="66">
        <f>+IF($B183="","",+IFERROR(+VLOOKUP(B183,padron!$A$2:$E$2000,2,0),+IFERROR(VLOOKUP(B183,NAfiliado_NFarmacia!$A:$J,10,0),"Ingresar Nuevo Afiliado")))</f>
        <v/>
      </c>
      <c r="H183" s="69">
        <f>+IF(B183="","",+IFERROR(+VLOOKUP($C183,materiales!$A$2:$C$101,2,0),"9999"))</f>
        <v/>
      </c>
      <c r="I183" s="70">
        <f>+IF($B183="","",+IF(OR($F183="Si",$F183=""),IF(ISERROR(VLOOKUP($B183,padron!$A$3:$M$482,9,0)),+IF(ISERROR(VLOOKUP($B183,NAfiliado_NFarmacia!$A$2:$J$497,5,0)),"Ingresa Farmacia",VLOOKUP($B183,NAfiliado_NFarmacia!$A$2:$J$497,5,0)),VLOOKUP($B183,padron!$A$3:$M$482,9,0)),+IF(ISERROR(VLOOKUP($B183,NAfiliado_NFarmacia!$A$2:$J$497,5,0)),"Ingresa Farmacia",VLOOKUP($B183,NAfiliado_NFarmacia!$A$2:$J$497,5,0))))</f>
        <v/>
      </c>
      <c r="J183" s="70">
        <f>+IF($B183="","",+IF(OR($F183="Si",$F183=""),IF(ISERROR(VLOOKUP($B183,padron!$A$3:$M$482,10,0)),+IF(ISERROR(VLOOKUP($B183,NAfiliado_NFarmacia!$A$2:$J$497,5,0)),"Ingresa Direccion de Farmacia",VLOOKUP($B183,NAfiliado_NFarmacia!$A$2:$J$497,6,0)),VLOOKUP($B183,padron!$A$3:$M$482,10,0)),+IF(ISERROR(VLOOKUP($B183,NAfiliado_NFarmacia!$A$2:$J$497,6,0)),"Ingresa Direccion de Farmacia",VLOOKUP($B183,NAfiliado_NFarmacia!$A$2:$J$497,6,0))))</f>
        <v/>
      </c>
      <c r="K183" s="70">
        <f>+IF($B183="","",+IF(OR($F183="Si",$F183=""),IF(ISERROR(VLOOKUP($B183,padron!$A$3:$M$482,10,0)),+IF(ISERROR(VLOOKUP($B183,NAfiliado_NFarmacia!$A$2:$J$497,5,0)),"Ingresa Localidad de Farmacia",VLOOKUP($B183,NAfiliado_NFarmacia!$A$2:$J$497,7,0)),VLOOKUP($B183,padron!$A$3:$M$482,11,0)),+IF(ISERROR(VLOOKUP($B183,NAfiliado_NFarmacia!$A$2:$J$497,7,0)),"Ingresa Localidad de Farmacia",VLOOKUP($B183,NAfiliado_NFarmacia!$A$2:$J$497,7,0))))</f>
        <v/>
      </c>
      <c r="L183" s="69">
        <f>+IF(B183="","",IF(F183="No","84005541",+IFERROR(+VLOOKUP(inicio!B183,padron!$A$2:$H$1999,8,0),"84005541")))</f>
        <v/>
      </c>
      <c r="M183" s="69">
        <f>+IF(B183="","",+IFERROR(+VLOOKUP(B183,padron!A:C,3,0),"no_cargado"))</f>
        <v/>
      </c>
      <c r="N183" s="69">
        <f>+IF(C183="","",+IFERROR(+VLOOKUP($C183,materiales!$A$2:$C$101,3,0),"9999"))</f>
        <v/>
      </c>
      <c r="O183" s="69">
        <f>+IF(D183="","","01")</f>
        <v/>
      </c>
      <c r="P183" s="69">
        <f>+IF(B183="","","CONVENIO 100%")</f>
        <v/>
      </c>
      <c r="Q183" s="69">
        <f>+IF(I183="","","ZTRA")</f>
        <v/>
      </c>
      <c r="R183" s="69">
        <f>+IF(J183="","",+IFERROR(+IF(U183="DSZA","ALMA","1004"),"ALMA"))</f>
        <v/>
      </c>
      <c r="S183" s="69">
        <f>+IF(K183="","","40000001")</f>
        <v/>
      </c>
      <c r="T183" s="69">
        <f>+IF(L183="","",+DAY(TODAY())&amp;"."&amp;TEXT(+TODAY(),"MM")&amp;"."&amp;+YEAR(TODAY()))</f>
        <v/>
      </c>
      <c r="U183" s="69">
        <f>+IF(M183="","",IFERROR(+VLOOKUP(C183,materiales!$A$2:$D$1000,4,0),"DSZA"))</f>
        <v/>
      </c>
      <c r="V183" s="69">
        <f>+IF(N183="","","MAN")</f>
        <v/>
      </c>
      <c r="W183" s="69">
        <f>IF(B183="","","02")</f>
        <v/>
      </c>
      <c r="X183" s="69">
        <f>IF(B183="","","01")</f>
        <v/>
      </c>
      <c r="Y183" s="70">
        <f>+RIGHT(B183,8)</f>
        <v/>
      </c>
      <c r="Z183" s="70">
        <f>IF(M183="no_cargado",VLOOKUP(B183,NAfiliado_NFarmacia!A:H,8,0),"")</f>
        <v/>
      </c>
      <c r="AA183" s="71" t="n"/>
    </row>
    <row r="184">
      <c r="A184" s="50" t="n"/>
      <c r="B184" s="70" t="n"/>
      <c r="C184" s="72" t="n"/>
      <c r="D184" s="70" t="n"/>
      <c r="E184" s="70" t="n"/>
      <c r="F184" s="70" t="n"/>
      <c r="G184" s="66">
        <f>+IF($B184="","",+IFERROR(+VLOOKUP(B184,padron!$A$2:$E$2000,2,0),+IFERROR(VLOOKUP(B184,NAfiliado_NFarmacia!$A:$J,10,0),"Ingresar Nuevo Afiliado")))</f>
        <v/>
      </c>
      <c r="H184" s="69">
        <f>+IF(B184="","",+IFERROR(+VLOOKUP($C184,materiales!$A$2:$C$101,2,0),"9999"))</f>
        <v/>
      </c>
      <c r="I184" s="70">
        <f>+IF($B184="","",+IF(OR($F184="Si",$F184=""),IF(ISERROR(VLOOKUP($B184,padron!$A$3:$M$482,9,0)),+IF(ISERROR(VLOOKUP($B184,NAfiliado_NFarmacia!$A$2:$J$497,5,0)),"Ingresa Farmacia",VLOOKUP($B184,NAfiliado_NFarmacia!$A$2:$J$497,5,0)),VLOOKUP($B184,padron!$A$3:$M$482,9,0)),+IF(ISERROR(VLOOKUP($B184,NAfiliado_NFarmacia!$A$2:$J$497,5,0)),"Ingresa Farmacia",VLOOKUP($B184,NAfiliado_NFarmacia!$A$2:$J$497,5,0))))</f>
        <v/>
      </c>
      <c r="J184" s="70">
        <f>+IF($B184="","",+IF(OR($F184="Si",$F184=""),IF(ISERROR(VLOOKUP($B184,padron!$A$3:$M$482,10,0)),+IF(ISERROR(VLOOKUP($B184,NAfiliado_NFarmacia!$A$2:$J$497,5,0)),"Ingresa Direccion de Farmacia",VLOOKUP($B184,NAfiliado_NFarmacia!$A$2:$J$497,6,0)),VLOOKUP($B184,padron!$A$3:$M$482,10,0)),+IF(ISERROR(VLOOKUP($B184,NAfiliado_NFarmacia!$A$2:$J$497,6,0)),"Ingresa Direccion de Farmacia",VLOOKUP($B184,NAfiliado_NFarmacia!$A$2:$J$497,6,0))))</f>
        <v/>
      </c>
      <c r="K184" s="70">
        <f>+IF($B184="","",+IF(OR($F184="Si",$F184=""),IF(ISERROR(VLOOKUP($B184,padron!$A$3:$M$482,10,0)),+IF(ISERROR(VLOOKUP($B184,NAfiliado_NFarmacia!$A$2:$J$497,5,0)),"Ingresa Localidad de Farmacia",VLOOKUP($B184,NAfiliado_NFarmacia!$A$2:$J$497,7,0)),VLOOKUP($B184,padron!$A$3:$M$482,11,0)),+IF(ISERROR(VLOOKUP($B184,NAfiliado_NFarmacia!$A$2:$J$497,7,0)),"Ingresa Localidad de Farmacia",VLOOKUP($B184,NAfiliado_NFarmacia!$A$2:$J$497,7,0))))</f>
        <v/>
      </c>
      <c r="L184" s="69">
        <f>+IF(B184="","",IF(F184="No","84005541",+IFERROR(+VLOOKUP(inicio!B184,padron!$A$2:$H$1999,8,0),"84005541")))</f>
        <v/>
      </c>
      <c r="M184" s="69">
        <f>+IF(B184="","",+IFERROR(+VLOOKUP(B184,padron!A:C,3,0),"no_cargado"))</f>
        <v/>
      </c>
      <c r="N184" s="69">
        <f>+IF(C184="","",+IFERROR(+VLOOKUP($C184,materiales!$A$2:$C$101,3,0),"9999"))</f>
        <v/>
      </c>
      <c r="O184" s="69">
        <f>+IF(D184="","","01")</f>
        <v/>
      </c>
      <c r="P184" s="69">
        <f>+IF(B184="","","CONVENIO 100%")</f>
        <v/>
      </c>
      <c r="Q184" s="69">
        <f>+IF(I184="","","ZTRA")</f>
        <v/>
      </c>
      <c r="R184" s="69">
        <f>+IF(J184="","",+IFERROR(+IF(U184="DSZA","ALMA","1004"),"ALMA"))</f>
        <v/>
      </c>
      <c r="S184" s="69">
        <f>+IF(K184="","","40000001")</f>
        <v/>
      </c>
      <c r="T184" s="69">
        <f>+IF(L184="","",+DAY(TODAY())&amp;"."&amp;TEXT(+TODAY(),"MM")&amp;"."&amp;+YEAR(TODAY()))</f>
        <v/>
      </c>
      <c r="U184" s="69">
        <f>+IF(M184="","",IFERROR(+VLOOKUP(C184,materiales!$A$2:$D$1000,4,0),"DSZA"))</f>
        <v/>
      </c>
      <c r="V184" s="69">
        <f>+IF(N184="","","MAN")</f>
        <v/>
      </c>
      <c r="W184" s="69">
        <f>IF(B184="","","02")</f>
        <v/>
      </c>
      <c r="X184" s="69">
        <f>IF(B184="","","01")</f>
        <v/>
      </c>
      <c r="Y184" s="70">
        <f>+RIGHT(B184,8)</f>
        <v/>
      </c>
      <c r="Z184" s="70">
        <f>IF(M184="no_cargado",VLOOKUP(B184,NAfiliado_NFarmacia!A:H,8,0),"")</f>
        <v/>
      </c>
      <c r="AA184" s="71" t="n"/>
    </row>
    <row r="185">
      <c r="A185" s="50" t="n"/>
      <c r="B185" s="70" t="n"/>
      <c r="C185" s="72" t="n"/>
      <c r="D185" s="70" t="n"/>
      <c r="E185" s="70" t="n"/>
      <c r="F185" s="70" t="n"/>
      <c r="G185" s="66">
        <f>+IF($B185="","",+IFERROR(+VLOOKUP(B185,padron!$A$2:$E$2000,2,0),+IFERROR(VLOOKUP(B185,NAfiliado_NFarmacia!$A:$J,10,0),"Ingresar Nuevo Afiliado")))</f>
        <v/>
      </c>
      <c r="H185" s="69">
        <f>+IF(B185="","",+IFERROR(+VLOOKUP($C185,materiales!$A$2:$C$101,2,0),"9999"))</f>
        <v/>
      </c>
      <c r="I185" s="70">
        <f>+IF($B185="","",+IF(OR($F185="Si",$F185=""),IF(ISERROR(VLOOKUP($B185,padron!$A$3:$M$482,9,0)),+IF(ISERROR(VLOOKUP($B185,NAfiliado_NFarmacia!$A$2:$J$497,5,0)),"Ingresa Farmacia",VLOOKUP($B185,NAfiliado_NFarmacia!$A$2:$J$497,5,0)),VLOOKUP($B185,padron!$A$3:$M$482,9,0)),+IF(ISERROR(VLOOKUP($B185,NAfiliado_NFarmacia!$A$2:$J$497,5,0)),"Ingresa Farmacia",VLOOKUP($B185,NAfiliado_NFarmacia!$A$2:$J$497,5,0))))</f>
        <v/>
      </c>
      <c r="J185" s="70">
        <f>+IF($B185="","",+IF(OR($F185="Si",$F185=""),IF(ISERROR(VLOOKUP($B185,padron!$A$3:$M$482,10,0)),+IF(ISERROR(VLOOKUP($B185,NAfiliado_NFarmacia!$A$2:$J$497,5,0)),"Ingresa Direccion de Farmacia",VLOOKUP($B185,NAfiliado_NFarmacia!$A$2:$J$497,6,0)),VLOOKUP($B185,padron!$A$3:$M$482,10,0)),+IF(ISERROR(VLOOKUP($B185,NAfiliado_NFarmacia!$A$2:$J$497,6,0)),"Ingresa Direccion de Farmacia",VLOOKUP($B185,NAfiliado_NFarmacia!$A$2:$J$497,6,0))))</f>
        <v/>
      </c>
      <c r="K185" s="70">
        <f>+IF($B185="","",+IF(OR($F185="Si",$F185=""),IF(ISERROR(VLOOKUP($B185,padron!$A$3:$M$482,10,0)),+IF(ISERROR(VLOOKUP($B185,NAfiliado_NFarmacia!$A$2:$J$497,5,0)),"Ingresa Localidad de Farmacia",VLOOKUP($B185,NAfiliado_NFarmacia!$A$2:$J$497,7,0)),VLOOKUP($B185,padron!$A$3:$M$482,11,0)),+IF(ISERROR(VLOOKUP($B185,NAfiliado_NFarmacia!$A$2:$J$497,7,0)),"Ingresa Localidad de Farmacia",VLOOKUP($B185,NAfiliado_NFarmacia!$A$2:$J$497,7,0))))</f>
        <v/>
      </c>
      <c r="L185" s="69">
        <f>+IF(B185="","",IF(F185="No","84005541",+IFERROR(+VLOOKUP(inicio!B185,padron!$A$2:$H$1999,8,0),"84005541")))</f>
        <v/>
      </c>
      <c r="M185" s="69">
        <f>+IF(B185="","",+IFERROR(+VLOOKUP(B185,padron!A:C,3,0),"no_cargado"))</f>
        <v/>
      </c>
      <c r="N185" s="69">
        <f>+IF(C185="","",+IFERROR(+VLOOKUP($C185,materiales!$A$2:$C$101,3,0),"9999"))</f>
        <v/>
      </c>
      <c r="O185" s="69">
        <f>+IF(D185="","","01")</f>
        <v/>
      </c>
      <c r="P185" s="69">
        <f>+IF(B185="","","CONVENIO 100%")</f>
        <v/>
      </c>
      <c r="Q185" s="69">
        <f>+IF(I185="","","ZTRA")</f>
        <v/>
      </c>
      <c r="R185" s="69">
        <f>+IF(J185="","",+IFERROR(+IF(U185="DSZA","ALMA","1004"),"ALMA"))</f>
        <v/>
      </c>
      <c r="S185" s="69">
        <f>+IF(K185="","","40000001")</f>
        <v/>
      </c>
      <c r="T185" s="69">
        <f>+IF(L185="","",+DAY(TODAY())&amp;"."&amp;TEXT(+TODAY(),"MM")&amp;"."&amp;+YEAR(TODAY()))</f>
        <v/>
      </c>
      <c r="U185" s="69">
        <f>+IF(M185="","",IFERROR(+VLOOKUP(C185,materiales!$A$2:$D$1000,4,0),"DSZA"))</f>
        <v/>
      </c>
      <c r="V185" s="69">
        <f>+IF(N185="","","MAN")</f>
        <v/>
      </c>
      <c r="W185" s="69">
        <f>IF(B185="","","02")</f>
        <v/>
      </c>
      <c r="X185" s="69">
        <f>IF(B185="","","01")</f>
        <v/>
      </c>
      <c r="Y185" s="70">
        <f>+RIGHT(B185,8)</f>
        <v/>
      </c>
      <c r="Z185" s="70">
        <f>IF(M185="no_cargado",VLOOKUP(B185,NAfiliado_NFarmacia!A:H,8,0),"")</f>
        <v/>
      </c>
      <c r="AA185" s="71" t="n"/>
    </row>
    <row r="186">
      <c r="A186" s="50" t="n"/>
      <c r="B186" s="70" t="n"/>
      <c r="C186" s="72" t="n"/>
      <c r="D186" s="70" t="n"/>
      <c r="E186" s="70" t="n"/>
      <c r="F186" s="70" t="n"/>
      <c r="G186" s="66">
        <f>+IF($B186="","",+IFERROR(+VLOOKUP(B186,padron!$A$2:$E$2000,2,0),+IFERROR(VLOOKUP(B186,NAfiliado_NFarmacia!$A:$J,10,0),"Ingresar Nuevo Afiliado")))</f>
        <v/>
      </c>
      <c r="H186" s="69">
        <f>+IF(B186="","",+IFERROR(+VLOOKUP($C186,materiales!$A$2:$C$101,2,0),"9999"))</f>
        <v/>
      </c>
      <c r="I186" s="70">
        <f>+IF($B186="","",+IF(OR($F186="Si",$F186=""),IF(ISERROR(VLOOKUP($B186,padron!$A$3:$M$482,9,0)),+IF(ISERROR(VLOOKUP($B186,NAfiliado_NFarmacia!$A$2:$J$497,5,0)),"Ingresa Farmacia",VLOOKUP($B186,NAfiliado_NFarmacia!$A$2:$J$497,5,0)),VLOOKUP($B186,padron!$A$3:$M$482,9,0)),+IF(ISERROR(VLOOKUP($B186,NAfiliado_NFarmacia!$A$2:$J$497,5,0)),"Ingresa Farmacia",VLOOKUP($B186,NAfiliado_NFarmacia!$A$2:$J$497,5,0))))</f>
        <v/>
      </c>
      <c r="J186" s="70">
        <f>+IF($B186="","",+IF(OR($F186="Si",$F186=""),IF(ISERROR(VLOOKUP($B186,padron!$A$3:$M$482,10,0)),+IF(ISERROR(VLOOKUP($B186,NAfiliado_NFarmacia!$A$2:$J$497,5,0)),"Ingresa Direccion de Farmacia",VLOOKUP($B186,NAfiliado_NFarmacia!$A$2:$J$497,6,0)),VLOOKUP($B186,padron!$A$3:$M$482,10,0)),+IF(ISERROR(VLOOKUP($B186,NAfiliado_NFarmacia!$A$2:$J$497,6,0)),"Ingresa Direccion de Farmacia",VLOOKUP($B186,NAfiliado_NFarmacia!$A$2:$J$497,6,0))))</f>
        <v/>
      </c>
      <c r="K186" s="70">
        <f>+IF($B186="","",+IF(OR($F186="Si",$F186=""),IF(ISERROR(VLOOKUP($B186,padron!$A$3:$M$482,10,0)),+IF(ISERROR(VLOOKUP($B186,NAfiliado_NFarmacia!$A$2:$J$497,5,0)),"Ingresa Localidad de Farmacia",VLOOKUP($B186,NAfiliado_NFarmacia!$A$2:$J$497,7,0)),VLOOKUP($B186,padron!$A$3:$M$482,11,0)),+IF(ISERROR(VLOOKUP($B186,NAfiliado_NFarmacia!$A$2:$J$497,7,0)),"Ingresa Localidad de Farmacia",VLOOKUP($B186,NAfiliado_NFarmacia!$A$2:$J$497,7,0))))</f>
        <v/>
      </c>
      <c r="L186" s="69">
        <f>+IF(B186="","",IF(F186="No","84005541",+IFERROR(+VLOOKUP(inicio!B186,padron!$A$2:$H$1999,8,0),"84005541")))</f>
        <v/>
      </c>
      <c r="M186" s="69">
        <f>+IF(B186="","",+IFERROR(+VLOOKUP(B186,padron!A:C,3,0),"no_cargado"))</f>
        <v/>
      </c>
      <c r="N186" s="69">
        <f>+IF(C186="","",+IFERROR(+VLOOKUP($C186,materiales!$A$2:$C$101,3,0),"9999"))</f>
        <v/>
      </c>
      <c r="O186" s="69">
        <f>+IF(D186="","","01")</f>
        <v/>
      </c>
      <c r="P186" s="69">
        <f>+IF(B186="","","CONVENIO 100%")</f>
        <v/>
      </c>
      <c r="Q186" s="69">
        <f>+IF(I186="","","ZTRA")</f>
        <v/>
      </c>
      <c r="R186" s="69">
        <f>+IF(J186="","",+IFERROR(+IF(U186="DSZA","ALMA","1004"),"ALMA"))</f>
        <v/>
      </c>
      <c r="S186" s="69">
        <f>+IF(K186="","","40000001")</f>
        <v/>
      </c>
      <c r="T186" s="69">
        <f>+IF(L186="","",+DAY(TODAY())&amp;"."&amp;TEXT(+TODAY(),"MM")&amp;"."&amp;+YEAR(TODAY()))</f>
        <v/>
      </c>
      <c r="U186" s="69">
        <f>+IF(M186="","",IFERROR(+VLOOKUP(C186,materiales!$A$2:$D$1000,4,0),"DSZA"))</f>
        <v/>
      </c>
      <c r="V186" s="69">
        <f>+IF(N186="","","MAN")</f>
        <v/>
      </c>
      <c r="W186" s="69">
        <f>IF(B186="","","02")</f>
        <v/>
      </c>
      <c r="X186" s="69">
        <f>IF(B186="","","01")</f>
        <v/>
      </c>
      <c r="Y186" s="70">
        <f>+RIGHT(B186,8)</f>
        <v/>
      </c>
      <c r="Z186" s="70">
        <f>IF(M186="no_cargado",VLOOKUP(B186,NAfiliado_NFarmacia!A:H,8,0),"")</f>
        <v/>
      </c>
      <c r="AA186" s="71" t="n"/>
    </row>
    <row r="187">
      <c r="A187" s="50" t="n"/>
      <c r="B187" s="70" t="n"/>
      <c r="C187" s="72" t="n"/>
      <c r="D187" s="70" t="n"/>
      <c r="E187" s="70" t="n"/>
      <c r="F187" s="70" t="n"/>
      <c r="G187" s="66">
        <f>+IF($B187="","",+IFERROR(+VLOOKUP(B187,padron!$A$2:$E$2000,2,0),+IFERROR(VLOOKUP(B187,NAfiliado_NFarmacia!$A:$J,10,0),"Ingresar Nuevo Afiliado")))</f>
        <v/>
      </c>
      <c r="H187" s="69">
        <f>+IF(B187="","",+IFERROR(+VLOOKUP($C187,materiales!$A$2:$C$101,2,0),"9999"))</f>
        <v/>
      </c>
      <c r="I187" s="70">
        <f>+IF($B187="","",+IF(OR($F187="Si",$F187=""),IF(ISERROR(VLOOKUP($B187,padron!$A$3:$M$482,9,0)),+IF(ISERROR(VLOOKUP($B187,NAfiliado_NFarmacia!$A$2:$J$497,5,0)),"Ingresa Farmacia",VLOOKUP($B187,NAfiliado_NFarmacia!$A$2:$J$497,5,0)),VLOOKUP($B187,padron!$A$3:$M$482,9,0)),+IF(ISERROR(VLOOKUP($B187,NAfiliado_NFarmacia!$A$2:$J$497,5,0)),"Ingresa Farmacia",VLOOKUP($B187,NAfiliado_NFarmacia!$A$2:$J$497,5,0))))</f>
        <v/>
      </c>
      <c r="J187" s="70">
        <f>+IF($B187="","",+IF(OR($F187="Si",$F187=""),IF(ISERROR(VLOOKUP($B187,padron!$A$3:$M$482,10,0)),+IF(ISERROR(VLOOKUP($B187,NAfiliado_NFarmacia!$A$2:$J$497,5,0)),"Ingresa Direccion de Farmacia",VLOOKUP($B187,NAfiliado_NFarmacia!$A$2:$J$497,6,0)),VLOOKUP($B187,padron!$A$3:$M$482,10,0)),+IF(ISERROR(VLOOKUP($B187,NAfiliado_NFarmacia!$A$2:$J$497,6,0)),"Ingresa Direccion de Farmacia",VLOOKUP($B187,NAfiliado_NFarmacia!$A$2:$J$497,6,0))))</f>
        <v/>
      </c>
      <c r="K187" s="70">
        <f>+IF($B187="","",+IF(OR($F187="Si",$F187=""),IF(ISERROR(VLOOKUP($B187,padron!$A$3:$M$482,10,0)),+IF(ISERROR(VLOOKUP($B187,NAfiliado_NFarmacia!$A$2:$J$497,5,0)),"Ingresa Localidad de Farmacia",VLOOKUP($B187,NAfiliado_NFarmacia!$A$2:$J$497,7,0)),VLOOKUP($B187,padron!$A$3:$M$482,11,0)),+IF(ISERROR(VLOOKUP($B187,NAfiliado_NFarmacia!$A$2:$J$497,7,0)),"Ingresa Localidad de Farmacia",VLOOKUP($B187,NAfiliado_NFarmacia!$A$2:$J$497,7,0))))</f>
        <v/>
      </c>
      <c r="L187" s="69">
        <f>+IF(B187="","",IF(F187="No","84005541",+IFERROR(+VLOOKUP(inicio!B187,padron!$A$2:$H$1999,8,0),"84005541")))</f>
        <v/>
      </c>
      <c r="M187" s="69">
        <f>+IF(B187="","",+IFERROR(+VLOOKUP(B187,padron!A:C,3,0),"no_cargado"))</f>
        <v/>
      </c>
      <c r="N187" s="69">
        <f>+IF(C187="","",+IFERROR(+VLOOKUP($C187,materiales!$A$2:$C$101,3,0),"9999"))</f>
        <v/>
      </c>
      <c r="O187" s="69">
        <f>+IF(D187="","","01")</f>
        <v/>
      </c>
      <c r="P187" s="69">
        <f>+IF(B187="","","CONVENIO 100%")</f>
        <v/>
      </c>
      <c r="Q187" s="69">
        <f>+IF(I187="","","ZTRA")</f>
        <v/>
      </c>
      <c r="R187" s="69">
        <f>+IF(J187="","",+IFERROR(+IF(U187="DSZA","ALMA","1004"),"ALMA"))</f>
        <v/>
      </c>
      <c r="S187" s="69">
        <f>+IF(K187="","","40000001")</f>
        <v/>
      </c>
      <c r="T187" s="69">
        <f>+IF(L187="","",+DAY(TODAY())&amp;"."&amp;TEXT(+TODAY(),"MM")&amp;"."&amp;+YEAR(TODAY()))</f>
        <v/>
      </c>
      <c r="U187" s="69">
        <f>+IF(M187="","",IFERROR(+VLOOKUP(C187,materiales!$A$2:$D$1000,4,0),"DSZA"))</f>
        <v/>
      </c>
      <c r="V187" s="69">
        <f>+IF(N187="","","MAN")</f>
        <v/>
      </c>
      <c r="W187" s="69">
        <f>IF(B187="","","02")</f>
        <v/>
      </c>
      <c r="X187" s="69">
        <f>IF(B187="","","01")</f>
        <v/>
      </c>
      <c r="Y187" s="70">
        <f>+RIGHT(B187,8)</f>
        <v/>
      </c>
      <c r="Z187" s="70">
        <f>IF(M187="no_cargado",VLOOKUP(B187,NAfiliado_NFarmacia!A:H,8,0),"")</f>
        <v/>
      </c>
      <c r="AA187" s="71" t="n"/>
    </row>
    <row r="188">
      <c r="A188" s="50" t="n"/>
      <c r="B188" s="70" t="n"/>
      <c r="C188" s="72" t="n"/>
      <c r="D188" s="70" t="n"/>
      <c r="E188" s="70" t="n"/>
      <c r="F188" s="70" t="n"/>
      <c r="G188" s="66">
        <f>+IF($B188="","",+IFERROR(+VLOOKUP(B188,padron!$A$2:$E$2000,2,0),+IFERROR(VLOOKUP(B188,NAfiliado_NFarmacia!$A:$J,10,0),"Ingresar Nuevo Afiliado")))</f>
        <v/>
      </c>
      <c r="H188" s="69">
        <f>+IF(B188="","",+IFERROR(+VLOOKUP($C188,materiales!$A$2:$C$101,2,0),"9999"))</f>
        <v/>
      </c>
      <c r="I188" s="70">
        <f>+IF($B188="","",+IF(OR($F188="Si",$F188=""),IF(ISERROR(VLOOKUP($B188,padron!$A$3:$M$482,9,0)),+IF(ISERROR(VLOOKUP($B188,NAfiliado_NFarmacia!$A$2:$J$497,5,0)),"Ingresa Farmacia",VLOOKUP($B188,NAfiliado_NFarmacia!$A$2:$J$497,5,0)),VLOOKUP($B188,padron!$A$3:$M$482,9,0)),+IF(ISERROR(VLOOKUP($B188,NAfiliado_NFarmacia!$A$2:$J$497,5,0)),"Ingresa Farmacia",VLOOKUP($B188,NAfiliado_NFarmacia!$A$2:$J$497,5,0))))</f>
        <v/>
      </c>
      <c r="J188" s="70">
        <f>+IF($B188="","",+IF(OR($F188="Si",$F188=""),IF(ISERROR(VLOOKUP($B188,padron!$A$3:$M$482,10,0)),+IF(ISERROR(VLOOKUP($B188,NAfiliado_NFarmacia!$A$2:$J$497,5,0)),"Ingresa Direccion de Farmacia",VLOOKUP($B188,NAfiliado_NFarmacia!$A$2:$J$497,6,0)),VLOOKUP($B188,padron!$A$3:$M$482,10,0)),+IF(ISERROR(VLOOKUP($B188,NAfiliado_NFarmacia!$A$2:$J$497,6,0)),"Ingresa Direccion de Farmacia",VLOOKUP($B188,NAfiliado_NFarmacia!$A$2:$J$497,6,0))))</f>
        <v/>
      </c>
      <c r="K188" s="70">
        <f>+IF($B188="","",+IF(OR($F188="Si",$F188=""),IF(ISERROR(VLOOKUP($B188,padron!$A$3:$M$482,10,0)),+IF(ISERROR(VLOOKUP($B188,NAfiliado_NFarmacia!$A$2:$J$497,5,0)),"Ingresa Localidad de Farmacia",VLOOKUP($B188,NAfiliado_NFarmacia!$A$2:$J$497,7,0)),VLOOKUP($B188,padron!$A$3:$M$482,11,0)),+IF(ISERROR(VLOOKUP($B188,NAfiliado_NFarmacia!$A$2:$J$497,7,0)),"Ingresa Localidad de Farmacia",VLOOKUP($B188,NAfiliado_NFarmacia!$A$2:$J$497,7,0))))</f>
        <v/>
      </c>
      <c r="L188" s="69">
        <f>+IF(B188="","",IF(F188="No","84005541",+IFERROR(+VLOOKUP(inicio!B188,padron!$A$2:$H$1999,8,0),"84005541")))</f>
        <v/>
      </c>
      <c r="M188" s="69">
        <f>+IF(B188="","",+IFERROR(+VLOOKUP(B188,padron!A:C,3,0),"no_cargado"))</f>
        <v/>
      </c>
      <c r="N188" s="69">
        <f>+IF(C188="","",+IFERROR(+VLOOKUP($C188,materiales!$A$2:$C$101,3,0),"9999"))</f>
        <v/>
      </c>
      <c r="O188" s="69">
        <f>+IF(D188="","","01")</f>
        <v/>
      </c>
      <c r="P188" s="69">
        <f>+IF(B188="","","CONVENIO 100%")</f>
        <v/>
      </c>
      <c r="Q188" s="69">
        <f>+IF(I188="","","ZTRA")</f>
        <v/>
      </c>
      <c r="R188" s="69">
        <f>+IF(J188="","",+IFERROR(+IF(U188="DSZA","ALMA","1004"),"ALMA"))</f>
        <v/>
      </c>
      <c r="S188" s="69">
        <f>+IF(K188="","","40000001")</f>
        <v/>
      </c>
      <c r="T188" s="69">
        <f>+IF(L188="","",+DAY(TODAY())&amp;"."&amp;TEXT(+TODAY(),"MM")&amp;"."&amp;+YEAR(TODAY()))</f>
        <v/>
      </c>
      <c r="U188" s="69">
        <f>+IF(M188="","",IFERROR(+VLOOKUP(C188,materiales!$A$2:$D$1000,4,0),"DSZA"))</f>
        <v/>
      </c>
      <c r="V188" s="69">
        <f>+IF(N188="","","MAN")</f>
        <v/>
      </c>
      <c r="W188" s="69">
        <f>IF(B188="","","02")</f>
        <v/>
      </c>
      <c r="X188" s="69">
        <f>IF(B188="","","01")</f>
        <v/>
      </c>
      <c r="Y188" s="70">
        <f>+RIGHT(B188,8)</f>
        <v/>
      </c>
      <c r="Z188" s="70">
        <f>IF(M188="no_cargado",VLOOKUP(B188,NAfiliado_NFarmacia!A:H,8,0),"")</f>
        <v/>
      </c>
      <c r="AA188" s="71" t="n"/>
    </row>
    <row r="189">
      <c r="A189" s="50" t="n"/>
      <c r="B189" s="70" t="n"/>
      <c r="C189" s="72" t="n"/>
      <c r="D189" s="70" t="n"/>
      <c r="E189" s="70" t="n"/>
      <c r="F189" s="70" t="n"/>
      <c r="G189" s="66">
        <f>+IF($B189="","",+IFERROR(+VLOOKUP(B189,padron!$A$2:$E$2000,2,0),+IFERROR(VLOOKUP(B189,NAfiliado_NFarmacia!$A:$J,10,0),"Ingresar Nuevo Afiliado")))</f>
        <v/>
      </c>
      <c r="H189" s="69">
        <f>+IF(B189="","",+IFERROR(+VLOOKUP($C189,materiales!$A$2:$C$101,2,0),"9999"))</f>
        <v/>
      </c>
      <c r="I189" s="70">
        <f>+IF($B189="","",+IF(OR($F189="Si",$F189=""),IF(ISERROR(VLOOKUP($B189,padron!$A$3:$M$482,9,0)),+IF(ISERROR(VLOOKUP($B189,NAfiliado_NFarmacia!$A$2:$J$497,5,0)),"Ingresa Farmacia",VLOOKUP($B189,NAfiliado_NFarmacia!$A$2:$J$497,5,0)),VLOOKUP($B189,padron!$A$3:$M$482,9,0)),+IF(ISERROR(VLOOKUP($B189,NAfiliado_NFarmacia!$A$2:$J$497,5,0)),"Ingresa Farmacia",VLOOKUP($B189,NAfiliado_NFarmacia!$A$2:$J$497,5,0))))</f>
        <v/>
      </c>
      <c r="J189" s="70">
        <f>+IF($B189="","",+IF(OR($F189="Si",$F189=""),IF(ISERROR(VLOOKUP($B189,padron!$A$3:$M$482,10,0)),+IF(ISERROR(VLOOKUP($B189,NAfiliado_NFarmacia!$A$2:$J$497,5,0)),"Ingresa Direccion de Farmacia",VLOOKUP($B189,NAfiliado_NFarmacia!$A$2:$J$497,6,0)),VLOOKUP($B189,padron!$A$3:$M$482,10,0)),+IF(ISERROR(VLOOKUP($B189,NAfiliado_NFarmacia!$A$2:$J$497,6,0)),"Ingresa Direccion de Farmacia",VLOOKUP($B189,NAfiliado_NFarmacia!$A$2:$J$497,6,0))))</f>
        <v/>
      </c>
      <c r="K189" s="70">
        <f>+IF($B189="","",+IF(OR($F189="Si",$F189=""),IF(ISERROR(VLOOKUP($B189,padron!$A$3:$M$482,10,0)),+IF(ISERROR(VLOOKUP($B189,NAfiliado_NFarmacia!$A$2:$J$497,5,0)),"Ingresa Localidad de Farmacia",VLOOKUP($B189,NAfiliado_NFarmacia!$A$2:$J$497,7,0)),VLOOKUP($B189,padron!$A$3:$M$482,11,0)),+IF(ISERROR(VLOOKUP($B189,NAfiliado_NFarmacia!$A$2:$J$497,7,0)),"Ingresa Localidad de Farmacia",VLOOKUP($B189,NAfiliado_NFarmacia!$A$2:$J$497,7,0))))</f>
        <v/>
      </c>
      <c r="L189" s="69">
        <f>+IF(B189="","",IF(F189="No","84005541",+IFERROR(+VLOOKUP(inicio!B189,padron!$A$2:$H$1999,8,0),"84005541")))</f>
        <v/>
      </c>
      <c r="M189" s="69">
        <f>+IF(B189="","",+IFERROR(+VLOOKUP(B189,padron!A:C,3,0),"no_cargado"))</f>
        <v/>
      </c>
      <c r="N189" s="69">
        <f>+IF(C189="","",+IFERROR(+VLOOKUP($C189,materiales!$A$2:$C$101,3,0),"9999"))</f>
        <v/>
      </c>
      <c r="O189" s="69">
        <f>+IF(D189="","","01")</f>
        <v/>
      </c>
      <c r="P189" s="69">
        <f>+IF(B189="","","CONVENIO 100%")</f>
        <v/>
      </c>
      <c r="Q189" s="69">
        <f>+IF(I189="","","ZTRA")</f>
        <v/>
      </c>
      <c r="R189" s="69">
        <f>+IF(J189="","",+IFERROR(+IF(U189="DSZA","ALMA","1004"),"ALMA"))</f>
        <v/>
      </c>
      <c r="S189" s="69">
        <f>+IF(K189="","","40000001")</f>
        <v/>
      </c>
      <c r="T189" s="69">
        <f>+IF(L189="","",+DAY(TODAY())&amp;"."&amp;TEXT(+TODAY(),"MM")&amp;"."&amp;+YEAR(TODAY()))</f>
        <v/>
      </c>
      <c r="U189" s="69">
        <f>+IF(M189="","",IFERROR(+VLOOKUP(C189,materiales!$A$2:$D$1000,4,0),"DSZA"))</f>
        <v/>
      </c>
      <c r="V189" s="69">
        <f>+IF(N189="","","MAN")</f>
        <v/>
      </c>
      <c r="W189" s="69">
        <f>IF(B189="","","02")</f>
        <v/>
      </c>
      <c r="X189" s="69">
        <f>IF(B189="","","01")</f>
        <v/>
      </c>
      <c r="Y189" s="70">
        <f>+RIGHT(B189,8)</f>
        <v/>
      </c>
      <c r="Z189" s="70">
        <f>IF(M189="no_cargado",VLOOKUP(B189,NAfiliado_NFarmacia!A:H,8,0),"")</f>
        <v/>
      </c>
      <c r="AA189" s="71" t="n"/>
    </row>
    <row r="190">
      <c r="A190" s="50" t="n"/>
      <c r="B190" s="70" t="n"/>
      <c r="C190" s="72" t="n"/>
      <c r="D190" s="70" t="n"/>
      <c r="E190" s="70" t="n"/>
      <c r="F190" s="70" t="n"/>
      <c r="G190" s="66">
        <f>+IF($B190="","",+IFERROR(+VLOOKUP(B190,padron!$A$2:$E$2000,2,0),+IFERROR(VLOOKUP(B190,NAfiliado_NFarmacia!$A:$J,10,0),"Ingresar Nuevo Afiliado")))</f>
        <v/>
      </c>
      <c r="H190" s="69">
        <f>+IF(B190="","",+IFERROR(+VLOOKUP($C190,materiales!$A$2:$C$101,2,0),"9999"))</f>
        <v/>
      </c>
      <c r="I190" s="70">
        <f>+IF($B190="","",+IF(OR($F190="Si",$F190=""),IF(ISERROR(VLOOKUP($B190,padron!$A$3:$M$482,9,0)),+IF(ISERROR(VLOOKUP($B190,NAfiliado_NFarmacia!$A$2:$J$497,5,0)),"Ingresa Farmacia",VLOOKUP($B190,NAfiliado_NFarmacia!$A$2:$J$497,5,0)),VLOOKUP($B190,padron!$A$3:$M$482,9,0)),+IF(ISERROR(VLOOKUP($B190,NAfiliado_NFarmacia!$A$2:$J$497,5,0)),"Ingresa Farmacia",VLOOKUP($B190,NAfiliado_NFarmacia!$A$2:$J$497,5,0))))</f>
        <v/>
      </c>
      <c r="J190" s="70">
        <f>+IF($B190="","",+IF(OR($F190="Si",$F190=""),IF(ISERROR(VLOOKUP($B190,padron!$A$3:$M$482,10,0)),+IF(ISERROR(VLOOKUP($B190,NAfiliado_NFarmacia!$A$2:$J$497,5,0)),"Ingresa Direccion de Farmacia",VLOOKUP($B190,NAfiliado_NFarmacia!$A$2:$J$497,6,0)),VLOOKUP($B190,padron!$A$3:$M$482,10,0)),+IF(ISERROR(VLOOKUP($B190,NAfiliado_NFarmacia!$A$2:$J$497,6,0)),"Ingresa Direccion de Farmacia",VLOOKUP($B190,NAfiliado_NFarmacia!$A$2:$J$497,6,0))))</f>
        <v/>
      </c>
      <c r="K190" s="70">
        <f>+IF($B190="","",+IF(OR($F190="Si",$F190=""),IF(ISERROR(VLOOKUP($B190,padron!$A$3:$M$482,10,0)),+IF(ISERROR(VLOOKUP($B190,NAfiliado_NFarmacia!$A$2:$J$497,5,0)),"Ingresa Localidad de Farmacia",VLOOKUP($B190,NAfiliado_NFarmacia!$A$2:$J$497,7,0)),VLOOKUP($B190,padron!$A$3:$M$482,11,0)),+IF(ISERROR(VLOOKUP($B190,NAfiliado_NFarmacia!$A$2:$J$497,7,0)),"Ingresa Localidad de Farmacia",VLOOKUP($B190,NAfiliado_NFarmacia!$A$2:$J$497,7,0))))</f>
        <v/>
      </c>
      <c r="L190" s="69">
        <f>+IF(B190="","",IF(F190="No","84005541",+IFERROR(+VLOOKUP(inicio!B190,padron!$A$2:$H$1999,8,0),"84005541")))</f>
        <v/>
      </c>
      <c r="M190" s="69">
        <f>+IF(B190="","",+IFERROR(+VLOOKUP(B190,padron!A:C,3,0),"no_cargado"))</f>
        <v/>
      </c>
      <c r="N190" s="69">
        <f>+IF(C190="","",+IFERROR(+VLOOKUP($C190,materiales!$A$2:$C$101,3,0),"9999"))</f>
        <v/>
      </c>
      <c r="O190" s="69">
        <f>+IF(D190="","","01")</f>
        <v/>
      </c>
      <c r="P190" s="69">
        <f>+IF(B190="","","CONVENIO 100%")</f>
        <v/>
      </c>
      <c r="Q190" s="69">
        <f>+IF(I190="","","ZTRA")</f>
        <v/>
      </c>
      <c r="R190" s="69">
        <f>+IF(J190="","",+IFERROR(+IF(U190="DSZA","ALMA","1004"),"ALMA"))</f>
        <v/>
      </c>
      <c r="S190" s="69">
        <f>+IF(K190="","","40000001")</f>
        <v/>
      </c>
      <c r="T190" s="69">
        <f>+IF(L190="","",+DAY(TODAY())&amp;"."&amp;TEXT(+TODAY(),"MM")&amp;"."&amp;+YEAR(TODAY()))</f>
        <v/>
      </c>
      <c r="U190" s="69">
        <f>+IF(M190="","",IFERROR(+VLOOKUP(C190,materiales!$A$2:$D$1000,4,0),"DSZA"))</f>
        <v/>
      </c>
      <c r="V190" s="69">
        <f>+IF(N190="","","MAN")</f>
        <v/>
      </c>
      <c r="W190" s="69">
        <f>IF(B190="","","02")</f>
        <v/>
      </c>
      <c r="X190" s="69">
        <f>IF(B190="","","01")</f>
        <v/>
      </c>
      <c r="Y190" s="70">
        <f>+RIGHT(B190,8)</f>
        <v/>
      </c>
      <c r="Z190" s="70">
        <f>IF(M190="no_cargado",VLOOKUP(B190,NAfiliado_NFarmacia!A:H,8,0),"")</f>
        <v/>
      </c>
      <c r="AA190" s="71" t="n"/>
    </row>
    <row r="191">
      <c r="A191" s="50" t="n"/>
      <c r="B191" s="70" t="n"/>
      <c r="C191" s="72" t="n"/>
      <c r="D191" s="70" t="n"/>
      <c r="E191" s="70" t="n"/>
      <c r="F191" s="70" t="n"/>
      <c r="G191" s="66">
        <f>+IF($B191="","",+IFERROR(+VLOOKUP(B191,padron!$A$2:$E$2000,2,0),+IFERROR(VLOOKUP(B191,NAfiliado_NFarmacia!$A:$J,10,0),"Ingresar Nuevo Afiliado")))</f>
        <v/>
      </c>
      <c r="H191" s="69">
        <f>+IF(B191="","",+IFERROR(+VLOOKUP($C191,materiales!$A$2:$C$101,2,0),"9999"))</f>
        <v/>
      </c>
      <c r="I191" s="70">
        <f>+IF($B191="","",+IF(OR($F191="Si",$F191=""),IF(ISERROR(VLOOKUP($B191,padron!$A$3:$M$482,9,0)),+IF(ISERROR(VLOOKUP($B191,NAfiliado_NFarmacia!$A$2:$J$497,5,0)),"Ingresa Farmacia",VLOOKUP($B191,NAfiliado_NFarmacia!$A$2:$J$497,5,0)),VLOOKUP($B191,padron!$A$3:$M$482,9,0)),+IF(ISERROR(VLOOKUP($B191,NAfiliado_NFarmacia!$A$2:$J$497,5,0)),"Ingresa Farmacia",VLOOKUP($B191,NAfiliado_NFarmacia!$A$2:$J$497,5,0))))</f>
        <v/>
      </c>
      <c r="J191" s="70">
        <f>+IF($B191="","",+IF(OR($F191="Si",$F191=""),IF(ISERROR(VLOOKUP($B191,padron!$A$3:$M$482,10,0)),+IF(ISERROR(VLOOKUP($B191,NAfiliado_NFarmacia!$A$2:$J$497,5,0)),"Ingresa Direccion de Farmacia",VLOOKUP($B191,NAfiliado_NFarmacia!$A$2:$J$497,6,0)),VLOOKUP($B191,padron!$A$3:$M$482,10,0)),+IF(ISERROR(VLOOKUP($B191,NAfiliado_NFarmacia!$A$2:$J$497,6,0)),"Ingresa Direccion de Farmacia",VLOOKUP($B191,NAfiliado_NFarmacia!$A$2:$J$497,6,0))))</f>
        <v/>
      </c>
      <c r="K191" s="70">
        <f>+IF($B191="","",+IF(OR($F191="Si",$F191=""),IF(ISERROR(VLOOKUP($B191,padron!$A$3:$M$482,10,0)),+IF(ISERROR(VLOOKUP($B191,NAfiliado_NFarmacia!$A$2:$J$497,5,0)),"Ingresa Localidad de Farmacia",VLOOKUP($B191,NAfiliado_NFarmacia!$A$2:$J$497,7,0)),VLOOKUP($B191,padron!$A$3:$M$482,11,0)),+IF(ISERROR(VLOOKUP($B191,NAfiliado_NFarmacia!$A$2:$J$497,7,0)),"Ingresa Localidad de Farmacia",VLOOKUP($B191,NAfiliado_NFarmacia!$A$2:$J$497,7,0))))</f>
        <v/>
      </c>
      <c r="L191" s="69">
        <f>+IF(B191="","",IF(F191="No","84005541",+IFERROR(+VLOOKUP(inicio!B191,padron!$A$2:$H$1999,8,0),"84005541")))</f>
        <v/>
      </c>
      <c r="M191" s="69">
        <f>+IF(B191="","",+IFERROR(+VLOOKUP(B191,padron!A:C,3,0),"no_cargado"))</f>
        <v/>
      </c>
      <c r="N191" s="69">
        <f>+IF(C191="","",+IFERROR(+VLOOKUP($C191,materiales!$A$2:$C$101,3,0),"9999"))</f>
        <v/>
      </c>
      <c r="O191" s="69">
        <f>+IF(D191="","","01")</f>
        <v/>
      </c>
      <c r="P191" s="69">
        <f>+IF(B191="","","CONVENIO 100%")</f>
        <v/>
      </c>
      <c r="Q191" s="69">
        <f>+IF(I191="","","ZTRA")</f>
        <v/>
      </c>
      <c r="R191" s="69">
        <f>+IF(J191="","",+IFERROR(+IF(U191="DSZA","ALMA","1004"),"ALMA"))</f>
        <v/>
      </c>
      <c r="S191" s="69">
        <f>+IF(K191="","","40000001")</f>
        <v/>
      </c>
      <c r="T191" s="69">
        <f>+IF(L191="","",+DAY(TODAY())&amp;"."&amp;TEXT(+TODAY(),"MM")&amp;"."&amp;+YEAR(TODAY()))</f>
        <v/>
      </c>
      <c r="U191" s="69">
        <f>+IF(M191="","",IFERROR(+VLOOKUP(C191,materiales!$A$2:$D$1000,4,0),"DSZA"))</f>
        <v/>
      </c>
      <c r="V191" s="69">
        <f>+IF(N191="","","MAN")</f>
        <v/>
      </c>
      <c r="W191" s="69">
        <f>IF(B191="","","02")</f>
        <v/>
      </c>
      <c r="X191" s="69">
        <f>IF(B191="","","01")</f>
        <v/>
      </c>
      <c r="Y191" s="70">
        <f>+RIGHT(B191,8)</f>
        <v/>
      </c>
      <c r="Z191" s="70">
        <f>IF(M191="no_cargado",VLOOKUP(B191,NAfiliado_NFarmacia!A:H,8,0),"")</f>
        <v/>
      </c>
      <c r="AA191" s="71" t="n"/>
    </row>
    <row r="192">
      <c r="A192" s="50" t="n"/>
      <c r="B192" s="70" t="n"/>
      <c r="C192" s="72" t="n"/>
      <c r="D192" s="70" t="n"/>
      <c r="E192" s="70" t="n"/>
      <c r="F192" s="70" t="n"/>
      <c r="G192" s="66">
        <f>+IF($B192="","",+IFERROR(+VLOOKUP(B192,padron!$A$2:$E$2000,2,0),+IFERROR(VLOOKUP(B192,NAfiliado_NFarmacia!$A:$J,10,0),"Ingresar Nuevo Afiliado")))</f>
        <v/>
      </c>
      <c r="H192" s="69">
        <f>+IF(B192="","",+IFERROR(+VLOOKUP($C192,materiales!$A$2:$C$101,2,0),"9999"))</f>
        <v/>
      </c>
      <c r="I192" s="70">
        <f>+IF($B192="","",+IF(OR($F192="Si",$F192=""),IF(ISERROR(VLOOKUP($B192,padron!$A$3:$M$482,9,0)),+IF(ISERROR(VLOOKUP($B192,NAfiliado_NFarmacia!$A$2:$J$497,5,0)),"Ingresa Farmacia",VLOOKUP($B192,NAfiliado_NFarmacia!$A$2:$J$497,5,0)),VLOOKUP($B192,padron!$A$3:$M$482,9,0)),+IF(ISERROR(VLOOKUP($B192,NAfiliado_NFarmacia!$A$2:$J$497,5,0)),"Ingresa Farmacia",VLOOKUP($B192,NAfiliado_NFarmacia!$A$2:$J$497,5,0))))</f>
        <v/>
      </c>
      <c r="J192" s="70">
        <f>+IF($B192="","",+IF(OR($F192="Si",$F192=""),IF(ISERROR(VLOOKUP($B192,padron!$A$3:$M$482,10,0)),+IF(ISERROR(VLOOKUP($B192,NAfiliado_NFarmacia!$A$2:$J$497,5,0)),"Ingresa Direccion de Farmacia",VLOOKUP($B192,NAfiliado_NFarmacia!$A$2:$J$497,6,0)),VLOOKUP($B192,padron!$A$3:$M$482,10,0)),+IF(ISERROR(VLOOKUP($B192,NAfiliado_NFarmacia!$A$2:$J$497,6,0)),"Ingresa Direccion de Farmacia",VLOOKUP($B192,NAfiliado_NFarmacia!$A$2:$J$497,6,0))))</f>
        <v/>
      </c>
      <c r="K192" s="70">
        <f>+IF($B192="","",+IF(OR($F192="Si",$F192=""),IF(ISERROR(VLOOKUP($B192,padron!$A$3:$M$482,10,0)),+IF(ISERROR(VLOOKUP($B192,NAfiliado_NFarmacia!$A$2:$J$497,5,0)),"Ingresa Localidad de Farmacia",VLOOKUP($B192,NAfiliado_NFarmacia!$A$2:$J$497,7,0)),VLOOKUP($B192,padron!$A$3:$M$482,11,0)),+IF(ISERROR(VLOOKUP($B192,NAfiliado_NFarmacia!$A$2:$J$497,7,0)),"Ingresa Localidad de Farmacia",VLOOKUP($B192,NAfiliado_NFarmacia!$A$2:$J$497,7,0))))</f>
        <v/>
      </c>
      <c r="L192" s="69">
        <f>+IF(B192="","",IF(F192="No","84005541",+IFERROR(+VLOOKUP(inicio!B192,padron!$A$2:$H$1999,8,0),"84005541")))</f>
        <v/>
      </c>
      <c r="M192" s="69">
        <f>+IF(B192="","",+IFERROR(+VLOOKUP(B192,padron!A:C,3,0),"no_cargado"))</f>
        <v/>
      </c>
      <c r="N192" s="69">
        <f>+IF(C192="","",+IFERROR(+VLOOKUP($C192,materiales!$A$2:$C$101,3,0),"9999"))</f>
        <v/>
      </c>
      <c r="O192" s="69">
        <f>+IF(D192="","","01")</f>
        <v/>
      </c>
      <c r="P192" s="69">
        <f>+IF(B192="","","CONVENIO 100%")</f>
        <v/>
      </c>
      <c r="Q192" s="69">
        <f>+IF(I192="","","ZTRA")</f>
        <v/>
      </c>
      <c r="R192" s="69">
        <f>+IF(J192="","",+IFERROR(+IF(U192="DSZA","ALMA","1004"),"ALMA"))</f>
        <v/>
      </c>
      <c r="S192" s="69">
        <f>+IF(K192="","","40000001")</f>
        <v/>
      </c>
      <c r="T192" s="69">
        <f>+IF(L192="","",+DAY(TODAY())&amp;"."&amp;TEXT(+TODAY(),"MM")&amp;"."&amp;+YEAR(TODAY()))</f>
        <v/>
      </c>
      <c r="U192" s="69">
        <f>+IF(M192="","",IFERROR(+VLOOKUP(C192,materiales!$A$2:$D$1000,4,0),"DSZA"))</f>
        <v/>
      </c>
      <c r="V192" s="69">
        <f>+IF(N192="","","MAN")</f>
        <v/>
      </c>
      <c r="W192" s="69">
        <f>IF(B192="","","02")</f>
        <v/>
      </c>
      <c r="X192" s="69">
        <f>IF(B192="","","01")</f>
        <v/>
      </c>
      <c r="Y192" s="70">
        <f>+RIGHT(B192,8)</f>
        <v/>
      </c>
      <c r="Z192" s="70">
        <f>IF(M192="no_cargado",VLOOKUP(B192,NAfiliado_NFarmacia!A:H,8,0),"")</f>
        <v/>
      </c>
      <c r="AA192" s="71" t="n"/>
    </row>
    <row r="193">
      <c r="A193" s="50" t="n"/>
      <c r="B193" s="70" t="n"/>
      <c r="C193" s="72" t="n"/>
      <c r="D193" s="70" t="n"/>
      <c r="E193" s="70" t="n"/>
      <c r="F193" s="70" t="n"/>
      <c r="G193" s="66">
        <f>+IF($B193="","",+IFERROR(+VLOOKUP(B193,padron!$A$2:$E$2000,2,0),+IFERROR(VLOOKUP(B193,NAfiliado_NFarmacia!$A:$J,10,0),"Ingresar Nuevo Afiliado")))</f>
        <v/>
      </c>
      <c r="H193" s="69">
        <f>+IF(B193="","",+IFERROR(+VLOOKUP($C193,materiales!$A$2:$C$101,2,0),"9999"))</f>
        <v/>
      </c>
      <c r="I193" s="70">
        <f>+IF($B193="","",+IF(OR($F193="Si",$F193=""),IF(ISERROR(VLOOKUP($B193,padron!$A$3:$M$482,9,0)),+IF(ISERROR(VLOOKUP($B193,NAfiliado_NFarmacia!$A$2:$J$497,5,0)),"Ingresa Farmacia",VLOOKUP($B193,NAfiliado_NFarmacia!$A$2:$J$497,5,0)),VLOOKUP($B193,padron!$A$3:$M$482,9,0)),+IF(ISERROR(VLOOKUP($B193,NAfiliado_NFarmacia!$A$2:$J$497,5,0)),"Ingresa Farmacia",VLOOKUP($B193,NAfiliado_NFarmacia!$A$2:$J$497,5,0))))</f>
        <v/>
      </c>
      <c r="J193" s="70">
        <f>+IF($B193="","",+IF(OR($F193="Si",$F193=""),IF(ISERROR(VLOOKUP($B193,padron!$A$3:$M$482,10,0)),+IF(ISERROR(VLOOKUP($B193,NAfiliado_NFarmacia!$A$2:$J$497,5,0)),"Ingresa Direccion de Farmacia",VLOOKUP($B193,NAfiliado_NFarmacia!$A$2:$J$497,6,0)),VLOOKUP($B193,padron!$A$3:$M$482,10,0)),+IF(ISERROR(VLOOKUP($B193,NAfiliado_NFarmacia!$A$2:$J$497,6,0)),"Ingresa Direccion de Farmacia",VLOOKUP($B193,NAfiliado_NFarmacia!$A$2:$J$497,6,0))))</f>
        <v/>
      </c>
      <c r="K193" s="70">
        <f>+IF($B193="","",+IF(OR($F193="Si",$F193=""),IF(ISERROR(VLOOKUP($B193,padron!$A$3:$M$482,10,0)),+IF(ISERROR(VLOOKUP($B193,NAfiliado_NFarmacia!$A$2:$J$497,5,0)),"Ingresa Localidad de Farmacia",VLOOKUP($B193,NAfiliado_NFarmacia!$A$2:$J$497,7,0)),VLOOKUP($B193,padron!$A$3:$M$482,11,0)),+IF(ISERROR(VLOOKUP($B193,NAfiliado_NFarmacia!$A$2:$J$497,7,0)),"Ingresa Localidad de Farmacia",VLOOKUP($B193,NAfiliado_NFarmacia!$A$2:$J$497,7,0))))</f>
        <v/>
      </c>
      <c r="L193" s="69">
        <f>+IF(B193="","",IF(F193="No","84005541",+IFERROR(+VLOOKUP(inicio!B193,padron!$A$2:$H$1999,8,0),"84005541")))</f>
        <v/>
      </c>
      <c r="M193" s="69">
        <f>+IF(B193="","",+IFERROR(+VLOOKUP(B193,padron!A:C,3,0),"no_cargado"))</f>
        <v/>
      </c>
      <c r="N193" s="69">
        <f>+IF(C193="","",+IFERROR(+VLOOKUP($C193,materiales!$A$2:$C$101,3,0),"9999"))</f>
        <v/>
      </c>
      <c r="O193" s="69">
        <f>+IF(D193="","","01")</f>
        <v/>
      </c>
      <c r="P193" s="69">
        <f>+IF(B193="","","CONVENIO 100%")</f>
        <v/>
      </c>
      <c r="Q193" s="69">
        <f>+IF(I193="","","ZTRA")</f>
        <v/>
      </c>
      <c r="R193" s="69">
        <f>+IF(J193="","",+IFERROR(+IF(U193="DSZA","ALMA","1004"),"ALMA"))</f>
        <v/>
      </c>
      <c r="S193" s="69">
        <f>+IF(K193="","","40000001")</f>
        <v/>
      </c>
      <c r="T193" s="69">
        <f>+IF(L193="","",+DAY(TODAY())&amp;"."&amp;TEXT(+TODAY(),"MM")&amp;"."&amp;+YEAR(TODAY()))</f>
        <v/>
      </c>
      <c r="U193" s="69">
        <f>+IF(M193="","",IFERROR(+VLOOKUP(C193,materiales!$A$2:$D$1000,4,0),"DSZA"))</f>
        <v/>
      </c>
      <c r="V193" s="69">
        <f>+IF(N193="","","MAN")</f>
        <v/>
      </c>
      <c r="W193" s="69">
        <f>IF(B193="","","02")</f>
        <v/>
      </c>
      <c r="X193" s="69">
        <f>IF(B193="","","01")</f>
        <v/>
      </c>
      <c r="Y193" s="70">
        <f>+RIGHT(B193,8)</f>
        <v/>
      </c>
      <c r="Z193" s="70">
        <f>IF(M193="no_cargado",VLOOKUP(B193,NAfiliado_NFarmacia!A:H,8,0),"")</f>
        <v/>
      </c>
      <c r="AA193" s="71" t="n"/>
    </row>
    <row r="194">
      <c r="A194" s="50" t="n"/>
      <c r="B194" s="70" t="n"/>
      <c r="C194" s="72" t="n"/>
      <c r="D194" s="70" t="n"/>
      <c r="E194" s="70" t="n"/>
      <c r="F194" s="70" t="n"/>
      <c r="G194" s="66">
        <f>+IF($B194="","",+IFERROR(+VLOOKUP(B194,padron!$A$2:$E$2000,2,0),+IFERROR(VLOOKUP(B194,NAfiliado_NFarmacia!$A:$J,10,0),"Ingresar Nuevo Afiliado")))</f>
        <v/>
      </c>
      <c r="H194" s="69">
        <f>+IF(B194="","",+IFERROR(+VLOOKUP($C194,materiales!$A$2:$C$101,2,0),"9999"))</f>
        <v/>
      </c>
      <c r="I194" s="70">
        <f>+IF($B194="","",+IF(OR($F194="Si",$F194=""),IF(ISERROR(VLOOKUP($B194,padron!$A$3:$M$482,9,0)),+IF(ISERROR(VLOOKUP($B194,NAfiliado_NFarmacia!$A$2:$J$497,5,0)),"Ingresa Farmacia",VLOOKUP($B194,NAfiliado_NFarmacia!$A$2:$J$497,5,0)),VLOOKUP($B194,padron!$A$3:$M$482,9,0)),+IF(ISERROR(VLOOKUP($B194,NAfiliado_NFarmacia!$A$2:$J$497,5,0)),"Ingresa Farmacia",VLOOKUP($B194,NAfiliado_NFarmacia!$A$2:$J$497,5,0))))</f>
        <v/>
      </c>
      <c r="J194" s="70">
        <f>+IF($B194="","",+IF(OR($F194="Si",$F194=""),IF(ISERROR(VLOOKUP($B194,padron!$A$3:$M$482,10,0)),+IF(ISERROR(VLOOKUP($B194,NAfiliado_NFarmacia!$A$2:$J$497,5,0)),"Ingresa Direccion de Farmacia",VLOOKUP($B194,NAfiliado_NFarmacia!$A$2:$J$497,6,0)),VLOOKUP($B194,padron!$A$3:$M$482,10,0)),+IF(ISERROR(VLOOKUP($B194,NAfiliado_NFarmacia!$A$2:$J$497,6,0)),"Ingresa Direccion de Farmacia",VLOOKUP($B194,NAfiliado_NFarmacia!$A$2:$J$497,6,0))))</f>
        <v/>
      </c>
      <c r="K194" s="70">
        <f>+IF($B194="","",+IF(OR($F194="Si",$F194=""),IF(ISERROR(VLOOKUP($B194,padron!$A$3:$M$482,10,0)),+IF(ISERROR(VLOOKUP($B194,NAfiliado_NFarmacia!$A$2:$J$497,5,0)),"Ingresa Localidad de Farmacia",VLOOKUP($B194,NAfiliado_NFarmacia!$A$2:$J$497,7,0)),VLOOKUP($B194,padron!$A$3:$M$482,11,0)),+IF(ISERROR(VLOOKUP($B194,NAfiliado_NFarmacia!$A$2:$J$497,7,0)),"Ingresa Localidad de Farmacia",VLOOKUP($B194,NAfiliado_NFarmacia!$A$2:$J$497,7,0))))</f>
        <v/>
      </c>
      <c r="L194" s="69">
        <f>+IF(B194="","",IF(F194="No","84005541",+IFERROR(+VLOOKUP(inicio!B194,padron!$A$2:$H$1999,8,0),"84005541")))</f>
        <v/>
      </c>
      <c r="M194" s="69">
        <f>+IF(B194="","",+IFERROR(+VLOOKUP(B194,padron!A:C,3,0),"no_cargado"))</f>
        <v/>
      </c>
      <c r="N194" s="69">
        <f>+IF(C194="","",+IFERROR(+VLOOKUP($C194,materiales!$A$2:$C$101,3,0),"9999"))</f>
        <v/>
      </c>
      <c r="O194" s="69">
        <f>+IF(D194="","","01")</f>
        <v/>
      </c>
      <c r="P194" s="69">
        <f>+IF(B194="","","CONVENIO 100%")</f>
        <v/>
      </c>
      <c r="Q194" s="69">
        <f>+IF(I194="","","ZTRA")</f>
        <v/>
      </c>
      <c r="R194" s="69">
        <f>+IF(J194="","",+IFERROR(+IF(U194="DSZA","ALMA","1004"),"ALMA"))</f>
        <v/>
      </c>
      <c r="S194" s="69">
        <f>+IF(K194="","","40000001")</f>
        <v/>
      </c>
      <c r="T194" s="69">
        <f>+IF(L194="","",+DAY(TODAY())&amp;"."&amp;TEXT(+TODAY(),"MM")&amp;"."&amp;+YEAR(TODAY()))</f>
        <v/>
      </c>
      <c r="U194" s="69">
        <f>+IF(M194="","",IFERROR(+VLOOKUP(C194,materiales!$A$2:$D$1000,4,0),"DSZA"))</f>
        <v/>
      </c>
      <c r="V194" s="69">
        <f>+IF(N194="","","MAN")</f>
        <v/>
      </c>
      <c r="W194" s="69">
        <f>IF(B194="","","02")</f>
        <v/>
      </c>
      <c r="X194" s="69">
        <f>IF(B194="","","01")</f>
        <v/>
      </c>
      <c r="Y194" s="70">
        <f>+RIGHT(B194,8)</f>
        <v/>
      </c>
      <c r="Z194" s="70">
        <f>IF(M194="no_cargado",VLOOKUP(B194,NAfiliado_NFarmacia!A:H,8,0),"")</f>
        <v/>
      </c>
      <c r="AA194" s="71" t="n"/>
    </row>
    <row r="195">
      <c r="A195" s="50" t="n"/>
      <c r="B195" s="70" t="n"/>
      <c r="C195" s="72" t="n"/>
      <c r="D195" s="70" t="n"/>
      <c r="E195" s="70" t="n"/>
      <c r="F195" s="70" t="n"/>
      <c r="G195" s="66">
        <f>+IF($B195="","",+IFERROR(+VLOOKUP(B195,padron!$A$2:$E$2000,2,0),+IFERROR(VLOOKUP(B195,NAfiliado_NFarmacia!$A:$J,10,0),"Ingresar Nuevo Afiliado")))</f>
        <v/>
      </c>
      <c r="H195" s="69">
        <f>+IF(B195="","",+IFERROR(+VLOOKUP($C195,materiales!$A$2:$C$101,2,0),"9999"))</f>
        <v/>
      </c>
      <c r="I195" s="70">
        <f>+IF($B195="","",+IF(OR($F195="Si",$F195=""),IF(ISERROR(VLOOKUP($B195,padron!$A$3:$M$482,9,0)),+IF(ISERROR(VLOOKUP($B195,NAfiliado_NFarmacia!$A$2:$J$497,5,0)),"Ingresa Farmacia",VLOOKUP($B195,NAfiliado_NFarmacia!$A$2:$J$497,5,0)),VLOOKUP($B195,padron!$A$3:$M$482,9,0)),+IF(ISERROR(VLOOKUP($B195,NAfiliado_NFarmacia!$A$2:$J$497,5,0)),"Ingresa Farmacia",VLOOKUP($B195,NAfiliado_NFarmacia!$A$2:$J$497,5,0))))</f>
        <v/>
      </c>
      <c r="J195" s="70">
        <f>+IF($B195="","",+IF(OR($F195="Si",$F195=""),IF(ISERROR(VLOOKUP($B195,padron!$A$3:$M$482,10,0)),+IF(ISERROR(VLOOKUP($B195,NAfiliado_NFarmacia!$A$2:$J$497,5,0)),"Ingresa Direccion de Farmacia",VLOOKUP($B195,NAfiliado_NFarmacia!$A$2:$J$497,6,0)),VLOOKUP($B195,padron!$A$3:$M$482,10,0)),+IF(ISERROR(VLOOKUP($B195,NAfiliado_NFarmacia!$A$2:$J$497,6,0)),"Ingresa Direccion de Farmacia",VLOOKUP($B195,NAfiliado_NFarmacia!$A$2:$J$497,6,0))))</f>
        <v/>
      </c>
      <c r="K195" s="70">
        <f>+IF($B195="","",+IF(OR($F195="Si",$F195=""),IF(ISERROR(VLOOKUP($B195,padron!$A$3:$M$482,10,0)),+IF(ISERROR(VLOOKUP($B195,NAfiliado_NFarmacia!$A$2:$J$497,5,0)),"Ingresa Localidad de Farmacia",VLOOKUP($B195,NAfiliado_NFarmacia!$A$2:$J$497,7,0)),VLOOKUP($B195,padron!$A$3:$M$482,11,0)),+IF(ISERROR(VLOOKUP($B195,NAfiliado_NFarmacia!$A$2:$J$497,7,0)),"Ingresa Localidad de Farmacia",VLOOKUP($B195,NAfiliado_NFarmacia!$A$2:$J$497,7,0))))</f>
        <v/>
      </c>
      <c r="L195" s="69">
        <f>+IF(B195="","",IF(F195="No","84005541",+IFERROR(+VLOOKUP(inicio!B195,padron!$A$2:$H$1999,8,0),"84005541")))</f>
        <v/>
      </c>
      <c r="M195" s="69">
        <f>+IF(B195="","",+IFERROR(+VLOOKUP(B195,padron!A:C,3,0),"no_cargado"))</f>
        <v/>
      </c>
      <c r="N195" s="69">
        <f>+IF(C195="","",+IFERROR(+VLOOKUP($C195,materiales!$A$2:$C$101,3,0),"9999"))</f>
        <v/>
      </c>
      <c r="O195" s="69">
        <f>+IF(D195="","","01")</f>
        <v/>
      </c>
      <c r="P195" s="69">
        <f>+IF(B195="","","CONVENIO 100%")</f>
        <v/>
      </c>
      <c r="Q195" s="69">
        <f>+IF(I195="","","ZTRA")</f>
        <v/>
      </c>
      <c r="R195" s="69">
        <f>+IF(J195="","",+IFERROR(+IF(U195="DSZA","ALMA","1004"),"ALMA"))</f>
        <v/>
      </c>
      <c r="S195" s="69">
        <f>+IF(K195="","","40000001")</f>
        <v/>
      </c>
      <c r="T195" s="69">
        <f>+IF(L195="","",+DAY(TODAY())&amp;"."&amp;TEXT(+TODAY(),"MM")&amp;"."&amp;+YEAR(TODAY()))</f>
        <v/>
      </c>
      <c r="U195" s="69">
        <f>+IF(M195="","",IFERROR(+VLOOKUP(C195,materiales!$A$2:$D$1000,4,0),"DSZA"))</f>
        <v/>
      </c>
      <c r="V195" s="69">
        <f>+IF(N195="","","MAN")</f>
        <v/>
      </c>
      <c r="W195" s="69">
        <f>IF(B195="","","02")</f>
        <v/>
      </c>
      <c r="X195" s="69">
        <f>IF(B195="","","01")</f>
        <v/>
      </c>
      <c r="Y195" s="70">
        <f>+RIGHT(B195,8)</f>
        <v/>
      </c>
      <c r="Z195" s="70">
        <f>IF(M195="no_cargado",VLOOKUP(B195,NAfiliado_NFarmacia!A:H,8,0),"")</f>
        <v/>
      </c>
      <c r="AA195" s="71" t="n"/>
    </row>
    <row r="196">
      <c r="A196" s="50" t="n"/>
      <c r="B196" s="70" t="n"/>
      <c r="C196" s="72" t="n"/>
      <c r="D196" s="70" t="n"/>
      <c r="E196" s="70" t="n"/>
      <c r="F196" s="70" t="n"/>
      <c r="G196" s="66">
        <f>+IF($B196="","",+IFERROR(+VLOOKUP(B196,padron!$A$2:$E$2000,2,0),+IFERROR(VLOOKUP(B196,NAfiliado_NFarmacia!$A:$J,10,0),"Ingresar Nuevo Afiliado")))</f>
        <v/>
      </c>
      <c r="H196" s="69">
        <f>+IF(B196="","",+IFERROR(+VLOOKUP($C196,materiales!$A$2:$C$101,2,0),"9999"))</f>
        <v/>
      </c>
      <c r="I196" s="70">
        <f>+IF($B196="","",+IF(OR($F196="Si",$F196=""),IF(ISERROR(VLOOKUP($B196,padron!$A$3:$M$482,9,0)),+IF(ISERROR(VLOOKUP($B196,NAfiliado_NFarmacia!$A$2:$J$497,5,0)),"Ingresa Farmacia",VLOOKUP($B196,NAfiliado_NFarmacia!$A$2:$J$497,5,0)),VLOOKUP($B196,padron!$A$3:$M$482,9,0)),+IF(ISERROR(VLOOKUP($B196,NAfiliado_NFarmacia!$A$2:$J$497,5,0)),"Ingresa Farmacia",VLOOKUP($B196,NAfiliado_NFarmacia!$A$2:$J$497,5,0))))</f>
        <v/>
      </c>
      <c r="J196" s="70">
        <f>+IF($B196="","",+IF(OR($F196="Si",$F196=""),IF(ISERROR(VLOOKUP($B196,padron!$A$3:$M$482,10,0)),+IF(ISERROR(VLOOKUP($B196,NAfiliado_NFarmacia!$A$2:$J$497,5,0)),"Ingresa Direccion de Farmacia",VLOOKUP($B196,NAfiliado_NFarmacia!$A$2:$J$497,6,0)),VLOOKUP($B196,padron!$A$3:$M$482,10,0)),+IF(ISERROR(VLOOKUP($B196,NAfiliado_NFarmacia!$A$2:$J$497,6,0)),"Ingresa Direccion de Farmacia",VLOOKUP($B196,NAfiliado_NFarmacia!$A$2:$J$497,6,0))))</f>
        <v/>
      </c>
      <c r="K196" s="70">
        <f>+IF($B196="","",+IF(OR($F196="Si",$F196=""),IF(ISERROR(VLOOKUP($B196,padron!$A$3:$M$482,10,0)),+IF(ISERROR(VLOOKUP($B196,NAfiliado_NFarmacia!$A$2:$J$497,5,0)),"Ingresa Localidad de Farmacia",VLOOKUP($B196,NAfiliado_NFarmacia!$A$2:$J$497,7,0)),VLOOKUP($B196,padron!$A$3:$M$482,11,0)),+IF(ISERROR(VLOOKUP($B196,NAfiliado_NFarmacia!$A$2:$J$497,7,0)),"Ingresa Localidad de Farmacia",VLOOKUP($B196,NAfiliado_NFarmacia!$A$2:$J$497,7,0))))</f>
        <v/>
      </c>
      <c r="L196" s="69">
        <f>+IF(B196="","",IF(F196="No","84005541",+IFERROR(+VLOOKUP(inicio!B196,padron!$A$2:$H$1999,8,0),"84005541")))</f>
        <v/>
      </c>
      <c r="M196" s="69">
        <f>+IF(B196="","",+IFERROR(+VLOOKUP(B196,padron!A:C,3,0),"no_cargado"))</f>
        <v/>
      </c>
      <c r="N196" s="69">
        <f>+IF(C196="","",+IFERROR(+VLOOKUP($C196,materiales!$A$2:$C$101,3,0),"9999"))</f>
        <v/>
      </c>
      <c r="O196" s="69">
        <f>+IF(D196="","","01")</f>
        <v/>
      </c>
      <c r="P196" s="69">
        <f>+IF(B196="","","CONVENIO 100%")</f>
        <v/>
      </c>
      <c r="Q196" s="69">
        <f>+IF(I196="","","ZTRA")</f>
        <v/>
      </c>
      <c r="R196" s="69">
        <f>+IF(J196="","",+IFERROR(+IF(U196="DSZA","ALMA","1004"),"ALMA"))</f>
        <v/>
      </c>
      <c r="S196" s="69">
        <f>+IF(K196="","","40000001")</f>
        <v/>
      </c>
      <c r="T196" s="69">
        <f>+IF(L196="","",+DAY(TODAY())&amp;"."&amp;TEXT(+TODAY(),"MM")&amp;"."&amp;+YEAR(TODAY()))</f>
        <v/>
      </c>
      <c r="U196" s="69">
        <f>+IF(M196="","",IFERROR(+VLOOKUP(C196,materiales!$A$2:$D$1000,4,0),"DSZA"))</f>
        <v/>
      </c>
      <c r="V196" s="69">
        <f>+IF(N196="","","MAN")</f>
        <v/>
      </c>
      <c r="W196" s="69">
        <f>IF(B196="","","02")</f>
        <v/>
      </c>
      <c r="X196" s="69">
        <f>IF(B196="","","01")</f>
        <v/>
      </c>
      <c r="Y196" s="70">
        <f>+RIGHT(B196,8)</f>
        <v/>
      </c>
      <c r="Z196" s="70">
        <f>IF(M196="no_cargado",VLOOKUP(B196,NAfiliado_NFarmacia!A:H,8,0),"")</f>
        <v/>
      </c>
      <c r="AA196" s="71" t="n"/>
    </row>
    <row r="197">
      <c r="A197" s="50" t="n"/>
      <c r="B197" s="70" t="n"/>
      <c r="C197" s="72" t="n"/>
      <c r="D197" s="70" t="n"/>
      <c r="E197" s="70" t="n"/>
      <c r="F197" s="70" t="n"/>
      <c r="G197" s="66">
        <f>+IF($B197="","",+IFERROR(+VLOOKUP(B197,padron!$A$2:$E$2000,2,0),+IFERROR(VLOOKUP(B197,NAfiliado_NFarmacia!$A:$J,10,0),"Ingresar Nuevo Afiliado")))</f>
        <v/>
      </c>
      <c r="H197" s="69">
        <f>+IF(B197="","",+IFERROR(+VLOOKUP($C197,materiales!$A$2:$C$101,2,0),"9999"))</f>
        <v/>
      </c>
      <c r="I197" s="70">
        <f>+IF($B197="","",+IF(OR($F197="Si",$F197=""),IF(ISERROR(VLOOKUP($B197,padron!$A$3:$M$482,9,0)),+IF(ISERROR(VLOOKUP($B197,NAfiliado_NFarmacia!$A$2:$J$497,5,0)),"Ingresa Farmacia",VLOOKUP($B197,NAfiliado_NFarmacia!$A$2:$J$497,5,0)),VLOOKUP($B197,padron!$A$3:$M$482,9,0)),+IF(ISERROR(VLOOKUP($B197,NAfiliado_NFarmacia!$A$2:$J$497,5,0)),"Ingresa Farmacia",VLOOKUP($B197,NAfiliado_NFarmacia!$A$2:$J$497,5,0))))</f>
        <v/>
      </c>
      <c r="J197" s="70">
        <f>+IF($B197="","",+IF(OR($F197="Si",$F197=""),IF(ISERROR(VLOOKUP($B197,padron!$A$3:$M$482,10,0)),+IF(ISERROR(VLOOKUP($B197,NAfiliado_NFarmacia!$A$2:$J$497,5,0)),"Ingresa Direccion de Farmacia",VLOOKUP($B197,NAfiliado_NFarmacia!$A$2:$J$497,6,0)),VLOOKUP($B197,padron!$A$3:$M$482,10,0)),+IF(ISERROR(VLOOKUP($B197,NAfiliado_NFarmacia!$A$2:$J$497,6,0)),"Ingresa Direccion de Farmacia",VLOOKUP($B197,NAfiliado_NFarmacia!$A$2:$J$497,6,0))))</f>
        <v/>
      </c>
      <c r="K197" s="70">
        <f>+IF($B197="","",+IF(OR($F197="Si",$F197=""),IF(ISERROR(VLOOKUP($B197,padron!$A$3:$M$482,10,0)),+IF(ISERROR(VLOOKUP($B197,NAfiliado_NFarmacia!$A$2:$J$497,5,0)),"Ingresa Localidad de Farmacia",VLOOKUP($B197,NAfiliado_NFarmacia!$A$2:$J$497,7,0)),VLOOKUP($B197,padron!$A$3:$M$482,11,0)),+IF(ISERROR(VLOOKUP($B197,NAfiliado_NFarmacia!$A$2:$J$497,7,0)),"Ingresa Localidad de Farmacia",VLOOKUP($B197,NAfiliado_NFarmacia!$A$2:$J$497,7,0))))</f>
        <v/>
      </c>
      <c r="L197" s="69">
        <f>+IF(B197="","",IF(F197="No","84005541",+IFERROR(+VLOOKUP(inicio!B197,padron!$A$2:$H$1999,8,0),"84005541")))</f>
        <v/>
      </c>
      <c r="M197" s="69">
        <f>+IF(B197="","",+IFERROR(+VLOOKUP(B197,padron!A:C,3,0),"no_cargado"))</f>
        <v/>
      </c>
      <c r="N197" s="69">
        <f>+IF(C197="","",+IFERROR(+VLOOKUP($C197,materiales!$A$2:$C$101,3,0),"9999"))</f>
        <v/>
      </c>
      <c r="O197" s="69">
        <f>+IF(D197="","","01")</f>
        <v/>
      </c>
      <c r="P197" s="69">
        <f>+IF(B197="","","CONVENIO 100%")</f>
        <v/>
      </c>
      <c r="Q197" s="69">
        <f>+IF(I197="","","ZTRA")</f>
        <v/>
      </c>
      <c r="R197" s="69">
        <f>+IF(J197="","",+IFERROR(+IF(U197="DSZA","ALMA","1004"),"ALMA"))</f>
        <v/>
      </c>
      <c r="S197" s="69">
        <f>+IF(K197="","","40000001")</f>
        <v/>
      </c>
      <c r="T197" s="69">
        <f>+IF(L197="","",+DAY(TODAY())&amp;"."&amp;TEXT(+TODAY(),"MM")&amp;"."&amp;+YEAR(TODAY()))</f>
        <v/>
      </c>
      <c r="U197" s="69">
        <f>+IF(M197="","",IFERROR(+VLOOKUP(C197,materiales!$A$2:$D$1000,4,0),"DSZA"))</f>
        <v/>
      </c>
      <c r="V197" s="69">
        <f>+IF(N197="","","MAN")</f>
        <v/>
      </c>
      <c r="W197" s="69">
        <f>IF(B197="","","02")</f>
        <v/>
      </c>
      <c r="X197" s="69">
        <f>IF(B197="","","01")</f>
        <v/>
      </c>
      <c r="Y197" s="70">
        <f>+RIGHT(B197,8)</f>
        <v/>
      </c>
      <c r="Z197" s="70">
        <f>IF(M197="no_cargado",VLOOKUP(B197,NAfiliado_NFarmacia!A:H,8,0),"")</f>
        <v/>
      </c>
      <c r="AA197" s="71" t="n"/>
    </row>
    <row r="198">
      <c r="A198" s="50" t="n"/>
      <c r="B198" s="70" t="n"/>
      <c r="C198" s="72" t="n"/>
      <c r="D198" s="70" t="n"/>
      <c r="E198" s="70" t="n"/>
      <c r="F198" s="70" t="n"/>
      <c r="G198" s="66">
        <f>+IF($B198="","",+IFERROR(+VLOOKUP(B198,padron!$A$2:$E$2000,2,0),+IFERROR(VLOOKUP(B198,NAfiliado_NFarmacia!$A:$J,10,0),"Ingresar Nuevo Afiliado")))</f>
        <v/>
      </c>
      <c r="H198" s="69">
        <f>+IF(B198="","",+IFERROR(+VLOOKUP($C198,materiales!$A$2:$C$101,2,0),"9999"))</f>
        <v/>
      </c>
      <c r="I198" s="70">
        <f>+IF($B198="","",+IF(OR($F198="Si",$F198=""),IF(ISERROR(VLOOKUP($B198,padron!$A$3:$M$482,9,0)),+IF(ISERROR(VLOOKUP($B198,NAfiliado_NFarmacia!$A$2:$J$497,5,0)),"Ingresa Farmacia",VLOOKUP($B198,NAfiliado_NFarmacia!$A$2:$J$497,5,0)),VLOOKUP($B198,padron!$A$3:$M$482,9,0)),+IF(ISERROR(VLOOKUP($B198,NAfiliado_NFarmacia!$A$2:$J$497,5,0)),"Ingresa Farmacia",VLOOKUP($B198,NAfiliado_NFarmacia!$A$2:$J$497,5,0))))</f>
        <v/>
      </c>
      <c r="J198" s="70">
        <f>+IF($B198="","",+IF(OR($F198="Si",$F198=""),IF(ISERROR(VLOOKUP($B198,padron!$A$3:$M$482,10,0)),+IF(ISERROR(VLOOKUP($B198,NAfiliado_NFarmacia!$A$2:$J$497,5,0)),"Ingresa Direccion de Farmacia",VLOOKUP($B198,NAfiliado_NFarmacia!$A$2:$J$497,6,0)),VLOOKUP($B198,padron!$A$3:$M$482,10,0)),+IF(ISERROR(VLOOKUP($B198,NAfiliado_NFarmacia!$A$2:$J$497,6,0)),"Ingresa Direccion de Farmacia",VLOOKUP($B198,NAfiliado_NFarmacia!$A$2:$J$497,6,0))))</f>
        <v/>
      </c>
      <c r="K198" s="70">
        <f>+IF($B198="","",+IF(OR($F198="Si",$F198=""),IF(ISERROR(VLOOKUP($B198,padron!$A$3:$M$482,10,0)),+IF(ISERROR(VLOOKUP($B198,NAfiliado_NFarmacia!$A$2:$J$497,5,0)),"Ingresa Localidad de Farmacia",VLOOKUP($B198,NAfiliado_NFarmacia!$A$2:$J$497,7,0)),VLOOKUP($B198,padron!$A$3:$M$482,11,0)),+IF(ISERROR(VLOOKUP($B198,NAfiliado_NFarmacia!$A$2:$J$497,7,0)),"Ingresa Localidad de Farmacia",VLOOKUP($B198,NAfiliado_NFarmacia!$A$2:$J$497,7,0))))</f>
        <v/>
      </c>
      <c r="L198" s="69">
        <f>+IF(B198="","",IF(F198="No","84005541",+IFERROR(+VLOOKUP(inicio!B198,padron!$A$2:$H$1999,8,0),"84005541")))</f>
        <v/>
      </c>
      <c r="M198" s="69">
        <f>+IF(B198="","",+IFERROR(+VLOOKUP(B198,padron!A:C,3,0),"no_cargado"))</f>
        <v/>
      </c>
      <c r="N198" s="69">
        <f>+IF(C198="","",+IFERROR(+VLOOKUP($C198,materiales!$A$2:$C$101,3,0),"9999"))</f>
        <v/>
      </c>
      <c r="O198" s="69">
        <f>+IF(D198="","","01")</f>
        <v/>
      </c>
      <c r="P198" s="69">
        <f>+IF(B198="","","CONVENIO 100%")</f>
        <v/>
      </c>
      <c r="Q198" s="69">
        <f>+IF(I198="","","ZTRA")</f>
        <v/>
      </c>
      <c r="R198" s="69">
        <f>+IF(J198="","",+IFERROR(+IF(U198="DSZA","ALMA","1004"),"ALMA"))</f>
        <v/>
      </c>
      <c r="S198" s="69">
        <f>+IF(K198="","","40000001")</f>
        <v/>
      </c>
      <c r="T198" s="69">
        <f>+IF(L198="","",+DAY(TODAY())&amp;"."&amp;TEXT(+TODAY(),"MM")&amp;"."&amp;+YEAR(TODAY()))</f>
        <v/>
      </c>
      <c r="U198" s="69">
        <f>+IF(M198="","",IFERROR(+VLOOKUP(C198,materiales!$A$2:$D$1000,4,0),"DSZA"))</f>
        <v/>
      </c>
      <c r="V198" s="69">
        <f>+IF(N198="","","MAN")</f>
        <v/>
      </c>
      <c r="W198" s="69">
        <f>IF(B198="","","02")</f>
        <v/>
      </c>
      <c r="X198" s="69">
        <f>IF(B198="","","01")</f>
        <v/>
      </c>
      <c r="Y198" s="70">
        <f>+RIGHT(B198,8)</f>
        <v/>
      </c>
      <c r="Z198" s="70">
        <f>IF(M198="no_cargado",VLOOKUP(B198,NAfiliado_NFarmacia!A:H,8,0),"")</f>
        <v/>
      </c>
      <c r="AA198" s="71" t="n"/>
    </row>
    <row r="199">
      <c r="A199" s="50" t="n"/>
      <c r="B199" s="70" t="n"/>
      <c r="C199" s="72" t="n"/>
      <c r="D199" s="70" t="n"/>
      <c r="E199" s="70" t="n"/>
      <c r="F199" s="70" t="n"/>
      <c r="G199" s="66">
        <f>+IF($B199="","",+IFERROR(+VLOOKUP(B199,padron!$A$2:$E$2000,2,0),+IFERROR(VLOOKUP(B199,NAfiliado_NFarmacia!$A:$J,10,0),"Ingresar Nuevo Afiliado")))</f>
        <v/>
      </c>
      <c r="H199" s="69">
        <f>+IF(B199="","",+IFERROR(+VLOOKUP($C199,materiales!$A$2:$C$101,2,0),"9999"))</f>
        <v/>
      </c>
      <c r="I199" s="70">
        <f>+IF($B199="","",+IF(OR($F199="Si",$F199=""),IF(ISERROR(VLOOKUP($B199,padron!$A$3:$M$482,9,0)),+IF(ISERROR(VLOOKUP($B199,NAfiliado_NFarmacia!$A$2:$J$497,5,0)),"Ingresa Farmacia",VLOOKUP($B199,NAfiliado_NFarmacia!$A$2:$J$497,5,0)),VLOOKUP($B199,padron!$A$3:$M$482,9,0)),+IF(ISERROR(VLOOKUP($B199,NAfiliado_NFarmacia!$A$2:$J$497,5,0)),"Ingresa Farmacia",VLOOKUP($B199,NAfiliado_NFarmacia!$A$2:$J$497,5,0))))</f>
        <v/>
      </c>
      <c r="J199" s="70">
        <f>+IF($B199="","",+IF(OR($F199="Si",$F199=""),IF(ISERROR(VLOOKUP($B199,padron!$A$3:$M$482,10,0)),+IF(ISERROR(VLOOKUP($B199,NAfiliado_NFarmacia!$A$2:$J$497,5,0)),"Ingresa Direccion de Farmacia",VLOOKUP($B199,NAfiliado_NFarmacia!$A$2:$J$497,6,0)),VLOOKUP($B199,padron!$A$3:$M$482,10,0)),+IF(ISERROR(VLOOKUP($B199,NAfiliado_NFarmacia!$A$2:$J$497,6,0)),"Ingresa Direccion de Farmacia",VLOOKUP($B199,NAfiliado_NFarmacia!$A$2:$J$497,6,0))))</f>
        <v/>
      </c>
      <c r="K199" s="70">
        <f>+IF($B199="","",+IF(OR($F199="Si",$F199=""),IF(ISERROR(VLOOKUP($B199,padron!$A$3:$M$482,10,0)),+IF(ISERROR(VLOOKUP($B199,NAfiliado_NFarmacia!$A$2:$J$497,5,0)),"Ingresa Localidad de Farmacia",VLOOKUP($B199,NAfiliado_NFarmacia!$A$2:$J$497,7,0)),VLOOKUP($B199,padron!$A$3:$M$482,11,0)),+IF(ISERROR(VLOOKUP($B199,NAfiliado_NFarmacia!$A$2:$J$497,7,0)),"Ingresa Localidad de Farmacia",VLOOKUP($B199,NAfiliado_NFarmacia!$A$2:$J$497,7,0))))</f>
        <v/>
      </c>
      <c r="L199" s="69">
        <f>+IF(B199="","",IF(F199="No","84005541",+IFERROR(+VLOOKUP(inicio!B199,padron!$A$2:$H$1999,8,0),"84005541")))</f>
        <v/>
      </c>
      <c r="M199" s="69">
        <f>+IF(B199="","",+IFERROR(+VLOOKUP(B199,padron!A:C,3,0),"no_cargado"))</f>
        <v/>
      </c>
      <c r="N199" s="69">
        <f>+IF(C199="","",+IFERROR(+VLOOKUP($C199,materiales!$A$2:$C$101,3,0),"9999"))</f>
        <v/>
      </c>
      <c r="O199" s="69">
        <f>+IF(D199="","","01")</f>
        <v/>
      </c>
      <c r="P199" s="69">
        <f>+IF(B199="","","CONVENIO 100%")</f>
        <v/>
      </c>
      <c r="Q199" s="69">
        <f>+IF(I199="","","ZTRA")</f>
        <v/>
      </c>
      <c r="R199" s="69">
        <f>+IF(J199="","",+IFERROR(+IF(U199="DSZA","ALMA","1004"),"ALMA"))</f>
        <v/>
      </c>
      <c r="S199" s="69">
        <f>+IF(K199="","","40000001")</f>
        <v/>
      </c>
      <c r="T199" s="69">
        <f>+IF(L199="","",+DAY(TODAY())&amp;"."&amp;TEXT(+TODAY(),"MM")&amp;"."&amp;+YEAR(TODAY()))</f>
        <v/>
      </c>
      <c r="U199" s="69">
        <f>+IF(M199="","",IFERROR(+VLOOKUP(C199,materiales!$A$2:$D$1000,4,0),"DSZA"))</f>
        <v/>
      </c>
      <c r="V199" s="69">
        <f>+IF(N199="","","MAN")</f>
        <v/>
      </c>
      <c r="W199" s="69">
        <f>IF(B199="","","02")</f>
        <v/>
      </c>
      <c r="X199" s="69">
        <f>IF(B199="","","01")</f>
        <v/>
      </c>
      <c r="Y199" s="70">
        <f>+RIGHT(B199,8)</f>
        <v/>
      </c>
      <c r="Z199" s="70">
        <f>IF(M199="no_cargado",VLOOKUP(B199,NAfiliado_NFarmacia!A:H,8,0),"")</f>
        <v/>
      </c>
      <c r="AA199" s="71" t="n"/>
    </row>
    <row r="200">
      <c r="A200" s="50" t="n"/>
      <c r="B200" s="70" t="n"/>
      <c r="C200" s="72" t="n"/>
      <c r="D200" s="70" t="n"/>
      <c r="E200" s="70" t="n"/>
      <c r="F200" s="70" t="n"/>
      <c r="G200" s="66">
        <f>+IF($B200="","",+IFERROR(+VLOOKUP(B200,padron!$A$2:$E$2000,2,0),+IFERROR(VLOOKUP(B200,NAfiliado_NFarmacia!$A:$J,10,0),"Ingresar Nuevo Afiliado")))</f>
        <v/>
      </c>
      <c r="H200" s="69">
        <f>+IF(B200="","",+IFERROR(+VLOOKUP($C200,materiales!$A$2:$C$101,2,0),"9999"))</f>
        <v/>
      </c>
      <c r="I200" s="70">
        <f>+IF($B200="","",+IF(OR($F200="Si",$F200=""),IF(ISERROR(VLOOKUP($B200,padron!$A$3:$M$482,9,0)),+IF(ISERROR(VLOOKUP($B200,NAfiliado_NFarmacia!$A$2:$J$497,5,0)),"Ingresa Farmacia",VLOOKUP($B200,NAfiliado_NFarmacia!$A$2:$J$497,5,0)),VLOOKUP($B200,padron!$A$3:$M$482,9,0)),+IF(ISERROR(VLOOKUP($B200,NAfiliado_NFarmacia!$A$2:$J$497,5,0)),"Ingresa Farmacia",VLOOKUP($B200,NAfiliado_NFarmacia!$A$2:$J$497,5,0))))</f>
        <v/>
      </c>
      <c r="J200" s="70">
        <f>+IF($B200="","",+IF(OR($F200="Si",$F200=""),IF(ISERROR(VLOOKUP($B200,padron!$A$3:$M$482,10,0)),+IF(ISERROR(VLOOKUP($B200,NAfiliado_NFarmacia!$A$2:$J$497,5,0)),"Ingresa Direccion de Farmacia",VLOOKUP($B200,NAfiliado_NFarmacia!$A$2:$J$497,6,0)),VLOOKUP($B200,padron!$A$3:$M$482,10,0)),+IF(ISERROR(VLOOKUP($B200,NAfiliado_NFarmacia!$A$2:$J$497,6,0)),"Ingresa Direccion de Farmacia",VLOOKUP($B200,NAfiliado_NFarmacia!$A$2:$J$497,6,0))))</f>
        <v/>
      </c>
      <c r="K200" s="70">
        <f>+IF($B200="","",+IF(OR($F200="Si",$F200=""),IF(ISERROR(VLOOKUP($B200,padron!$A$3:$M$482,10,0)),+IF(ISERROR(VLOOKUP($B200,NAfiliado_NFarmacia!$A$2:$J$497,5,0)),"Ingresa Localidad de Farmacia",VLOOKUP($B200,NAfiliado_NFarmacia!$A$2:$J$497,7,0)),VLOOKUP($B200,padron!$A$3:$M$482,11,0)),+IF(ISERROR(VLOOKUP($B200,NAfiliado_NFarmacia!$A$2:$J$497,7,0)),"Ingresa Localidad de Farmacia",VLOOKUP($B200,NAfiliado_NFarmacia!$A$2:$J$497,7,0))))</f>
        <v/>
      </c>
      <c r="L200" s="69">
        <f>+IF(B200="","",IF(F200="No","84005541",+IFERROR(+VLOOKUP(inicio!B200,padron!$A$2:$H$1999,8,0),"84005541")))</f>
        <v/>
      </c>
      <c r="M200" s="69">
        <f>+IF(B200="","",+IFERROR(+VLOOKUP(B200,padron!A:C,3,0),"no_cargado"))</f>
        <v/>
      </c>
      <c r="N200" s="69">
        <f>+IF(C200="","",+IFERROR(+VLOOKUP($C200,materiales!$A$2:$C$101,3,0),"9999"))</f>
        <v/>
      </c>
      <c r="O200" s="69">
        <f>+IF(D200="","","01")</f>
        <v/>
      </c>
      <c r="P200" s="69">
        <f>+IF(B200="","","CONVENIO 100%")</f>
        <v/>
      </c>
      <c r="Q200" s="69">
        <f>+IF(I200="","","ZTRA")</f>
        <v/>
      </c>
      <c r="R200" s="69">
        <f>+IF(J200="","",+IFERROR(+IF(U200="DSZA","ALMA","1004"),"ALMA"))</f>
        <v/>
      </c>
      <c r="S200" s="69">
        <f>+IF(K200="","","40000001")</f>
        <v/>
      </c>
      <c r="T200" s="69">
        <f>+IF(L200="","",+DAY(TODAY())&amp;"."&amp;TEXT(+TODAY(),"MM")&amp;"."&amp;+YEAR(TODAY()))</f>
        <v/>
      </c>
      <c r="U200" s="69">
        <f>+IF(M200="","",IFERROR(+VLOOKUP(C200,materiales!$A$2:$D$1000,4,0),"DSZA"))</f>
        <v/>
      </c>
      <c r="V200" s="69">
        <f>+IF(N200="","","MAN")</f>
        <v/>
      </c>
      <c r="W200" s="69">
        <f>IF(B200="","","02")</f>
        <v/>
      </c>
      <c r="X200" s="69">
        <f>IF(B200="","","01")</f>
        <v/>
      </c>
      <c r="Y200" s="70">
        <f>+RIGHT(B200,8)</f>
        <v/>
      </c>
      <c r="Z200" s="70">
        <f>IF(M200="no_cargado",VLOOKUP(B200,NAfiliado_NFarmacia!A:H,8,0),"")</f>
        <v/>
      </c>
      <c r="AA200" s="71" t="n"/>
    </row>
    <row r="201">
      <c r="A201" s="50" t="n"/>
      <c r="B201" s="70" t="n"/>
      <c r="C201" s="72" t="n"/>
      <c r="D201" s="70" t="n"/>
      <c r="E201" s="70" t="n"/>
      <c r="F201" s="70" t="n"/>
      <c r="G201" s="66">
        <f>+IF($B201="","",+IFERROR(+VLOOKUP(B201,padron!$A$2:$E$2000,2,0),+IFERROR(VLOOKUP(B201,NAfiliado_NFarmacia!$A:$J,10,0),"Ingresar Nuevo Afiliado")))</f>
        <v/>
      </c>
      <c r="H201" s="69">
        <f>+IF(B201="","",+IFERROR(+VLOOKUP($C201,materiales!$A$2:$C$101,2,0),"9999"))</f>
        <v/>
      </c>
      <c r="I201" s="70">
        <f>+IF($B201="","",+IF(OR($F201="Si",$F201=""),IF(ISERROR(VLOOKUP($B201,padron!$A$3:$M$482,9,0)),+IF(ISERROR(VLOOKUP($B201,NAfiliado_NFarmacia!$A$2:$J$497,5,0)),"Ingresa Farmacia",VLOOKUP($B201,NAfiliado_NFarmacia!$A$2:$J$497,5,0)),VLOOKUP($B201,padron!$A$3:$M$482,9,0)),+IF(ISERROR(VLOOKUP($B201,NAfiliado_NFarmacia!$A$2:$J$497,5,0)),"Ingresa Farmacia",VLOOKUP($B201,NAfiliado_NFarmacia!$A$2:$J$497,5,0))))</f>
        <v/>
      </c>
      <c r="J201" s="70">
        <f>+IF($B201="","",+IF(OR($F201="Si",$F201=""),IF(ISERROR(VLOOKUP($B201,padron!$A$3:$M$482,10,0)),+IF(ISERROR(VLOOKUP($B201,NAfiliado_NFarmacia!$A$2:$J$497,5,0)),"Ingresa Direccion de Farmacia",VLOOKUP($B201,NAfiliado_NFarmacia!$A$2:$J$497,6,0)),VLOOKUP($B201,padron!$A$3:$M$482,10,0)),+IF(ISERROR(VLOOKUP($B201,NAfiliado_NFarmacia!$A$2:$J$497,6,0)),"Ingresa Direccion de Farmacia",VLOOKUP($B201,NAfiliado_NFarmacia!$A$2:$J$497,6,0))))</f>
        <v/>
      </c>
      <c r="K201" s="70">
        <f>+IF($B201="","",+IF(OR($F201="Si",$F201=""),IF(ISERROR(VLOOKUP($B201,padron!$A$3:$M$482,10,0)),+IF(ISERROR(VLOOKUP($B201,NAfiliado_NFarmacia!$A$2:$J$497,5,0)),"Ingresa Localidad de Farmacia",VLOOKUP($B201,NAfiliado_NFarmacia!$A$2:$J$497,7,0)),VLOOKUP($B201,padron!$A$3:$M$482,11,0)),+IF(ISERROR(VLOOKUP($B201,NAfiliado_NFarmacia!$A$2:$J$497,7,0)),"Ingresa Localidad de Farmacia",VLOOKUP($B201,NAfiliado_NFarmacia!$A$2:$J$497,7,0))))</f>
        <v/>
      </c>
      <c r="L201" s="69">
        <f>+IF(B201="","",IF(F201="No","84005541",+IFERROR(+VLOOKUP(inicio!B201,padron!$A$2:$H$1999,8,0),"84005541")))</f>
        <v/>
      </c>
      <c r="M201" s="69">
        <f>+IF(B201="","",+IFERROR(+VLOOKUP(B201,padron!A:C,3,0),"no_cargado"))</f>
        <v/>
      </c>
      <c r="N201" s="69">
        <f>+IF(C201="","",+IFERROR(+VLOOKUP($C201,materiales!$A$2:$C$101,3,0),"9999"))</f>
        <v/>
      </c>
      <c r="O201" s="69">
        <f>+IF(D201="","","01")</f>
        <v/>
      </c>
      <c r="P201" s="69">
        <f>+IF(B201="","","CONVENIO 100%")</f>
        <v/>
      </c>
      <c r="Q201" s="69">
        <f>+IF(I201="","","ZTRA")</f>
        <v/>
      </c>
      <c r="R201" s="69">
        <f>+IF(J201="","",+IFERROR(+IF(U201="DSZA","ALMA","1004"),"ALMA"))</f>
        <v/>
      </c>
      <c r="S201" s="69">
        <f>+IF(K201="","","40000001")</f>
        <v/>
      </c>
      <c r="T201" s="69">
        <f>+IF(L201="","",+DAY(TODAY())&amp;"."&amp;TEXT(+TODAY(),"MM")&amp;"."&amp;+YEAR(TODAY()))</f>
        <v/>
      </c>
      <c r="U201" s="69">
        <f>+IF(M201="","",IFERROR(+VLOOKUP(C201,materiales!$A$2:$D$1000,4,0),"DSZA"))</f>
        <v/>
      </c>
      <c r="V201" s="69">
        <f>+IF(N201="","","MAN")</f>
        <v/>
      </c>
      <c r="W201" s="69">
        <f>IF(B201="","","02")</f>
        <v/>
      </c>
      <c r="X201" s="69">
        <f>IF(B201="","","01")</f>
        <v/>
      </c>
      <c r="Y201" s="70">
        <f>+RIGHT(B201,8)</f>
        <v/>
      </c>
      <c r="Z201" s="70">
        <f>IF(M201="no_cargado",VLOOKUP(B201,NAfiliado_NFarmacia!A:H,8,0),"")</f>
        <v/>
      </c>
      <c r="AA201" s="71" t="n"/>
    </row>
    <row r="202">
      <c r="A202" s="50" t="n"/>
      <c r="B202" s="70" t="n"/>
      <c r="C202" s="72" t="n"/>
      <c r="D202" s="70" t="n"/>
      <c r="E202" s="70" t="n"/>
      <c r="F202" s="70" t="n"/>
      <c r="G202" s="66">
        <f>+IF($B202="","",+IFERROR(+VLOOKUP(B202,padron!$A$2:$E$2000,2,0),+IFERROR(VLOOKUP(B202,NAfiliado_NFarmacia!$A:$J,10,0),"Ingresar Nuevo Afiliado")))</f>
        <v/>
      </c>
      <c r="H202" s="69">
        <f>+IF(B202="","",+IFERROR(+VLOOKUP($C202,materiales!$A$2:$C$101,2,0),"9999"))</f>
        <v/>
      </c>
      <c r="I202" s="70">
        <f>+IF($B202="","",+IF(OR($F202="Si",$F202=""),IF(ISERROR(VLOOKUP($B202,padron!$A$3:$M$482,9,0)),+IF(ISERROR(VLOOKUP($B202,NAfiliado_NFarmacia!$A$2:$J$497,5,0)),"Ingresa Farmacia",VLOOKUP($B202,NAfiliado_NFarmacia!$A$2:$J$497,5,0)),VLOOKUP($B202,padron!$A$3:$M$482,9,0)),+IF(ISERROR(VLOOKUP($B202,NAfiliado_NFarmacia!$A$2:$J$497,5,0)),"Ingresa Farmacia",VLOOKUP($B202,NAfiliado_NFarmacia!$A$2:$J$497,5,0))))</f>
        <v/>
      </c>
      <c r="J202" s="70">
        <f>+IF($B202="","",+IF(OR($F202="Si",$F202=""),IF(ISERROR(VLOOKUP($B202,padron!$A$3:$M$482,10,0)),+IF(ISERROR(VLOOKUP($B202,NAfiliado_NFarmacia!$A$2:$J$497,5,0)),"Ingresa Direccion de Farmacia",VLOOKUP($B202,NAfiliado_NFarmacia!$A$2:$J$497,6,0)),VLOOKUP($B202,padron!$A$3:$M$482,10,0)),+IF(ISERROR(VLOOKUP($B202,NAfiliado_NFarmacia!$A$2:$J$497,6,0)),"Ingresa Direccion de Farmacia",VLOOKUP($B202,NAfiliado_NFarmacia!$A$2:$J$497,6,0))))</f>
        <v/>
      </c>
      <c r="K202" s="70">
        <f>+IF($B202="","",+IF(OR($F202="Si",$F202=""),IF(ISERROR(VLOOKUP($B202,padron!$A$3:$M$482,10,0)),+IF(ISERROR(VLOOKUP($B202,NAfiliado_NFarmacia!$A$2:$J$497,5,0)),"Ingresa Localidad de Farmacia",VLOOKUP($B202,NAfiliado_NFarmacia!$A$2:$J$497,7,0)),VLOOKUP($B202,padron!$A$3:$M$482,11,0)),+IF(ISERROR(VLOOKUP($B202,NAfiliado_NFarmacia!$A$2:$J$497,7,0)),"Ingresa Localidad de Farmacia",VLOOKUP($B202,NAfiliado_NFarmacia!$A$2:$J$497,7,0))))</f>
        <v/>
      </c>
      <c r="L202" s="69">
        <f>+IF(B202="","",IF(F202="No","84005541",+IFERROR(+VLOOKUP(inicio!B202,padron!$A$2:$H$1999,8,0),"84005541")))</f>
        <v/>
      </c>
      <c r="M202" s="69">
        <f>+IF(B202="","",+IFERROR(+VLOOKUP(B202,padron!A:C,3,0),"no_cargado"))</f>
        <v/>
      </c>
      <c r="N202" s="69">
        <f>+IF(C202="","",+IFERROR(+VLOOKUP($C202,materiales!$A$2:$C$101,3,0),"9999"))</f>
        <v/>
      </c>
      <c r="O202" s="69">
        <f>+IF(D202="","","01")</f>
        <v/>
      </c>
      <c r="P202" s="69">
        <f>+IF(B202="","","CONVENIO 100%")</f>
        <v/>
      </c>
      <c r="Q202" s="69">
        <f>+IF(I202="","","ZTRA")</f>
        <v/>
      </c>
      <c r="R202" s="69">
        <f>+IF(J202="","",+IFERROR(+IF(U202="DSZA","ALMA","1004"),"ALMA"))</f>
        <v/>
      </c>
      <c r="S202" s="69">
        <f>+IF(K202="","","40000001")</f>
        <v/>
      </c>
      <c r="T202" s="69">
        <f>+IF(L202="","",+DAY(TODAY())&amp;"."&amp;TEXT(+TODAY(),"MM")&amp;"."&amp;+YEAR(TODAY()))</f>
        <v/>
      </c>
      <c r="U202" s="69">
        <f>+IF(M202="","",IFERROR(+VLOOKUP(C202,materiales!$A$2:$D$1000,4,0),"DSZA"))</f>
        <v/>
      </c>
      <c r="V202" s="69">
        <f>+IF(N202="","","MAN")</f>
        <v/>
      </c>
      <c r="W202" s="69">
        <f>IF(B202="","","02")</f>
        <v/>
      </c>
      <c r="X202" s="69">
        <f>IF(B202="","","01")</f>
        <v/>
      </c>
      <c r="Y202" s="70">
        <f>+RIGHT(B202,8)</f>
        <v/>
      </c>
      <c r="Z202" s="70">
        <f>IF(M202="no_cargado",VLOOKUP(B202,NAfiliado_NFarmacia!A:H,8,0),"")</f>
        <v/>
      </c>
      <c r="AA202" s="71" t="n"/>
    </row>
    <row r="203">
      <c r="A203" s="50" t="n"/>
      <c r="B203" s="70" t="n"/>
      <c r="C203" s="72" t="n"/>
      <c r="D203" s="70" t="n"/>
      <c r="E203" s="70" t="n"/>
      <c r="F203" s="70" t="n"/>
      <c r="G203" s="66">
        <f>+IF($B203="","",+IFERROR(+VLOOKUP(B203,padron!$A$2:$E$2000,2,0),+IFERROR(VLOOKUP(B203,NAfiliado_NFarmacia!$A:$J,10,0),"Ingresar Nuevo Afiliado")))</f>
        <v/>
      </c>
      <c r="H203" s="69">
        <f>+IF(B203="","",+IFERROR(+VLOOKUP($C203,materiales!$A$2:$C$101,2,0),"9999"))</f>
        <v/>
      </c>
      <c r="I203" s="70">
        <f>+IF($B203="","",+IF(OR($F203="Si",$F203=""),IF(ISERROR(VLOOKUP($B203,padron!$A$3:$M$482,9,0)),+IF(ISERROR(VLOOKUP($B203,NAfiliado_NFarmacia!$A$2:$J$497,5,0)),"Ingresa Farmacia",VLOOKUP($B203,NAfiliado_NFarmacia!$A$2:$J$497,5,0)),VLOOKUP($B203,padron!$A$3:$M$482,9,0)),+IF(ISERROR(VLOOKUP($B203,NAfiliado_NFarmacia!$A$2:$J$497,5,0)),"Ingresa Farmacia",VLOOKUP($B203,NAfiliado_NFarmacia!$A$2:$J$497,5,0))))</f>
        <v/>
      </c>
      <c r="J203" s="70">
        <f>+IF($B203="","",+IF(OR($F203="Si",$F203=""),IF(ISERROR(VLOOKUP($B203,padron!$A$3:$M$482,10,0)),+IF(ISERROR(VLOOKUP($B203,NAfiliado_NFarmacia!$A$2:$J$497,5,0)),"Ingresa Direccion de Farmacia",VLOOKUP($B203,NAfiliado_NFarmacia!$A$2:$J$497,6,0)),VLOOKUP($B203,padron!$A$3:$M$482,10,0)),+IF(ISERROR(VLOOKUP($B203,NAfiliado_NFarmacia!$A$2:$J$497,6,0)),"Ingresa Direccion de Farmacia",VLOOKUP($B203,NAfiliado_NFarmacia!$A$2:$J$497,6,0))))</f>
        <v/>
      </c>
      <c r="K203" s="70">
        <f>+IF($B203="","",+IF(OR($F203="Si",$F203=""),IF(ISERROR(VLOOKUP($B203,padron!$A$3:$M$482,10,0)),+IF(ISERROR(VLOOKUP($B203,NAfiliado_NFarmacia!$A$2:$J$497,5,0)),"Ingresa Localidad de Farmacia",VLOOKUP($B203,NAfiliado_NFarmacia!$A$2:$J$497,7,0)),VLOOKUP($B203,padron!$A$3:$M$482,11,0)),+IF(ISERROR(VLOOKUP($B203,NAfiliado_NFarmacia!$A$2:$J$497,7,0)),"Ingresa Localidad de Farmacia",VLOOKUP($B203,NAfiliado_NFarmacia!$A$2:$J$497,7,0))))</f>
        <v/>
      </c>
      <c r="L203" s="69">
        <f>+IF(B203="","",IF(F203="No","84005541",+IFERROR(+VLOOKUP(inicio!B203,padron!$A$2:$H$1999,8,0),"84005541")))</f>
        <v/>
      </c>
      <c r="M203" s="69">
        <f>+IF(B203="","",+IFERROR(+VLOOKUP(B203,padron!A:C,3,0),"no_cargado"))</f>
        <v/>
      </c>
      <c r="N203" s="69">
        <f>+IF(C203="","",+IFERROR(+VLOOKUP($C203,materiales!$A$2:$C$101,3,0),"9999"))</f>
        <v/>
      </c>
      <c r="O203" s="69">
        <f>+IF(D203="","","01")</f>
        <v/>
      </c>
      <c r="P203" s="69">
        <f>+IF(B203="","","CONVENIO 100%")</f>
        <v/>
      </c>
      <c r="Q203" s="69">
        <f>+IF(I203="","","ZTRA")</f>
        <v/>
      </c>
      <c r="R203" s="69">
        <f>+IF(J203="","",+IFERROR(+IF(U203="DSZA","ALMA","1004"),"ALMA"))</f>
        <v/>
      </c>
      <c r="S203" s="69">
        <f>+IF(K203="","","40000001")</f>
        <v/>
      </c>
      <c r="T203" s="69">
        <f>+IF(L203="","",+DAY(TODAY())&amp;"."&amp;TEXT(+TODAY(),"MM")&amp;"."&amp;+YEAR(TODAY()))</f>
        <v/>
      </c>
      <c r="U203" s="69">
        <f>+IF(M203="","",IFERROR(+VLOOKUP(C203,materiales!$A$2:$D$1000,4,0),"DSZA"))</f>
        <v/>
      </c>
      <c r="V203" s="69">
        <f>+IF(N203="","","MAN")</f>
        <v/>
      </c>
      <c r="W203" s="69">
        <f>IF(B203="","","02")</f>
        <v/>
      </c>
      <c r="X203" s="69">
        <f>IF(B203="","","01")</f>
        <v/>
      </c>
      <c r="Y203" s="70">
        <f>+RIGHT(B203,8)</f>
        <v/>
      </c>
      <c r="Z203" s="70">
        <f>IF(M203="no_cargado",VLOOKUP(B203,NAfiliado_NFarmacia!A:H,8,0),"")</f>
        <v/>
      </c>
      <c r="AA203" s="71" t="n"/>
    </row>
    <row r="204">
      <c r="A204" s="50" t="n"/>
      <c r="B204" s="70" t="n"/>
      <c r="C204" s="72" t="n"/>
      <c r="D204" s="70" t="n"/>
      <c r="E204" s="70" t="n"/>
      <c r="F204" s="70" t="n"/>
      <c r="G204" s="66">
        <f>+IF($B204="","",+IFERROR(+VLOOKUP(B204,padron!$A$2:$E$2000,2,0),+IFERROR(VLOOKUP(B204,NAfiliado_NFarmacia!$A:$J,10,0),"Ingresar Nuevo Afiliado")))</f>
        <v/>
      </c>
      <c r="H204" s="69">
        <f>+IF(B204="","",+IFERROR(+VLOOKUP($C204,materiales!$A$2:$C$101,2,0),"9999"))</f>
        <v/>
      </c>
      <c r="I204" s="70">
        <f>+IF($B204="","",+IF(OR($F204="Si",$F204=""),IF(ISERROR(VLOOKUP($B204,padron!$A$3:$M$482,9,0)),+IF(ISERROR(VLOOKUP($B204,NAfiliado_NFarmacia!$A$2:$J$497,5,0)),"Ingresa Farmacia",VLOOKUP($B204,NAfiliado_NFarmacia!$A$2:$J$497,5,0)),VLOOKUP($B204,padron!$A$3:$M$482,9,0)),+IF(ISERROR(VLOOKUP($B204,NAfiliado_NFarmacia!$A$2:$J$497,5,0)),"Ingresa Farmacia",VLOOKUP($B204,NAfiliado_NFarmacia!$A$2:$J$497,5,0))))</f>
        <v/>
      </c>
      <c r="J204" s="70">
        <f>+IF($B204="","",+IF(OR($F204="Si",$F204=""),IF(ISERROR(VLOOKUP($B204,padron!$A$3:$M$482,10,0)),+IF(ISERROR(VLOOKUP($B204,NAfiliado_NFarmacia!$A$2:$J$497,5,0)),"Ingresa Direccion de Farmacia",VLOOKUP($B204,NAfiliado_NFarmacia!$A$2:$J$497,6,0)),VLOOKUP($B204,padron!$A$3:$M$482,10,0)),+IF(ISERROR(VLOOKUP($B204,NAfiliado_NFarmacia!$A$2:$J$497,6,0)),"Ingresa Direccion de Farmacia",VLOOKUP($B204,NAfiliado_NFarmacia!$A$2:$J$497,6,0))))</f>
        <v/>
      </c>
      <c r="K204" s="70">
        <f>+IF($B204="","",+IF(OR($F204="Si",$F204=""),IF(ISERROR(VLOOKUP($B204,padron!$A$3:$M$482,10,0)),+IF(ISERROR(VLOOKUP($B204,NAfiliado_NFarmacia!$A$2:$J$497,5,0)),"Ingresa Localidad de Farmacia",VLOOKUP($B204,NAfiliado_NFarmacia!$A$2:$J$497,7,0)),VLOOKUP($B204,padron!$A$3:$M$482,11,0)),+IF(ISERROR(VLOOKUP($B204,NAfiliado_NFarmacia!$A$2:$J$497,7,0)),"Ingresa Localidad de Farmacia",VLOOKUP($B204,NAfiliado_NFarmacia!$A$2:$J$497,7,0))))</f>
        <v/>
      </c>
      <c r="L204" s="69">
        <f>+IF(B204="","",IF(F204="No","84005541",+IFERROR(+VLOOKUP(inicio!B204,padron!$A$2:$H$1999,8,0),"84005541")))</f>
        <v/>
      </c>
      <c r="M204" s="69">
        <f>+IF(B204="","",+IFERROR(+VLOOKUP(B204,padron!A:C,3,0),"no_cargado"))</f>
        <v/>
      </c>
      <c r="N204" s="69">
        <f>+IF(C204="","",+IFERROR(+VLOOKUP($C204,materiales!$A$2:$C$101,3,0),"9999"))</f>
        <v/>
      </c>
      <c r="O204" s="69">
        <f>+IF(D204="","","01")</f>
        <v/>
      </c>
      <c r="P204" s="69">
        <f>+IF(B204="","","CONVENIO 100%")</f>
        <v/>
      </c>
      <c r="Q204" s="69">
        <f>+IF(I204="","","ZTRA")</f>
        <v/>
      </c>
      <c r="R204" s="69">
        <f>+IF(J204="","",+IFERROR(+IF(U204="DSZA","ALMA","1004"),"ALMA"))</f>
        <v/>
      </c>
      <c r="S204" s="69">
        <f>+IF(K204="","","40000001")</f>
        <v/>
      </c>
      <c r="T204" s="69">
        <f>+IF(L204="","",+DAY(TODAY())&amp;"."&amp;TEXT(+TODAY(),"MM")&amp;"."&amp;+YEAR(TODAY()))</f>
        <v/>
      </c>
      <c r="U204" s="69">
        <f>+IF(M204="","",IFERROR(+VLOOKUP(C204,materiales!$A$2:$D$1000,4,0),"DSZA"))</f>
        <v/>
      </c>
      <c r="V204" s="69">
        <f>+IF(N204="","","MAN")</f>
        <v/>
      </c>
      <c r="W204" s="69">
        <f>IF(B204="","","02")</f>
        <v/>
      </c>
      <c r="X204" s="69">
        <f>IF(B204="","","01")</f>
        <v/>
      </c>
      <c r="Y204" s="70">
        <f>+RIGHT(B204,8)</f>
        <v/>
      </c>
      <c r="Z204" s="70">
        <f>IF(M204="no_cargado",VLOOKUP(B204,NAfiliado_NFarmacia!A:H,8,0),"")</f>
        <v/>
      </c>
      <c r="AA204" s="71" t="n"/>
    </row>
    <row r="205">
      <c r="A205" s="50" t="n"/>
      <c r="B205" s="70" t="n"/>
      <c r="C205" s="72" t="n"/>
      <c r="D205" s="70" t="n"/>
      <c r="E205" s="70" t="n"/>
      <c r="F205" s="70" t="n"/>
      <c r="G205" s="66">
        <f>+IF($B205="","",+IFERROR(+VLOOKUP(B205,padron!$A$2:$E$2000,2,0),+IFERROR(VLOOKUP(B205,NAfiliado_NFarmacia!$A:$J,10,0),"Ingresar Nuevo Afiliado")))</f>
        <v/>
      </c>
      <c r="H205" s="69">
        <f>+IF(B205="","",+IFERROR(+VLOOKUP($C205,materiales!$A$2:$C$101,2,0),"9999"))</f>
        <v/>
      </c>
      <c r="I205" s="70">
        <f>+IF($B205="","",+IF(OR($F205="Si",$F205=""),IF(ISERROR(VLOOKUP($B205,padron!$A$3:$M$482,9,0)),+IF(ISERROR(VLOOKUP($B205,NAfiliado_NFarmacia!$A$2:$J$497,5,0)),"Ingresa Farmacia",VLOOKUP($B205,NAfiliado_NFarmacia!$A$2:$J$497,5,0)),VLOOKUP($B205,padron!$A$3:$M$482,9,0)),+IF(ISERROR(VLOOKUP($B205,NAfiliado_NFarmacia!$A$2:$J$497,5,0)),"Ingresa Farmacia",VLOOKUP($B205,NAfiliado_NFarmacia!$A$2:$J$497,5,0))))</f>
        <v/>
      </c>
      <c r="J205" s="70">
        <f>+IF($B205="","",+IF(OR($F205="Si",$F205=""),IF(ISERROR(VLOOKUP($B205,padron!$A$3:$M$482,10,0)),+IF(ISERROR(VLOOKUP($B205,NAfiliado_NFarmacia!$A$2:$J$497,5,0)),"Ingresa Direccion de Farmacia",VLOOKUP($B205,NAfiliado_NFarmacia!$A$2:$J$497,6,0)),VLOOKUP($B205,padron!$A$3:$M$482,10,0)),+IF(ISERROR(VLOOKUP($B205,NAfiliado_NFarmacia!$A$2:$J$497,6,0)),"Ingresa Direccion de Farmacia",VLOOKUP($B205,NAfiliado_NFarmacia!$A$2:$J$497,6,0))))</f>
        <v/>
      </c>
      <c r="K205" s="70">
        <f>+IF($B205="","",+IF(OR($F205="Si",$F205=""),IF(ISERROR(VLOOKUP($B205,padron!$A$3:$M$482,10,0)),+IF(ISERROR(VLOOKUP($B205,NAfiliado_NFarmacia!$A$2:$J$497,5,0)),"Ingresa Localidad de Farmacia",VLOOKUP($B205,NAfiliado_NFarmacia!$A$2:$J$497,7,0)),VLOOKUP($B205,padron!$A$3:$M$482,11,0)),+IF(ISERROR(VLOOKUP($B205,NAfiliado_NFarmacia!$A$2:$J$497,7,0)),"Ingresa Localidad de Farmacia",VLOOKUP($B205,NAfiliado_NFarmacia!$A$2:$J$497,7,0))))</f>
        <v/>
      </c>
      <c r="L205" s="69">
        <f>+IF(B205="","",IF(F205="No","84005541",+IFERROR(+VLOOKUP(inicio!B205,padron!$A$2:$H$1999,8,0),"84005541")))</f>
        <v/>
      </c>
      <c r="M205" s="69">
        <f>+IF(B205="","",+IFERROR(+VLOOKUP(B205,padron!A:C,3,0),"no_cargado"))</f>
        <v/>
      </c>
      <c r="N205" s="69">
        <f>+IF(C205="","",+IFERROR(+VLOOKUP($C205,materiales!$A$2:$C$101,3,0),"9999"))</f>
        <v/>
      </c>
      <c r="O205" s="69">
        <f>+IF(D205="","","01")</f>
        <v/>
      </c>
      <c r="P205" s="69">
        <f>+IF(B205="","","CONVENIO 100%")</f>
        <v/>
      </c>
      <c r="Q205" s="69">
        <f>+IF(I205="","","ZTRA")</f>
        <v/>
      </c>
      <c r="R205" s="69">
        <f>+IF(J205="","",+IFERROR(+IF(U205="DSZA","ALMA","1004"),"ALMA"))</f>
        <v/>
      </c>
      <c r="S205" s="69">
        <f>+IF(K205="","","40000001")</f>
        <v/>
      </c>
      <c r="T205" s="69">
        <f>+IF(L205="","",+DAY(TODAY())&amp;"."&amp;TEXT(+TODAY(),"MM")&amp;"."&amp;+YEAR(TODAY()))</f>
        <v/>
      </c>
      <c r="U205" s="69">
        <f>+IF(M205="","",IFERROR(+VLOOKUP(C205,materiales!$A$2:$D$1000,4,0),"DSZA"))</f>
        <v/>
      </c>
      <c r="V205" s="69">
        <f>+IF(N205="","","MAN")</f>
        <v/>
      </c>
      <c r="W205" s="69">
        <f>IF(B205="","","02")</f>
        <v/>
      </c>
      <c r="X205" s="69">
        <f>IF(B205="","","01")</f>
        <v/>
      </c>
      <c r="Y205" s="70">
        <f>+RIGHT(B205,8)</f>
        <v/>
      </c>
      <c r="Z205" s="70">
        <f>IF(M205="no_cargado",VLOOKUP(B205,NAfiliado_NFarmacia!A:H,8,0),"")</f>
        <v/>
      </c>
      <c r="AA205" s="71" t="n"/>
    </row>
    <row r="206">
      <c r="A206" s="50" t="n"/>
      <c r="B206" s="70" t="n"/>
      <c r="C206" s="72" t="n"/>
      <c r="D206" s="70" t="n"/>
      <c r="E206" s="70" t="n"/>
      <c r="F206" s="70" t="n"/>
      <c r="G206" s="66">
        <f>+IF($B206="","",+IFERROR(+VLOOKUP(B206,padron!$A$2:$E$2000,2,0),+IFERROR(VLOOKUP(B206,NAfiliado_NFarmacia!$A:$J,10,0),"Ingresar Nuevo Afiliado")))</f>
        <v/>
      </c>
      <c r="H206" s="69">
        <f>+IF(B206="","",+IFERROR(+VLOOKUP($C206,materiales!$A$2:$C$101,2,0),"9999"))</f>
        <v/>
      </c>
      <c r="I206" s="70">
        <f>+IF($B206="","",+IF(OR($F206="Si",$F206=""),IF(ISERROR(VLOOKUP($B206,padron!$A$3:$M$482,9,0)),+IF(ISERROR(VLOOKUP($B206,NAfiliado_NFarmacia!$A$2:$J$497,5,0)),"Ingresa Farmacia",VLOOKUP($B206,NAfiliado_NFarmacia!$A$2:$J$497,5,0)),VLOOKUP($B206,padron!$A$3:$M$482,9,0)),+IF(ISERROR(VLOOKUP($B206,NAfiliado_NFarmacia!$A$2:$J$497,5,0)),"Ingresa Farmacia",VLOOKUP($B206,NAfiliado_NFarmacia!$A$2:$J$497,5,0))))</f>
        <v/>
      </c>
      <c r="J206" s="70">
        <f>+IF($B206="","",+IF(OR($F206="Si",$F206=""),IF(ISERROR(VLOOKUP($B206,padron!$A$3:$M$482,10,0)),+IF(ISERROR(VLOOKUP($B206,NAfiliado_NFarmacia!$A$2:$J$497,5,0)),"Ingresa Direccion de Farmacia",VLOOKUP($B206,NAfiliado_NFarmacia!$A$2:$J$497,6,0)),VLOOKUP($B206,padron!$A$3:$M$482,10,0)),+IF(ISERROR(VLOOKUP($B206,NAfiliado_NFarmacia!$A$2:$J$497,6,0)),"Ingresa Direccion de Farmacia",VLOOKUP($B206,NAfiliado_NFarmacia!$A$2:$J$497,6,0))))</f>
        <v/>
      </c>
      <c r="K206" s="70">
        <f>+IF($B206="","",+IF(OR($F206="Si",$F206=""),IF(ISERROR(VLOOKUP($B206,padron!$A$3:$M$482,10,0)),+IF(ISERROR(VLOOKUP($B206,NAfiliado_NFarmacia!$A$2:$J$497,5,0)),"Ingresa Localidad de Farmacia",VLOOKUP($B206,NAfiliado_NFarmacia!$A$2:$J$497,7,0)),VLOOKUP($B206,padron!$A$3:$M$482,11,0)),+IF(ISERROR(VLOOKUP($B206,NAfiliado_NFarmacia!$A$2:$J$497,7,0)),"Ingresa Localidad de Farmacia",VLOOKUP($B206,NAfiliado_NFarmacia!$A$2:$J$497,7,0))))</f>
        <v/>
      </c>
      <c r="L206" s="69">
        <f>+IF(B206="","",IF(F206="No","84005541",+IFERROR(+VLOOKUP(inicio!B206,padron!$A$2:$H$1999,8,0),"84005541")))</f>
        <v/>
      </c>
      <c r="M206" s="69">
        <f>+IF(B206="","",+IFERROR(+VLOOKUP(B206,padron!A:C,3,0),"no_cargado"))</f>
        <v/>
      </c>
      <c r="N206" s="69">
        <f>+IF(C206="","",+IFERROR(+VLOOKUP($C206,materiales!$A$2:$C$101,3,0),"9999"))</f>
        <v/>
      </c>
      <c r="O206" s="69">
        <f>+IF(D206="","","01")</f>
        <v/>
      </c>
      <c r="P206" s="69">
        <f>+IF(B206="","","CONVENIO 100%")</f>
        <v/>
      </c>
      <c r="Q206" s="69">
        <f>+IF(I206="","","ZTRA")</f>
        <v/>
      </c>
      <c r="R206" s="69">
        <f>+IF(J206="","",+IFERROR(+IF(U206="DSZA","ALMA","1004"),"ALMA"))</f>
        <v/>
      </c>
      <c r="S206" s="69">
        <f>+IF(K206="","","40000001")</f>
        <v/>
      </c>
      <c r="T206" s="69">
        <f>+IF(L206="","",+DAY(TODAY())&amp;"."&amp;TEXT(+TODAY(),"MM")&amp;"."&amp;+YEAR(TODAY()))</f>
        <v/>
      </c>
      <c r="U206" s="69">
        <f>+IF(M206="","",IFERROR(+VLOOKUP(C206,materiales!$A$2:$D$1000,4,0),"DSZA"))</f>
        <v/>
      </c>
      <c r="V206" s="69">
        <f>+IF(N206="","","MAN")</f>
        <v/>
      </c>
      <c r="W206" s="69">
        <f>IF(B206="","","02")</f>
        <v/>
      </c>
      <c r="X206" s="69">
        <f>IF(B206="","","01")</f>
        <v/>
      </c>
      <c r="Y206" s="70">
        <f>+RIGHT(B206,8)</f>
        <v/>
      </c>
      <c r="Z206" s="70">
        <f>IF(M206="no_cargado",VLOOKUP(B206,NAfiliado_NFarmacia!A:H,8,0),"")</f>
        <v/>
      </c>
      <c r="AA206" s="71" t="n"/>
    </row>
    <row r="207">
      <c r="A207" s="50" t="n"/>
      <c r="B207" s="70" t="n"/>
      <c r="C207" s="72" t="n"/>
      <c r="D207" s="70" t="n"/>
      <c r="E207" s="70" t="n"/>
      <c r="F207" s="70" t="n"/>
      <c r="G207" s="66">
        <f>+IF($B207="","",+IFERROR(+VLOOKUP(B207,padron!$A$2:$E$2000,2,0),+IFERROR(VLOOKUP(B207,NAfiliado_NFarmacia!$A:$J,10,0),"Ingresar Nuevo Afiliado")))</f>
        <v/>
      </c>
      <c r="H207" s="69">
        <f>+IF(B207="","",+IFERROR(+VLOOKUP($C207,materiales!$A$2:$C$101,2,0),"9999"))</f>
        <v/>
      </c>
      <c r="I207" s="70">
        <f>+IF($B207="","",+IF(OR($F207="Si",$F207=""),IF(ISERROR(VLOOKUP($B207,padron!$A$3:$M$482,9,0)),+IF(ISERROR(VLOOKUP($B207,NAfiliado_NFarmacia!$A$2:$J$497,5,0)),"Ingresa Farmacia",VLOOKUP($B207,NAfiliado_NFarmacia!$A$2:$J$497,5,0)),VLOOKUP($B207,padron!$A$3:$M$482,9,0)),+IF(ISERROR(VLOOKUP($B207,NAfiliado_NFarmacia!$A$2:$J$497,5,0)),"Ingresa Farmacia",VLOOKUP($B207,NAfiliado_NFarmacia!$A$2:$J$497,5,0))))</f>
        <v/>
      </c>
      <c r="J207" s="70">
        <f>+IF($B207="","",+IF(OR($F207="Si",$F207=""),IF(ISERROR(VLOOKUP($B207,padron!$A$3:$M$482,10,0)),+IF(ISERROR(VLOOKUP($B207,NAfiliado_NFarmacia!$A$2:$J$497,5,0)),"Ingresa Direccion de Farmacia",VLOOKUP($B207,NAfiliado_NFarmacia!$A$2:$J$497,6,0)),VLOOKUP($B207,padron!$A$3:$M$482,10,0)),+IF(ISERROR(VLOOKUP($B207,NAfiliado_NFarmacia!$A$2:$J$497,6,0)),"Ingresa Direccion de Farmacia",VLOOKUP($B207,NAfiliado_NFarmacia!$A$2:$J$497,6,0))))</f>
        <v/>
      </c>
      <c r="K207" s="70">
        <f>+IF($B207="","",+IF(OR($F207="Si",$F207=""),IF(ISERROR(VLOOKUP($B207,padron!$A$3:$M$482,10,0)),+IF(ISERROR(VLOOKUP($B207,NAfiliado_NFarmacia!$A$2:$J$497,5,0)),"Ingresa Localidad de Farmacia",VLOOKUP($B207,NAfiliado_NFarmacia!$A$2:$J$497,7,0)),VLOOKUP($B207,padron!$A$3:$M$482,11,0)),+IF(ISERROR(VLOOKUP($B207,NAfiliado_NFarmacia!$A$2:$J$497,7,0)),"Ingresa Localidad de Farmacia",VLOOKUP($B207,NAfiliado_NFarmacia!$A$2:$J$497,7,0))))</f>
        <v/>
      </c>
      <c r="L207" s="69">
        <f>+IF(B207="","",IF(F207="No","84005541",+IFERROR(+VLOOKUP(inicio!B207,padron!$A$2:$H$1999,8,0),"84005541")))</f>
        <v/>
      </c>
      <c r="M207" s="69">
        <f>+IF(B207="","",+IFERROR(+VLOOKUP(B207,padron!A:C,3,0),"no_cargado"))</f>
        <v/>
      </c>
      <c r="N207" s="69">
        <f>+IF(C207="","",+IFERROR(+VLOOKUP($C207,materiales!$A$2:$C$101,3,0),"9999"))</f>
        <v/>
      </c>
      <c r="O207" s="69">
        <f>+IF(D207="","","01")</f>
        <v/>
      </c>
      <c r="P207" s="69">
        <f>+IF(B207="","","CONVENIO 100%")</f>
        <v/>
      </c>
      <c r="Q207" s="69">
        <f>+IF(I207="","","ZTRA")</f>
        <v/>
      </c>
      <c r="R207" s="69">
        <f>+IF(J207="","",+IFERROR(+IF(U207="DSZA","ALMA","1004"),"ALMA"))</f>
        <v/>
      </c>
      <c r="S207" s="69">
        <f>+IF(K207="","","40000001")</f>
        <v/>
      </c>
      <c r="T207" s="69">
        <f>+IF(L207="","",+DAY(TODAY())&amp;"."&amp;TEXT(+TODAY(),"MM")&amp;"."&amp;+YEAR(TODAY()))</f>
        <v/>
      </c>
      <c r="U207" s="69">
        <f>+IF(M207="","",IFERROR(+VLOOKUP(C207,materiales!$A$2:$D$1000,4,0),"DSZA"))</f>
        <v/>
      </c>
      <c r="V207" s="69">
        <f>+IF(N207="","","MAN")</f>
        <v/>
      </c>
      <c r="W207" s="69">
        <f>IF(B207="","","02")</f>
        <v/>
      </c>
      <c r="X207" s="69">
        <f>IF(B207="","","01")</f>
        <v/>
      </c>
      <c r="Y207" s="70">
        <f>+RIGHT(B207,8)</f>
        <v/>
      </c>
      <c r="Z207" s="70">
        <f>IF(M207="no_cargado",VLOOKUP(B207,NAfiliado_NFarmacia!A:H,8,0),"")</f>
        <v/>
      </c>
      <c r="AA207" s="71" t="n"/>
    </row>
    <row r="208">
      <c r="A208" s="50" t="n"/>
      <c r="B208" s="70" t="n"/>
      <c r="C208" s="72" t="n"/>
      <c r="D208" s="70" t="n"/>
      <c r="E208" s="70" t="n"/>
      <c r="F208" s="70" t="n"/>
      <c r="G208" s="66">
        <f>+IF($B208="","",+IFERROR(+VLOOKUP(B208,padron!$A$2:$E$2000,2,0),+IFERROR(VLOOKUP(B208,NAfiliado_NFarmacia!$A:$J,10,0),"Ingresar Nuevo Afiliado")))</f>
        <v/>
      </c>
      <c r="H208" s="69">
        <f>+IF(B208="","",+IFERROR(+VLOOKUP($C208,materiales!$A$2:$C$101,2,0),"9999"))</f>
        <v/>
      </c>
      <c r="I208" s="70">
        <f>+IF($B208="","",+IF(OR($F208="Si",$F208=""),IF(ISERROR(VLOOKUP($B208,padron!$A$3:$M$482,9,0)),+IF(ISERROR(VLOOKUP($B208,NAfiliado_NFarmacia!$A$2:$J$497,5,0)),"Ingresa Farmacia",VLOOKUP($B208,NAfiliado_NFarmacia!$A$2:$J$497,5,0)),VLOOKUP($B208,padron!$A$3:$M$482,9,0)),+IF(ISERROR(VLOOKUP($B208,NAfiliado_NFarmacia!$A$2:$J$497,5,0)),"Ingresa Farmacia",VLOOKUP($B208,NAfiliado_NFarmacia!$A$2:$J$497,5,0))))</f>
        <v/>
      </c>
      <c r="J208" s="70">
        <f>+IF($B208="","",+IF(OR($F208="Si",$F208=""),IF(ISERROR(VLOOKUP($B208,padron!$A$3:$M$482,10,0)),+IF(ISERROR(VLOOKUP($B208,NAfiliado_NFarmacia!$A$2:$J$497,5,0)),"Ingresa Direccion de Farmacia",VLOOKUP($B208,NAfiliado_NFarmacia!$A$2:$J$497,6,0)),VLOOKUP($B208,padron!$A$3:$M$482,10,0)),+IF(ISERROR(VLOOKUP($B208,NAfiliado_NFarmacia!$A$2:$J$497,6,0)),"Ingresa Direccion de Farmacia",VLOOKUP($B208,NAfiliado_NFarmacia!$A$2:$J$497,6,0))))</f>
        <v/>
      </c>
      <c r="K208" s="70">
        <f>+IF($B208="","",+IF(OR($F208="Si",$F208=""),IF(ISERROR(VLOOKUP($B208,padron!$A$3:$M$482,10,0)),+IF(ISERROR(VLOOKUP($B208,NAfiliado_NFarmacia!$A$2:$J$497,5,0)),"Ingresa Localidad de Farmacia",VLOOKUP($B208,NAfiliado_NFarmacia!$A$2:$J$497,7,0)),VLOOKUP($B208,padron!$A$3:$M$482,11,0)),+IF(ISERROR(VLOOKUP($B208,NAfiliado_NFarmacia!$A$2:$J$497,7,0)),"Ingresa Localidad de Farmacia",VLOOKUP($B208,NAfiliado_NFarmacia!$A$2:$J$497,7,0))))</f>
        <v/>
      </c>
      <c r="L208" s="69">
        <f>+IF(B208="","",IF(F208="No","84005541",+IFERROR(+VLOOKUP(inicio!B208,padron!$A$2:$H$1999,8,0),"84005541")))</f>
        <v/>
      </c>
      <c r="M208" s="69">
        <f>+IF(B208="","",+IFERROR(+VLOOKUP(B208,padron!A:C,3,0),"no_cargado"))</f>
        <v/>
      </c>
      <c r="N208" s="69">
        <f>+IF(C208="","",+IFERROR(+VLOOKUP($C208,materiales!$A$2:$C$101,3,0),"9999"))</f>
        <v/>
      </c>
      <c r="O208" s="69">
        <f>+IF(D208="","","01")</f>
        <v/>
      </c>
      <c r="P208" s="69">
        <f>+IF(B208="","","CONVENIO 100%")</f>
        <v/>
      </c>
      <c r="Q208" s="69">
        <f>+IF(I208="","","ZTRA")</f>
        <v/>
      </c>
      <c r="R208" s="69">
        <f>+IF(J208="","",+IFERROR(+IF(U208="DSZA","ALMA","1004"),"ALMA"))</f>
        <v/>
      </c>
      <c r="S208" s="69">
        <f>+IF(K208="","","40000001")</f>
        <v/>
      </c>
      <c r="T208" s="69">
        <f>+IF(L208="","",+DAY(TODAY())&amp;"."&amp;TEXT(+TODAY(),"MM")&amp;"."&amp;+YEAR(TODAY()))</f>
        <v/>
      </c>
      <c r="U208" s="69">
        <f>+IF(M208="","",IFERROR(+VLOOKUP(C208,materiales!$A$2:$D$1000,4,0),"DSZA"))</f>
        <v/>
      </c>
      <c r="V208" s="69">
        <f>+IF(N208="","","MAN")</f>
        <v/>
      </c>
      <c r="W208" s="69">
        <f>IF(B208="","","02")</f>
        <v/>
      </c>
      <c r="X208" s="69">
        <f>IF(B208="","","01")</f>
        <v/>
      </c>
      <c r="Y208" s="70">
        <f>+RIGHT(B208,8)</f>
        <v/>
      </c>
      <c r="Z208" s="70">
        <f>IF(M208="no_cargado",VLOOKUP(B208,NAfiliado_NFarmacia!A:H,8,0),"")</f>
        <v/>
      </c>
      <c r="AA208" s="71" t="n"/>
    </row>
    <row r="209">
      <c r="A209" s="50" t="n"/>
      <c r="B209" s="70" t="n"/>
      <c r="C209" s="72" t="n"/>
      <c r="D209" s="70" t="n"/>
      <c r="E209" s="70" t="n"/>
      <c r="F209" s="70" t="n"/>
      <c r="G209" s="66">
        <f>+IF($B209="","",+IFERROR(+VLOOKUP(B209,padron!$A$2:$E$2000,2,0),+IFERROR(VLOOKUP(B209,NAfiliado_NFarmacia!$A:$J,10,0),"Ingresar Nuevo Afiliado")))</f>
        <v/>
      </c>
      <c r="H209" s="69">
        <f>+IF(B209="","",+IFERROR(+VLOOKUP($C209,materiales!$A$2:$C$101,2,0),"9999"))</f>
        <v/>
      </c>
      <c r="I209" s="70">
        <f>+IF($B209="","",+IF(OR($F209="Si",$F209=""),IF(ISERROR(VLOOKUP($B209,padron!$A$3:$M$482,9,0)),+IF(ISERROR(VLOOKUP($B209,NAfiliado_NFarmacia!$A$2:$J$497,5,0)),"Ingresa Farmacia",VLOOKUP($B209,NAfiliado_NFarmacia!$A$2:$J$497,5,0)),VLOOKUP($B209,padron!$A$3:$M$482,9,0)),+IF(ISERROR(VLOOKUP($B209,NAfiliado_NFarmacia!$A$2:$J$497,5,0)),"Ingresa Farmacia",VLOOKUP($B209,NAfiliado_NFarmacia!$A$2:$J$497,5,0))))</f>
        <v/>
      </c>
      <c r="J209" s="70">
        <f>+IF($B209="","",+IF(OR($F209="Si",$F209=""),IF(ISERROR(VLOOKUP($B209,padron!$A$3:$M$482,10,0)),+IF(ISERROR(VLOOKUP($B209,NAfiliado_NFarmacia!$A$2:$J$497,5,0)),"Ingresa Direccion de Farmacia",VLOOKUP($B209,NAfiliado_NFarmacia!$A$2:$J$497,6,0)),VLOOKUP($B209,padron!$A$3:$M$482,10,0)),+IF(ISERROR(VLOOKUP($B209,NAfiliado_NFarmacia!$A$2:$J$497,6,0)),"Ingresa Direccion de Farmacia",VLOOKUP($B209,NAfiliado_NFarmacia!$A$2:$J$497,6,0))))</f>
        <v/>
      </c>
      <c r="K209" s="70">
        <f>+IF($B209="","",+IF(OR($F209="Si",$F209=""),IF(ISERROR(VLOOKUP($B209,padron!$A$3:$M$482,10,0)),+IF(ISERROR(VLOOKUP($B209,NAfiliado_NFarmacia!$A$2:$J$497,5,0)),"Ingresa Localidad de Farmacia",VLOOKUP($B209,NAfiliado_NFarmacia!$A$2:$J$497,7,0)),VLOOKUP($B209,padron!$A$3:$M$482,11,0)),+IF(ISERROR(VLOOKUP($B209,NAfiliado_NFarmacia!$A$2:$J$497,7,0)),"Ingresa Localidad de Farmacia",VLOOKUP($B209,NAfiliado_NFarmacia!$A$2:$J$497,7,0))))</f>
        <v/>
      </c>
      <c r="L209" s="69">
        <f>+IF(B209="","",IF(F209="No","84005541",+IFERROR(+VLOOKUP(inicio!B209,padron!$A$2:$H$1999,8,0),"84005541")))</f>
        <v/>
      </c>
      <c r="M209" s="69">
        <f>+IF(B209="","",+IFERROR(+VLOOKUP(B209,padron!A:C,3,0),"no_cargado"))</f>
        <v/>
      </c>
      <c r="N209" s="69">
        <f>+IF(C209="","",+IFERROR(+VLOOKUP($C209,materiales!$A$2:$C$101,3,0),"9999"))</f>
        <v/>
      </c>
      <c r="O209" s="69">
        <f>+IF(D209="","","01")</f>
        <v/>
      </c>
      <c r="P209" s="69">
        <f>+IF(B209="","","CONVENIO 100%")</f>
        <v/>
      </c>
      <c r="Q209" s="69">
        <f>+IF(I209="","","ZTRA")</f>
        <v/>
      </c>
      <c r="R209" s="69">
        <f>+IF(J209="","",+IFERROR(+IF(U209="DSZA","ALMA","1004"),"ALMA"))</f>
        <v/>
      </c>
      <c r="S209" s="69">
        <f>+IF(K209="","","40000001")</f>
        <v/>
      </c>
      <c r="T209" s="69">
        <f>+IF(L209="","",+DAY(TODAY())&amp;"."&amp;TEXT(+TODAY(),"MM")&amp;"."&amp;+YEAR(TODAY()))</f>
        <v/>
      </c>
      <c r="U209" s="69">
        <f>+IF(M209="","",IFERROR(+VLOOKUP(C209,materiales!$A$2:$D$1000,4,0),"DSZA"))</f>
        <v/>
      </c>
      <c r="V209" s="69">
        <f>+IF(N209="","","MAN")</f>
        <v/>
      </c>
      <c r="W209" s="69">
        <f>IF(B209="","","02")</f>
        <v/>
      </c>
      <c r="X209" s="69">
        <f>IF(B209="","","01")</f>
        <v/>
      </c>
      <c r="Y209" s="70">
        <f>+RIGHT(B209,8)</f>
        <v/>
      </c>
      <c r="Z209" s="70">
        <f>IF(M209="no_cargado",VLOOKUP(B209,NAfiliado_NFarmacia!A:H,8,0),"")</f>
        <v/>
      </c>
      <c r="AA209" s="71" t="n"/>
    </row>
    <row r="210">
      <c r="A210" s="50" t="n"/>
      <c r="B210" s="70" t="n"/>
      <c r="C210" s="72" t="n"/>
      <c r="D210" s="70" t="n"/>
      <c r="E210" s="70" t="n"/>
      <c r="F210" s="70" t="n"/>
      <c r="G210" s="66">
        <f>+IF($B210="","",+IFERROR(+VLOOKUP(B210,padron!$A$2:$E$2000,2,0),+IFERROR(VLOOKUP(B210,NAfiliado_NFarmacia!$A:$J,10,0),"Ingresar Nuevo Afiliado")))</f>
        <v/>
      </c>
      <c r="H210" s="69">
        <f>+IF(B210="","",+IFERROR(+VLOOKUP($C210,materiales!$A$2:$C$101,2,0),"9999"))</f>
        <v/>
      </c>
      <c r="I210" s="70">
        <f>+IF($B210="","",+IF(OR($F210="Si",$F210=""),IF(ISERROR(VLOOKUP($B210,padron!$A$3:$M$482,9,0)),+IF(ISERROR(VLOOKUP($B210,NAfiliado_NFarmacia!$A$2:$J$497,5,0)),"Ingresa Farmacia",VLOOKUP($B210,NAfiliado_NFarmacia!$A$2:$J$497,5,0)),VLOOKUP($B210,padron!$A$3:$M$482,9,0)),+IF(ISERROR(VLOOKUP($B210,NAfiliado_NFarmacia!$A$2:$J$497,5,0)),"Ingresa Farmacia",VLOOKUP($B210,NAfiliado_NFarmacia!$A$2:$J$497,5,0))))</f>
        <v/>
      </c>
      <c r="J210" s="70">
        <f>+IF($B210="","",+IF(OR($F210="Si",$F210=""),IF(ISERROR(VLOOKUP($B210,padron!$A$3:$M$482,10,0)),+IF(ISERROR(VLOOKUP($B210,NAfiliado_NFarmacia!$A$2:$J$497,5,0)),"Ingresa Direccion de Farmacia",VLOOKUP($B210,NAfiliado_NFarmacia!$A$2:$J$497,6,0)),VLOOKUP($B210,padron!$A$3:$M$482,10,0)),+IF(ISERROR(VLOOKUP($B210,NAfiliado_NFarmacia!$A$2:$J$497,6,0)),"Ingresa Direccion de Farmacia",VLOOKUP($B210,NAfiliado_NFarmacia!$A$2:$J$497,6,0))))</f>
        <v/>
      </c>
      <c r="K210" s="70">
        <f>+IF($B210="","",+IF(OR($F210="Si",$F210=""),IF(ISERROR(VLOOKUP($B210,padron!$A$3:$M$482,10,0)),+IF(ISERROR(VLOOKUP($B210,NAfiliado_NFarmacia!$A$2:$J$497,5,0)),"Ingresa Localidad de Farmacia",VLOOKUP($B210,NAfiliado_NFarmacia!$A$2:$J$497,7,0)),VLOOKUP($B210,padron!$A$3:$M$482,11,0)),+IF(ISERROR(VLOOKUP($B210,NAfiliado_NFarmacia!$A$2:$J$497,7,0)),"Ingresa Localidad de Farmacia",VLOOKUP($B210,NAfiliado_NFarmacia!$A$2:$J$497,7,0))))</f>
        <v/>
      </c>
      <c r="L210" s="69">
        <f>+IF(B210="","",IF(F210="No","84005541",+IFERROR(+VLOOKUP(inicio!B210,padron!$A$2:$H$1999,8,0),"84005541")))</f>
        <v/>
      </c>
      <c r="M210" s="69">
        <f>+IF(B210="","",+IFERROR(+VLOOKUP(B210,padron!A:C,3,0),"no_cargado"))</f>
        <v/>
      </c>
      <c r="N210" s="69">
        <f>+IF(C210="","",+IFERROR(+VLOOKUP($C210,materiales!$A$2:$C$101,3,0),"9999"))</f>
        <v/>
      </c>
      <c r="O210" s="69">
        <f>+IF(D210="","","01")</f>
        <v/>
      </c>
      <c r="P210" s="69">
        <f>+IF(B210="","","CONVENIO 100%")</f>
        <v/>
      </c>
      <c r="Q210" s="69">
        <f>+IF(I210="","","ZTRA")</f>
        <v/>
      </c>
      <c r="R210" s="69">
        <f>+IF(J210="","",+IFERROR(+IF(U210="DSZA","ALMA","1004"),"ALMA"))</f>
        <v/>
      </c>
      <c r="S210" s="69">
        <f>+IF(K210="","","40000001")</f>
        <v/>
      </c>
      <c r="T210" s="69">
        <f>+IF(L210="","",+DAY(TODAY())&amp;"."&amp;TEXT(+TODAY(),"MM")&amp;"."&amp;+YEAR(TODAY()))</f>
        <v/>
      </c>
      <c r="U210" s="69">
        <f>+IF(M210="","",IFERROR(+VLOOKUP(C210,materiales!$A$2:$D$1000,4,0),"DSZA"))</f>
        <v/>
      </c>
      <c r="V210" s="69">
        <f>+IF(N210="","","MAN")</f>
        <v/>
      </c>
      <c r="W210" s="69">
        <f>IF(B210="","","02")</f>
        <v/>
      </c>
      <c r="X210" s="69">
        <f>IF(B210="","","01")</f>
        <v/>
      </c>
      <c r="Y210" s="70">
        <f>+RIGHT(B210,8)</f>
        <v/>
      </c>
      <c r="Z210" s="70">
        <f>IF(M210="no_cargado",VLOOKUP(B210,NAfiliado_NFarmacia!A:H,8,0),"")</f>
        <v/>
      </c>
      <c r="AA210" s="71" t="n"/>
    </row>
    <row r="211">
      <c r="A211" s="50" t="n"/>
      <c r="B211" s="70" t="n"/>
      <c r="C211" s="72" t="n"/>
      <c r="D211" s="70" t="n"/>
      <c r="E211" s="70" t="n"/>
      <c r="F211" s="70" t="n"/>
      <c r="G211" s="66">
        <f>+IF($B211="","",+IFERROR(+VLOOKUP(B211,padron!$A$2:$E$2000,2,0),+IFERROR(VLOOKUP(B211,NAfiliado_NFarmacia!$A:$J,10,0),"Ingresar Nuevo Afiliado")))</f>
        <v/>
      </c>
      <c r="H211" s="69">
        <f>+IF(B211="","",+IFERROR(+VLOOKUP($C211,materiales!$A$2:$C$101,2,0),"9999"))</f>
        <v/>
      </c>
      <c r="I211" s="70">
        <f>+IF($B211="","",+IF(OR($F211="Si",$F211=""),IF(ISERROR(VLOOKUP($B211,padron!$A$3:$M$482,9,0)),+IF(ISERROR(VLOOKUP($B211,NAfiliado_NFarmacia!$A$2:$J$497,5,0)),"Ingresa Farmacia",VLOOKUP($B211,NAfiliado_NFarmacia!$A$2:$J$497,5,0)),VLOOKUP($B211,padron!$A$3:$M$482,9,0)),+IF(ISERROR(VLOOKUP($B211,NAfiliado_NFarmacia!$A$2:$J$497,5,0)),"Ingresa Farmacia",VLOOKUP($B211,NAfiliado_NFarmacia!$A$2:$J$497,5,0))))</f>
        <v/>
      </c>
      <c r="J211" s="70">
        <f>+IF($B211="","",+IF(OR($F211="Si",$F211=""),IF(ISERROR(VLOOKUP($B211,padron!$A$3:$M$482,10,0)),+IF(ISERROR(VLOOKUP($B211,NAfiliado_NFarmacia!$A$2:$J$497,5,0)),"Ingresa Direccion de Farmacia",VLOOKUP($B211,NAfiliado_NFarmacia!$A$2:$J$497,6,0)),VLOOKUP($B211,padron!$A$3:$M$482,10,0)),+IF(ISERROR(VLOOKUP($B211,NAfiliado_NFarmacia!$A$2:$J$497,6,0)),"Ingresa Direccion de Farmacia",VLOOKUP($B211,NAfiliado_NFarmacia!$A$2:$J$497,6,0))))</f>
        <v/>
      </c>
      <c r="K211" s="70">
        <f>+IF($B211="","",+IF(OR($F211="Si",$F211=""),IF(ISERROR(VLOOKUP($B211,padron!$A$3:$M$482,10,0)),+IF(ISERROR(VLOOKUP($B211,NAfiliado_NFarmacia!$A$2:$J$497,5,0)),"Ingresa Localidad de Farmacia",VLOOKUP($B211,NAfiliado_NFarmacia!$A$2:$J$497,7,0)),VLOOKUP($B211,padron!$A$3:$M$482,11,0)),+IF(ISERROR(VLOOKUP($B211,NAfiliado_NFarmacia!$A$2:$J$497,7,0)),"Ingresa Localidad de Farmacia",VLOOKUP($B211,NAfiliado_NFarmacia!$A$2:$J$497,7,0))))</f>
        <v/>
      </c>
      <c r="L211" s="69">
        <f>+IF(B211="","",IF(F211="No","84005541",+IFERROR(+VLOOKUP(inicio!B211,padron!$A$2:$H$1999,8,0),"84005541")))</f>
        <v/>
      </c>
      <c r="M211" s="69">
        <f>+IF(B211="","",+IFERROR(+VLOOKUP(B211,padron!A:C,3,0),"no_cargado"))</f>
        <v/>
      </c>
      <c r="N211" s="69">
        <f>+IF(C211="","",+IFERROR(+VLOOKUP($C211,materiales!$A$2:$C$101,3,0),"9999"))</f>
        <v/>
      </c>
      <c r="O211" s="69">
        <f>+IF(D211="","","01")</f>
        <v/>
      </c>
      <c r="P211" s="69">
        <f>+IF(B211="","","CONVENIO 100%")</f>
        <v/>
      </c>
      <c r="Q211" s="69">
        <f>+IF(I211="","","ZTRA")</f>
        <v/>
      </c>
      <c r="R211" s="69">
        <f>+IF(J211="","",+IFERROR(+IF(U211="DSZA","ALMA","1004"),"ALMA"))</f>
        <v/>
      </c>
      <c r="S211" s="69">
        <f>+IF(K211="","","40000001")</f>
        <v/>
      </c>
      <c r="T211" s="69">
        <f>+IF(L211="","",+DAY(TODAY())&amp;"."&amp;TEXT(+TODAY(),"MM")&amp;"."&amp;+YEAR(TODAY()))</f>
        <v/>
      </c>
      <c r="U211" s="69">
        <f>+IF(M211="","",IFERROR(+VLOOKUP(C211,materiales!$A$2:$D$1000,4,0),"DSZA"))</f>
        <v/>
      </c>
      <c r="V211" s="69">
        <f>+IF(N211="","","MAN")</f>
        <v/>
      </c>
      <c r="W211" s="69">
        <f>IF(B211="","","02")</f>
        <v/>
      </c>
      <c r="X211" s="69">
        <f>IF(B211="","","01")</f>
        <v/>
      </c>
      <c r="Y211" s="70">
        <f>+RIGHT(B211,8)</f>
        <v/>
      </c>
      <c r="Z211" s="70">
        <f>IF(M211="no_cargado",VLOOKUP(B211,NAfiliado_NFarmacia!A:H,8,0),"")</f>
        <v/>
      </c>
      <c r="AA211" s="71" t="n"/>
    </row>
    <row r="212">
      <c r="A212" s="50" t="n"/>
      <c r="B212" s="70" t="n"/>
      <c r="C212" s="72" t="n"/>
      <c r="D212" s="70" t="n"/>
      <c r="E212" s="70" t="n"/>
      <c r="F212" s="70" t="n"/>
      <c r="G212" s="66">
        <f>+IF($B212="","",+IFERROR(+VLOOKUP(B212,padron!$A$2:$E$2000,2,0),+IFERROR(VLOOKUP(B212,NAfiliado_NFarmacia!$A:$J,10,0),"Ingresar Nuevo Afiliado")))</f>
        <v/>
      </c>
      <c r="H212" s="69">
        <f>+IF(B212="","",+IFERROR(+VLOOKUP($C212,materiales!$A$2:$C$101,2,0),"9999"))</f>
        <v/>
      </c>
      <c r="I212" s="70">
        <f>+IF($B212="","",+IF(OR($F212="Si",$F212=""),IF(ISERROR(VLOOKUP($B212,padron!$A$3:$M$482,9,0)),+IF(ISERROR(VLOOKUP($B212,NAfiliado_NFarmacia!$A$2:$J$497,5,0)),"Ingresa Farmacia",VLOOKUP($B212,NAfiliado_NFarmacia!$A$2:$J$497,5,0)),VLOOKUP($B212,padron!$A$3:$M$482,9,0)),+IF(ISERROR(VLOOKUP($B212,NAfiliado_NFarmacia!$A$2:$J$497,5,0)),"Ingresa Farmacia",VLOOKUP($B212,NAfiliado_NFarmacia!$A$2:$J$497,5,0))))</f>
        <v/>
      </c>
      <c r="J212" s="70">
        <f>+IF($B212="","",+IF(OR($F212="Si",$F212=""),IF(ISERROR(VLOOKUP($B212,padron!$A$3:$M$482,10,0)),+IF(ISERROR(VLOOKUP($B212,NAfiliado_NFarmacia!$A$2:$J$497,5,0)),"Ingresa Direccion de Farmacia",VLOOKUP($B212,NAfiliado_NFarmacia!$A$2:$J$497,6,0)),VLOOKUP($B212,padron!$A$3:$M$482,10,0)),+IF(ISERROR(VLOOKUP($B212,NAfiliado_NFarmacia!$A$2:$J$497,6,0)),"Ingresa Direccion de Farmacia",VLOOKUP($B212,NAfiliado_NFarmacia!$A$2:$J$497,6,0))))</f>
        <v/>
      </c>
      <c r="K212" s="70">
        <f>+IF($B212="","",+IF(OR($F212="Si",$F212=""),IF(ISERROR(VLOOKUP($B212,padron!$A$3:$M$482,10,0)),+IF(ISERROR(VLOOKUP($B212,NAfiliado_NFarmacia!$A$2:$J$497,5,0)),"Ingresa Localidad de Farmacia",VLOOKUP($B212,NAfiliado_NFarmacia!$A$2:$J$497,7,0)),VLOOKUP($B212,padron!$A$3:$M$482,11,0)),+IF(ISERROR(VLOOKUP($B212,NAfiliado_NFarmacia!$A$2:$J$497,7,0)),"Ingresa Localidad de Farmacia",VLOOKUP($B212,NAfiliado_NFarmacia!$A$2:$J$497,7,0))))</f>
        <v/>
      </c>
      <c r="L212" s="69">
        <f>+IF(B212="","",IF(F212="No","84005541",+IFERROR(+VLOOKUP(inicio!B212,padron!$A$2:$H$1999,8,0),"84005541")))</f>
        <v/>
      </c>
      <c r="M212" s="69">
        <f>+IF(B212="","",+IFERROR(+VLOOKUP(B212,padron!A:C,3,0),"no_cargado"))</f>
        <v/>
      </c>
      <c r="N212" s="69">
        <f>+IF(C212="","",+IFERROR(+VLOOKUP($C212,materiales!$A$2:$C$101,3,0),"9999"))</f>
        <v/>
      </c>
      <c r="O212" s="69">
        <f>+IF(D212="","","01")</f>
        <v/>
      </c>
      <c r="P212" s="69">
        <f>+IF(B212="","","CONVENIO 100%")</f>
        <v/>
      </c>
      <c r="Q212" s="69">
        <f>+IF(I212="","","ZTRA")</f>
        <v/>
      </c>
      <c r="R212" s="69">
        <f>+IF(J212="","",+IFERROR(+IF(U212="DSZA","ALMA","1004"),"ALMA"))</f>
        <v/>
      </c>
      <c r="S212" s="69">
        <f>+IF(K212="","","40000001")</f>
        <v/>
      </c>
      <c r="T212" s="69">
        <f>+IF(L212="","",+DAY(TODAY())&amp;"."&amp;TEXT(+TODAY(),"MM")&amp;"."&amp;+YEAR(TODAY()))</f>
        <v/>
      </c>
      <c r="U212" s="69">
        <f>+IF(M212="","",IFERROR(+VLOOKUP(C212,materiales!$A$2:$D$1000,4,0),"DSZA"))</f>
        <v/>
      </c>
      <c r="V212" s="69">
        <f>+IF(N212="","","MAN")</f>
        <v/>
      </c>
      <c r="W212" s="69">
        <f>IF(B212="","","02")</f>
        <v/>
      </c>
      <c r="X212" s="69">
        <f>IF(B212="","","01")</f>
        <v/>
      </c>
      <c r="Y212" s="70">
        <f>+RIGHT(B212,8)</f>
        <v/>
      </c>
      <c r="Z212" s="70">
        <f>IF(M212="no_cargado",VLOOKUP(B212,NAfiliado_NFarmacia!A:H,8,0),"")</f>
        <v/>
      </c>
      <c r="AA212" s="71" t="n"/>
    </row>
    <row r="213">
      <c r="A213" s="50" t="n"/>
      <c r="B213" s="70" t="n"/>
      <c r="C213" s="72" t="n"/>
      <c r="D213" s="70" t="n"/>
      <c r="E213" s="70" t="n"/>
      <c r="F213" s="70" t="n"/>
      <c r="G213" s="66">
        <f>+IF($B213="","",+IFERROR(+VLOOKUP(B213,padron!$A$2:$E$2000,2,0),+IFERROR(VLOOKUP(B213,NAfiliado_NFarmacia!$A:$J,10,0),"Ingresar Nuevo Afiliado")))</f>
        <v/>
      </c>
      <c r="H213" s="69">
        <f>+IF(B213="","",+IFERROR(+VLOOKUP($C213,materiales!$A$2:$C$101,2,0),"9999"))</f>
        <v/>
      </c>
      <c r="I213" s="70">
        <f>+IF($B213="","",+IF(OR($F213="Si",$F213=""),IF(ISERROR(VLOOKUP($B213,padron!$A$3:$M$482,9,0)),+IF(ISERROR(VLOOKUP($B213,NAfiliado_NFarmacia!$A$2:$J$497,5,0)),"Ingresa Farmacia",VLOOKUP($B213,NAfiliado_NFarmacia!$A$2:$J$497,5,0)),VLOOKUP($B213,padron!$A$3:$M$482,9,0)),+IF(ISERROR(VLOOKUP($B213,NAfiliado_NFarmacia!$A$2:$J$497,5,0)),"Ingresa Farmacia",VLOOKUP($B213,NAfiliado_NFarmacia!$A$2:$J$497,5,0))))</f>
        <v/>
      </c>
      <c r="J213" s="70">
        <f>+IF($B213="","",+IF(OR($F213="Si",$F213=""),IF(ISERROR(VLOOKUP($B213,padron!$A$3:$M$482,10,0)),+IF(ISERROR(VLOOKUP($B213,NAfiliado_NFarmacia!$A$2:$J$497,5,0)),"Ingresa Direccion de Farmacia",VLOOKUP($B213,NAfiliado_NFarmacia!$A$2:$J$497,6,0)),VLOOKUP($B213,padron!$A$3:$M$482,10,0)),+IF(ISERROR(VLOOKUP($B213,NAfiliado_NFarmacia!$A$2:$J$497,6,0)),"Ingresa Direccion de Farmacia",VLOOKUP($B213,NAfiliado_NFarmacia!$A$2:$J$497,6,0))))</f>
        <v/>
      </c>
      <c r="K213" s="70">
        <f>+IF($B213="","",+IF(OR($F213="Si",$F213=""),IF(ISERROR(VLOOKUP($B213,padron!$A$3:$M$482,10,0)),+IF(ISERROR(VLOOKUP($B213,NAfiliado_NFarmacia!$A$2:$J$497,5,0)),"Ingresa Localidad de Farmacia",VLOOKUP($B213,NAfiliado_NFarmacia!$A$2:$J$497,7,0)),VLOOKUP($B213,padron!$A$3:$M$482,11,0)),+IF(ISERROR(VLOOKUP($B213,NAfiliado_NFarmacia!$A$2:$J$497,7,0)),"Ingresa Localidad de Farmacia",VLOOKUP($B213,NAfiliado_NFarmacia!$A$2:$J$497,7,0))))</f>
        <v/>
      </c>
      <c r="L213" s="69">
        <f>+IF(B213="","",IF(F213="No","84005541",+IFERROR(+VLOOKUP(inicio!B213,padron!$A$2:$H$1999,8,0),"84005541")))</f>
        <v/>
      </c>
      <c r="M213" s="69">
        <f>+IF(B213="","",+IFERROR(+VLOOKUP(B213,padron!A:C,3,0),"no_cargado"))</f>
        <v/>
      </c>
      <c r="N213" s="69">
        <f>+IF(C213="","",+IFERROR(+VLOOKUP($C213,materiales!$A$2:$C$101,3,0),"9999"))</f>
        <v/>
      </c>
      <c r="O213" s="69">
        <f>+IF(D213="","","01")</f>
        <v/>
      </c>
      <c r="P213" s="69">
        <f>+IF(B213="","","CONVENIO 100%")</f>
        <v/>
      </c>
      <c r="Q213" s="69">
        <f>+IF(I213="","","ZTRA")</f>
        <v/>
      </c>
      <c r="R213" s="69">
        <f>+IF(J213="","",+IFERROR(+IF(U213="DSZA","ALMA","1004"),"ALMA"))</f>
        <v/>
      </c>
      <c r="S213" s="69">
        <f>+IF(K213="","","40000001")</f>
        <v/>
      </c>
      <c r="T213" s="69">
        <f>+IF(L213="","",+DAY(TODAY())&amp;"."&amp;TEXT(+TODAY(),"MM")&amp;"."&amp;+YEAR(TODAY()))</f>
        <v/>
      </c>
      <c r="U213" s="69">
        <f>+IF(M213="","",IFERROR(+VLOOKUP(C213,materiales!$A$2:$D$1000,4,0),"DSZA"))</f>
        <v/>
      </c>
      <c r="V213" s="69">
        <f>+IF(N213="","","MAN")</f>
        <v/>
      </c>
      <c r="W213" s="69">
        <f>IF(B213="","","02")</f>
        <v/>
      </c>
      <c r="X213" s="69">
        <f>IF(B213="","","01")</f>
        <v/>
      </c>
      <c r="Y213" s="70">
        <f>+RIGHT(B213,8)</f>
        <v/>
      </c>
      <c r="Z213" s="70">
        <f>IF(M213="no_cargado",VLOOKUP(B213,NAfiliado_NFarmacia!A:H,8,0),"")</f>
        <v/>
      </c>
      <c r="AA213" s="71" t="n"/>
    </row>
    <row r="214">
      <c r="A214" s="50" t="n"/>
      <c r="B214" s="70" t="n"/>
      <c r="C214" s="72" t="n"/>
      <c r="D214" s="70" t="n"/>
      <c r="E214" s="70" t="n"/>
      <c r="F214" s="70" t="n"/>
      <c r="G214" s="66">
        <f>+IF($B214="","",+IFERROR(+VLOOKUP(B214,padron!$A$2:$E$2000,2,0),+IFERROR(VLOOKUP(B214,NAfiliado_NFarmacia!$A:$J,10,0),"Ingresar Nuevo Afiliado")))</f>
        <v/>
      </c>
      <c r="H214" s="69">
        <f>+IF(B214="","",+IFERROR(+VLOOKUP($C214,materiales!$A$2:$C$101,2,0),"9999"))</f>
        <v/>
      </c>
      <c r="I214" s="70">
        <f>+IF($B214="","",+IF(OR($F214="Si",$F214=""),IF(ISERROR(VLOOKUP($B214,padron!$A$3:$M$482,9,0)),+IF(ISERROR(VLOOKUP($B214,NAfiliado_NFarmacia!$A$2:$J$497,5,0)),"Ingresa Farmacia",VLOOKUP($B214,NAfiliado_NFarmacia!$A$2:$J$497,5,0)),VLOOKUP($B214,padron!$A$3:$M$482,9,0)),+IF(ISERROR(VLOOKUP($B214,NAfiliado_NFarmacia!$A$2:$J$497,5,0)),"Ingresa Farmacia",VLOOKUP($B214,NAfiliado_NFarmacia!$A$2:$J$497,5,0))))</f>
        <v/>
      </c>
      <c r="J214" s="70">
        <f>+IF($B214="","",+IF(OR($F214="Si",$F214=""),IF(ISERROR(VLOOKUP($B214,padron!$A$3:$M$482,10,0)),+IF(ISERROR(VLOOKUP($B214,NAfiliado_NFarmacia!$A$2:$J$497,5,0)),"Ingresa Direccion de Farmacia",VLOOKUP($B214,NAfiliado_NFarmacia!$A$2:$J$497,6,0)),VLOOKUP($B214,padron!$A$3:$M$482,10,0)),+IF(ISERROR(VLOOKUP($B214,NAfiliado_NFarmacia!$A$2:$J$497,6,0)),"Ingresa Direccion de Farmacia",VLOOKUP($B214,NAfiliado_NFarmacia!$A$2:$J$497,6,0))))</f>
        <v/>
      </c>
      <c r="K214" s="70">
        <f>+IF($B214="","",+IF(OR($F214="Si",$F214=""),IF(ISERROR(VLOOKUP($B214,padron!$A$3:$M$482,10,0)),+IF(ISERROR(VLOOKUP($B214,NAfiliado_NFarmacia!$A$2:$J$497,5,0)),"Ingresa Localidad de Farmacia",VLOOKUP($B214,NAfiliado_NFarmacia!$A$2:$J$497,7,0)),VLOOKUP($B214,padron!$A$3:$M$482,11,0)),+IF(ISERROR(VLOOKUP($B214,NAfiliado_NFarmacia!$A$2:$J$497,7,0)),"Ingresa Localidad de Farmacia",VLOOKUP($B214,NAfiliado_NFarmacia!$A$2:$J$497,7,0))))</f>
        <v/>
      </c>
      <c r="L214" s="69">
        <f>+IF(B214="","",IF(F214="No","84005541",+IFERROR(+VLOOKUP(inicio!B214,padron!$A$2:$H$1999,8,0),"84005541")))</f>
        <v/>
      </c>
      <c r="M214" s="69">
        <f>+IF(B214="","",+IFERROR(+VLOOKUP(B214,padron!A:C,3,0),"no_cargado"))</f>
        <v/>
      </c>
      <c r="N214" s="69">
        <f>+IF(C214="","",+IFERROR(+VLOOKUP($C214,materiales!$A$2:$C$101,3,0),"9999"))</f>
        <v/>
      </c>
      <c r="O214" s="69">
        <f>+IF(D214="","","01")</f>
        <v/>
      </c>
      <c r="P214" s="69">
        <f>+IF(B214="","","CONVENIO 100%")</f>
        <v/>
      </c>
      <c r="Q214" s="69">
        <f>+IF(I214="","","ZTRA")</f>
        <v/>
      </c>
      <c r="R214" s="69">
        <f>+IF(J214="","",+IFERROR(+IF(U214="DSZA","ALMA","1004"),"ALMA"))</f>
        <v/>
      </c>
      <c r="S214" s="69">
        <f>+IF(K214="","","40000001")</f>
        <v/>
      </c>
      <c r="T214" s="69">
        <f>+IF(L214="","",+DAY(TODAY())&amp;"."&amp;TEXT(+TODAY(),"MM")&amp;"."&amp;+YEAR(TODAY()))</f>
        <v/>
      </c>
      <c r="U214" s="69">
        <f>+IF(M214="","",IFERROR(+VLOOKUP(C214,materiales!$A$2:$D$1000,4,0),"DSZA"))</f>
        <v/>
      </c>
      <c r="V214" s="69">
        <f>+IF(N214="","","MAN")</f>
        <v/>
      </c>
      <c r="W214" s="69">
        <f>IF(B214="","","02")</f>
        <v/>
      </c>
      <c r="X214" s="69">
        <f>IF(B214="","","01")</f>
        <v/>
      </c>
      <c r="Y214" s="70">
        <f>+RIGHT(B214,8)</f>
        <v/>
      </c>
      <c r="Z214" s="70">
        <f>IF(M214="no_cargado",VLOOKUP(B214,NAfiliado_NFarmacia!A:H,8,0),"")</f>
        <v/>
      </c>
      <c r="AA214" s="71" t="n"/>
    </row>
    <row r="215">
      <c r="A215" s="50" t="n"/>
      <c r="B215" s="70" t="n"/>
      <c r="C215" s="72" t="n"/>
      <c r="D215" s="70" t="n"/>
      <c r="E215" s="70" t="n"/>
      <c r="F215" s="70" t="n"/>
      <c r="G215" s="66">
        <f>+IF($B215="","",+IFERROR(+VLOOKUP(B215,padron!$A$2:$E$2000,2,0),+IFERROR(VLOOKUP(B215,NAfiliado_NFarmacia!$A:$J,10,0),"Ingresar Nuevo Afiliado")))</f>
        <v/>
      </c>
      <c r="H215" s="69">
        <f>+IF(B215="","",+IFERROR(+VLOOKUP($C215,materiales!$A$2:$C$101,2,0),"9999"))</f>
        <v/>
      </c>
      <c r="I215" s="70">
        <f>+IF($B215="","",+IF(OR($F215="Si",$F215=""),IF(ISERROR(VLOOKUP($B215,padron!$A$3:$M$482,9,0)),+IF(ISERROR(VLOOKUP($B215,NAfiliado_NFarmacia!$A$2:$J$497,5,0)),"Ingresa Farmacia",VLOOKUP($B215,NAfiliado_NFarmacia!$A$2:$J$497,5,0)),VLOOKUP($B215,padron!$A$3:$M$482,9,0)),+IF(ISERROR(VLOOKUP($B215,NAfiliado_NFarmacia!$A$2:$J$497,5,0)),"Ingresa Farmacia",VLOOKUP($B215,NAfiliado_NFarmacia!$A$2:$J$497,5,0))))</f>
        <v/>
      </c>
      <c r="J215" s="70">
        <f>+IF($B215="","",+IF(OR($F215="Si",$F215=""),IF(ISERROR(VLOOKUP($B215,padron!$A$3:$M$482,10,0)),+IF(ISERROR(VLOOKUP($B215,NAfiliado_NFarmacia!$A$2:$J$497,5,0)),"Ingresa Direccion de Farmacia",VLOOKUP($B215,NAfiliado_NFarmacia!$A$2:$J$497,6,0)),VLOOKUP($B215,padron!$A$3:$M$482,10,0)),+IF(ISERROR(VLOOKUP($B215,NAfiliado_NFarmacia!$A$2:$J$497,6,0)),"Ingresa Direccion de Farmacia",VLOOKUP($B215,NAfiliado_NFarmacia!$A$2:$J$497,6,0))))</f>
        <v/>
      </c>
      <c r="K215" s="70">
        <f>+IF($B215="","",+IF(OR($F215="Si",$F215=""),IF(ISERROR(VLOOKUP($B215,padron!$A$3:$M$482,10,0)),+IF(ISERROR(VLOOKUP($B215,NAfiliado_NFarmacia!$A$2:$J$497,5,0)),"Ingresa Localidad de Farmacia",VLOOKUP($B215,NAfiliado_NFarmacia!$A$2:$J$497,7,0)),VLOOKUP($B215,padron!$A$3:$M$482,11,0)),+IF(ISERROR(VLOOKUP($B215,NAfiliado_NFarmacia!$A$2:$J$497,7,0)),"Ingresa Localidad de Farmacia",VLOOKUP($B215,NAfiliado_NFarmacia!$A$2:$J$497,7,0))))</f>
        <v/>
      </c>
      <c r="L215" s="69">
        <f>+IF(B215="","",IF(F215="No","84005541",+IFERROR(+VLOOKUP(inicio!B215,padron!$A$2:$H$1999,8,0),"84005541")))</f>
        <v/>
      </c>
      <c r="M215" s="69">
        <f>+IF(B215="","",+IFERROR(+VLOOKUP(B215,padron!A:C,3,0),"no_cargado"))</f>
        <v/>
      </c>
      <c r="N215" s="69">
        <f>+IF(C215="","",+IFERROR(+VLOOKUP($C215,materiales!$A$2:$C$101,3,0),"9999"))</f>
        <v/>
      </c>
      <c r="O215" s="69">
        <f>+IF(D215="","","01")</f>
        <v/>
      </c>
      <c r="P215" s="69">
        <f>+IF(B215="","","CONVENIO 100%")</f>
        <v/>
      </c>
      <c r="Q215" s="69">
        <f>+IF(I215="","","ZTRA")</f>
        <v/>
      </c>
      <c r="R215" s="69">
        <f>+IF(J215="","",+IFERROR(+IF(U215="DSZA","ALMA","1004"),"ALMA"))</f>
        <v/>
      </c>
      <c r="S215" s="69">
        <f>+IF(K215="","","40000001")</f>
        <v/>
      </c>
      <c r="T215" s="69">
        <f>+IF(L215="","",+DAY(TODAY())&amp;"."&amp;TEXT(+TODAY(),"MM")&amp;"."&amp;+YEAR(TODAY()))</f>
        <v/>
      </c>
      <c r="U215" s="69">
        <f>+IF(M215="","",IFERROR(+VLOOKUP(C215,materiales!$A$2:$D$1000,4,0),"DSZA"))</f>
        <v/>
      </c>
      <c r="V215" s="69">
        <f>+IF(N215="","","MAN")</f>
        <v/>
      </c>
      <c r="W215" s="69">
        <f>IF(B215="","","02")</f>
        <v/>
      </c>
      <c r="X215" s="69">
        <f>IF(B215="","","01")</f>
        <v/>
      </c>
      <c r="Y215" s="70">
        <f>+RIGHT(B215,8)</f>
        <v/>
      </c>
      <c r="Z215" s="70">
        <f>IF(M215="no_cargado",VLOOKUP(B215,NAfiliado_NFarmacia!A:H,8,0),"")</f>
        <v/>
      </c>
      <c r="AA215" s="71" t="n"/>
    </row>
    <row r="216">
      <c r="A216" s="50" t="n"/>
      <c r="B216" s="70" t="n"/>
      <c r="C216" s="72" t="n"/>
      <c r="D216" s="70" t="n"/>
      <c r="E216" s="70" t="n"/>
      <c r="F216" s="70" t="n"/>
      <c r="G216" s="66">
        <f>+IF($B216="","",+IFERROR(+VLOOKUP(B216,padron!$A$2:$E$2000,2,0),+IFERROR(VLOOKUP(B216,NAfiliado_NFarmacia!$A:$J,10,0),"Ingresar Nuevo Afiliado")))</f>
        <v/>
      </c>
      <c r="H216" s="69">
        <f>+IF(B216="","",+IFERROR(+VLOOKUP($C216,materiales!$A$2:$C$101,2,0),"9999"))</f>
        <v/>
      </c>
      <c r="I216" s="70">
        <f>+IF($B216="","",+IF(OR($F216="Si",$F216=""),IF(ISERROR(VLOOKUP($B216,padron!$A$3:$M$482,9,0)),+IF(ISERROR(VLOOKUP($B216,NAfiliado_NFarmacia!$A$2:$J$497,5,0)),"Ingresa Farmacia",VLOOKUP($B216,NAfiliado_NFarmacia!$A$2:$J$497,5,0)),VLOOKUP($B216,padron!$A$3:$M$482,9,0)),+IF(ISERROR(VLOOKUP($B216,NAfiliado_NFarmacia!$A$2:$J$497,5,0)),"Ingresa Farmacia",VLOOKUP($B216,NAfiliado_NFarmacia!$A$2:$J$497,5,0))))</f>
        <v/>
      </c>
      <c r="J216" s="70">
        <f>+IF($B216="","",+IF(OR($F216="Si",$F216=""),IF(ISERROR(VLOOKUP($B216,padron!$A$3:$M$482,10,0)),+IF(ISERROR(VLOOKUP($B216,NAfiliado_NFarmacia!$A$2:$J$497,5,0)),"Ingresa Direccion de Farmacia",VLOOKUP($B216,NAfiliado_NFarmacia!$A$2:$J$497,6,0)),VLOOKUP($B216,padron!$A$3:$M$482,10,0)),+IF(ISERROR(VLOOKUP($B216,NAfiliado_NFarmacia!$A$2:$J$497,6,0)),"Ingresa Direccion de Farmacia",VLOOKUP($B216,NAfiliado_NFarmacia!$A$2:$J$497,6,0))))</f>
        <v/>
      </c>
      <c r="K216" s="70">
        <f>+IF($B216="","",+IF(OR($F216="Si",$F216=""),IF(ISERROR(VLOOKUP($B216,padron!$A$3:$M$482,10,0)),+IF(ISERROR(VLOOKUP($B216,NAfiliado_NFarmacia!$A$2:$J$497,5,0)),"Ingresa Localidad de Farmacia",VLOOKUP($B216,NAfiliado_NFarmacia!$A$2:$J$497,7,0)),VLOOKUP($B216,padron!$A$3:$M$482,11,0)),+IF(ISERROR(VLOOKUP($B216,NAfiliado_NFarmacia!$A$2:$J$497,7,0)),"Ingresa Localidad de Farmacia",VLOOKUP($B216,NAfiliado_NFarmacia!$A$2:$J$497,7,0))))</f>
        <v/>
      </c>
      <c r="L216" s="69">
        <f>+IF(B216="","",IF(F216="No","84005541",+IFERROR(+VLOOKUP(inicio!B216,padron!$A$2:$H$1999,8,0),"84005541")))</f>
        <v/>
      </c>
      <c r="M216" s="69">
        <f>+IF(B216="","",+IFERROR(+VLOOKUP(B216,padron!A:C,3,0),"no_cargado"))</f>
        <v/>
      </c>
      <c r="N216" s="69">
        <f>+IF(C216="","",+IFERROR(+VLOOKUP($C216,materiales!$A$2:$C$101,3,0),"9999"))</f>
        <v/>
      </c>
      <c r="O216" s="69">
        <f>+IF(D216="","","01")</f>
        <v/>
      </c>
      <c r="P216" s="69">
        <f>+IF(B216="","","CONVENIO 100%")</f>
        <v/>
      </c>
      <c r="Q216" s="69">
        <f>+IF(I216="","","ZTRA")</f>
        <v/>
      </c>
      <c r="R216" s="69">
        <f>+IF(J216="","",+IFERROR(+IF(U216="DSZA","ALMA","1004"),"ALMA"))</f>
        <v/>
      </c>
      <c r="S216" s="69">
        <f>+IF(K216="","","40000001")</f>
        <v/>
      </c>
      <c r="T216" s="69">
        <f>+IF(L216="","",+DAY(TODAY())&amp;"."&amp;TEXT(+TODAY(),"MM")&amp;"."&amp;+YEAR(TODAY()))</f>
        <v/>
      </c>
      <c r="U216" s="69">
        <f>+IF(M216="","",IFERROR(+VLOOKUP(C216,materiales!$A$2:$D$1000,4,0),"DSZA"))</f>
        <v/>
      </c>
      <c r="V216" s="69">
        <f>+IF(N216="","","MAN")</f>
        <v/>
      </c>
      <c r="W216" s="69">
        <f>IF(B216="","","02")</f>
        <v/>
      </c>
      <c r="X216" s="69">
        <f>IF(B216="","","01")</f>
        <v/>
      </c>
      <c r="Y216" s="70">
        <f>+RIGHT(B216,8)</f>
        <v/>
      </c>
      <c r="Z216" s="70">
        <f>IF(M216="no_cargado",VLOOKUP(B216,NAfiliado_NFarmacia!A:H,8,0),"")</f>
        <v/>
      </c>
      <c r="AA216" s="71" t="n"/>
    </row>
    <row r="217">
      <c r="A217" s="50" t="n"/>
      <c r="B217" s="70" t="n"/>
      <c r="C217" s="72" t="n"/>
      <c r="D217" s="70" t="n"/>
      <c r="E217" s="70" t="n"/>
      <c r="F217" s="70" t="n"/>
      <c r="G217" s="66">
        <f>+IF($B217="","",+IFERROR(+VLOOKUP(B217,padron!$A$2:$E$2000,2,0),+IFERROR(VLOOKUP(B217,NAfiliado_NFarmacia!$A:$J,10,0),"Ingresar Nuevo Afiliado")))</f>
        <v/>
      </c>
      <c r="H217" s="69">
        <f>+IF(B217="","",+IFERROR(+VLOOKUP($C217,materiales!$A$2:$C$101,2,0),"9999"))</f>
        <v/>
      </c>
      <c r="I217" s="70">
        <f>+IF($B217="","",+IF(OR($F217="Si",$F217=""),IF(ISERROR(VLOOKUP($B217,padron!$A$3:$M$482,9,0)),+IF(ISERROR(VLOOKUP($B217,NAfiliado_NFarmacia!$A$2:$J$497,5,0)),"Ingresa Farmacia",VLOOKUP($B217,NAfiliado_NFarmacia!$A$2:$J$497,5,0)),VLOOKUP($B217,padron!$A$3:$M$482,9,0)),+IF(ISERROR(VLOOKUP($B217,NAfiliado_NFarmacia!$A$2:$J$497,5,0)),"Ingresa Farmacia",VLOOKUP($B217,NAfiliado_NFarmacia!$A$2:$J$497,5,0))))</f>
        <v/>
      </c>
      <c r="J217" s="70">
        <f>+IF($B217="","",+IF(OR($F217="Si",$F217=""),IF(ISERROR(VLOOKUP($B217,padron!$A$3:$M$482,10,0)),+IF(ISERROR(VLOOKUP($B217,NAfiliado_NFarmacia!$A$2:$J$497,5,0)),"Ingresa Direccion de Farmacia",VLOOKUP($B217,NAfiliado_NFarmacia!$A$2:$J$497,6,0)),VLOOKUP($B217,padron!$A$3:$M$482,10,0)),+IF(ISERROR(VLOOKUP($B217,NAfiliado_NFarmacia!$A$2:$J$497,6,0)),"Ingresa Direccion de Farmacia",VLOOKUP($B217,NAfiliado_NFarmacia!$A$2:$J$497,6,0))))</f>
        <v/>
      </c>
      <c r="K217" s="70">
        <f>+IF($B217="","",+IF(OR($F217="Si",$F217=""),IF(ISERROR(VLOOKUP($B217,padron!$A$3:$M$482,10,0)),+IF(ISERROR(VLOOKUP($B217,NAfiliado_NFarmacia!$A$2:$J$497,5,0)),"Ingresa Localidad de Farmacia",VLOOKUP($B217,NAfiliado_NFarmacia!$A$2:$J$497,7,0)),VLOOKUP($B217,padron!$A$3:$M$482,11,0)),+IF(ISERROR(VLOOKUP($B217,NAfiliado_NFarmacia!$A$2:$J$497,7,0)),"Ingresa Localidad de Farmacia",VLOOKUP($B217,NAfiliado_NFarmacia!$A$2:$J$497,7,0))))</f>
        <v/>
      </c>
      <c r="L217" s="69">
        <f>+IF(B217="","",IF(F217="No","84005541",+IFERROR(+VLOOKUP(inicio!B217,padron!$A$2:$H$1999,8,0),"84005541")))</f>
        <v/>
      </c>
      <c r="M217" s="69">
        <f>+IF(B217="","",+IFERROR(+VLOOKUP(B217,padron!A:C,3,0),"no_cargado"))</f>
        <v/>
      </c>
      <c r="N217" s="69">
        <f>+IF(C217="","",+IFERROR(+VLOOKUP($C217,materiales!$A$2:$C$101,3,0),"9999"))</f>
        <v/>
      </c>
      <c r="O217" s="69">
        <f>+IF(D217="","","01")</f>
        <v/>
      </c>
      <c r="P217" s="69">
        <f>+IF(B217="","","CONVENIO 100%")</f>
        <v/>
      </c>
      <c r="Q217" s="69">
        <f>+IF(I217="","","ZTRA")</f>
        <v/>
      </c>
      <c r="R217" s="69">
        <f>+IF(J217="","",+IFERROR(+IF(U217="DSZA","ALMA","1004"),"ALMA"))</f>
        <v/>
      </c>
      <c r="S217" s="69">
        <f>+IF(K217="","","40000001")</f>
        <v/>
      </c>
      <c r="T217" s="69">
        <f>+IF(L217="","",+DAY(TODAY())&amp;"."&amp;TEXT(+TODAY(),"MM")&amp;"."&amp;+YEAR(TODAY()))</f>
        <v/>
      </c>
      <c r="U217" s="69">
        <f>+IF(M217="","",IFERROR(+VLOOKUP(C217,materiales!$A$2:$D$1000,4,0),"DSZA"))</f>
        <v/>
      </c>
      <c r="V217" s="69">
        <f>+IF(N217="","","MAN")</f>
        <v/>
      </c>
      <c r="W217" s="69">
        <f>IF(B217="","","02")</f>
        <v/>
      </c>
      <c r="X217" s="69">
        <f>IF(B217="","","01")</f>
        <v/>
      </c>
      <c r="Y217" s="70">
        <f>+RIGHT(B217,8)</f>
        <v/>
      </c>
      <c r="Z217" s="70">
        <f>IF(M217="no_cargado",VLOOKUP(B217,NAfiliado_NFarmacia!A:H,8,0),"")</f>
        <v/>
      </c>
      <c r="AA217" s="71" t="n"/>
    </row>
    <row r="218">
      <c r="A218" s="50" t="n"/>
      <c r="B218" s="70" t="n"/>
      <c r="C218" s="72" t="n"/>
      <c r="D218" s="70" t="n"/>
      <c r="E218" s="70" t="n"/>
      <c r="F218" s="70" t="n"/>
      <c r="G218" s="66">
        <f>+IF($B218="","",+IFERROR(+VLOOKUP(B218,padron!$A$2:$E$2000,2,0),+IFERROR(VLOOKUP(B218,NAfiliado_NFarmacia!$A:$J,10,0),"Ingresar Nuevo Afiliado")))</f>
        <v/>
      </c>
      <c r="H218" s="69">
        <f>+IF(B218="","",+IFERROR(+VLOOKUP($C218,materiales!$A$2:$C$101,2,0),"9999"))</f>
        <v/>
      </c>
      <c r="I218" s="70">
        <f>+IF($B218="","",+IF(OR($F218="Si",$F218=""),IF(ISERROR(VLOOKUP($B218,padron!$A$3:$M$482,9,0)),+IF(ISERROR(VLOOKUP($B218,NAfiliado_NFarmacia!$A$2:$J$497,5,0)),"Ingresa Farmacia",VLOOKUP($B218,NAfiliado_NFarmacia!$A$2:$J$497,5,0)),VLOOKUP($B218,padron!$A$3:$M$482,9,0)),+IF(ISERROR(VLOOKUP($B218,NAfiliado_NFarmacia!$A$2:$J$497,5,0)),"Ingresa Farmacia",VLOOKUP($B218,NAfiliado_NFarmacia!$A$2:$J$497,5,0))))</f>
        <v/>
      </c>
      <c r="J218" s="70">
        <f>+IF($B218="","",+IF(OR($F218="Si",$F218=""),IF(ISERROR(VLOOKUP($B218,padron!$A$3:$M$482,10,0)),+IF(ISERROR(VLOOKUP($B218,NAfiliado_NFarmacia!$A$2:$J$497,5,0)),"Ingresa Direccion de Farmacia",VLOOKUP($B218,NAfiliado_NFarmacia!$A$2:$J$497,6,0)),VLOOKUP($B218,padron!$A$3:$M$482,10,0)),+IF(ISERROR(VLOOKUP($B218,NAfiliado_NFarmacia!$A$2:$J$497,6,0)),"Ingresa Direccion de Farmacia",VLOOKUP($B218,NAfiliado_NFarmacia!$A$2:$J$497,6,0))))</f>
        <v/>
      </c>
      <c r="K218" s="70">
        <f>+IF($B218="","",+IF(OR($F218="Si",$F218=""),IF(ISERROR(VLOOKUP($B218,padron!$A$3:$M$482,10,0)),+IF(ISERROR(VLOOKUP($B218,NAfiliado_NFarmacia!$A$2:$J$497,5,0)),"Ingresa Localidad de Farmacia",VLOOKUP($B218,NAfiliado_NFarmacia!$A$2:$J$497,7,0)),VLOOKUP($B218,padron!$A$3:$M$482,11,0)),+IF(ISERROR(VLOOKUP($B218,NAfiliado_NFarmacia!$A$2:$J$497,7,0)),"Ingresa Localidad de Farmacia",VLOOKUP($B218,NAfiliado_NFarmacia!$A$2:$J$497,7,0))))</f>
        <v/>
      </c>
      <c r="L218" s="69">
        <f>+IF(B218="","",IF(F218="No","84005541",+IFERROR(+VLOOKUP(inicio!B218,padron!$A$2:$H$1999,8,0),"84005541")))</f>
        <v/>
      </c>
      <c r="M218" s="69">
        <f>+IF(B218="","",+IFERROR(+VLOOKUP(B218,padron!A:C,3,0),"no_cargado"))</f>
        <v/>
      </c>
      <c r="N218" s="69">
        <f>+IF(C218="","",+IFERROR(+VLOOKUP($C218,materiales!$A$2:$C$101,3,0),"9999"))</f>
        <v/>
      </c>
      <c r="O218" s="69">
        <f>+IF(D218="","","01")</f>
        <v/>
      </c>
      <c r="P218" s="69">
        <f>+IF(B218="","","CONVENIO 100%")</f>
        <v/>
      </c>
      <c r="Q218" s="69">
        <f>+IF(I218="","","ZTRA")</f>
        <v/>
      </c>
      <c r="R218" s="69">
        <f>+IF(J218="","",+IFERROR(+IF(U218="DSZA","ALMA","1004"),"ALMA"))</f>
        <v/>
      </c>
      <c r="S218" s="69">
        <f>+IF(K218="","","40000001")</f>
        <v/>
      </c>
      <c r="T218" s="69">
        <f>+IF(L218="","",+DAY(TODAY())&amp;"."&amp;TEXT(+TODAY(),"MM")&amp;"."&amp;+YEAR(TODAY()))</f>
        <v/>
      </c>
      <c r="U218" s="69">
        <f>+IF(M218="","",IFERROR(+VLOOKUP(C218,materiales!$A$2:$D$1000,4,0),"DSZA"))</f>
        <v/>
      </c>
      <c r="V218" s="69">
        <f>+IF(N218="","","MAN")</f>
        <v/>
      </c>
      <c r="W218" s="69">
        <f>IF(B218="","","02")</f>
        <v/>
      </c>
      <c r="X218" s="69">
        <f>IF(B218="","","01")</f>
        <v/>
      </c>
      <c r="Y218" s="70">
        <f>+RIGHT(B218,8)</f>
        <v/>
      </c>
      <c r="Z218" s="70">
        <f>IF(M218="no_cargado",VLOOKUP(B218,NAfiliado_NFarmacia!A:H,8,0),"")</f>
        <v/>
      </c>
      <c r="AA218" s="71" t="n"/>
    </row>
    <row r="219">
      <c r="A219" s="50" t="n"/>
      <c r="B219" s="70" t="n"/>
      <c r="C219" s="72" t="n"/>
      <c r="D219" s="70" t="n"/>
      <c r="E219" s="70" t="n"/>
      <c r="F219" s="70" t="n"/>
      <c r="G219" s="66">
        <f>+IF($B219="","",+IFERROR(+VLOOKUP(B219,padron!$A$2:$E$2000,2,0),+IFERROR(VLOOKUP(B219,NAfiliado_NFarmacia!$A:$J,10,0),"Ingresar Nuevo Afiliado")))</f>
        <v/>
      </c>
      <c r="H219" s="69">
        <f>+IF(B219="","",+IFERROR(+VLOOKUP($C219,materiales!$A$2:$C$101,2,0),"9999"))</f>
        <v/>
      </c>
      <c r="I219" s="70">
        <f>+IF($B219="","",+IF(OR($F219="Si",$F219=""),IF(ISERROR(VLOOKUP($B219,padron!$A$3:$M$482,9,0)),+IF(ISERROR(VLOOKUP($B219,NAfiliado_NFarmacia!$A$2:$J$497,5,0)),"Ingresa Farmacia",VLOOKUP($B219,NAfiliado_NFarmacia!$A$2:$J$497,5,0)),VLOOKUP($B219,padron!$A$3:$M$482,9,0)),+IF(ISERROR(VLOOKUP($B219,NAfiliado_NFarmacia!$A$2:$J$497,5,0)),"Ingresa Farmacia",VLOOKUP($B219,NAfiliado_NFarmacia!$A$2:$J$497,5,0))))</f>
        <v/>
      </c>
      <c r="J219" s="70">
        <f>+IF($B219="","",+IF(OR($F219="Si",$F219=""),IF(ISERROR(VLOOKUP($B219,padron!$A$3:$M$482,10,0)),+IF(ISERROR(VLOOKUP($B219,NAfiliado_NFarmacia!$A$2:$J$497,5,0)),"Ingresa Direccion de Farmacia",VLOOKUP($B219,NAfiliado_NFarmacia!$A$2:$J$497,6,0)),VLOOKUP($B219,padron!$A$3:$M$482,10,0)),+IF(ISERROR(VLOOKUP($B219,NAfiliado_NFarmacia!$A$2:$J$497,6,0)),"Ingresa Direccion de Farmacia",VLOOKUP($B219,NAfiliado_NFarmacia!$A$2:$J$497,6,0))))</f>
        <v/>
      </c>
      <c r="K219" s="70">
        <f>+IF($B219="","",+IF(OR($F219="Si",$F219=""),IF(ISERROR(VLOOKUP($B219,padron!$A$3:$M$482,10,0)),+IF(ISERROR(VLOOKUP($B219,NAfiliado_NFarmacia!$A$2:$J$497,5,0)),"Ingresa Localidad de Farmacia",VLOOKUP($B219,NAfiliado_NFarmacia!$A$2:$J$497,7,0)),VLOOKUP($B219,padron!$A$3:$M$482,11,0)),+IF(ISERROR(VLOOKUP($B219,NAfiliado_NFarmacia!$A$2:$J$497,7,0)),"Ingresa Localidad de Farmacia",VLOOKUP($B219,NAfiliado_NFarmacia!$A$2:$J$497,7,0))))</f>
        <v/>
      </c>
      <c r="L219" s="69">
        <f>+IF(B219="","",IF(F219="No","84005541",+IFERROR(+VLOOKUP(inicio!B219,padron!$A$2:$H$1999,8,0),"84005541")))</f>
        <v/>
      </c>
      <c r="M219" s="69">
        <f>+IF(B219="","",+IFERROR(+VLOOKUP(B219,padron!A:C,3,0),"no_cargado"))</f>
        <v/>
      </c>
      <c r="N219" s="69">
        <f>+IF(C219="","",+IFERROR(+VLOOKUP($C219,materiales!$A$2:$C$101,3,0),"9999"))</f>
        <v/>
      </c>
      <c r="O219" s="69">
        <f>+IF(D219="","","01")</f>
        <v/>
      </c>
      <c r="P219" s="69">
        <f>+IF(B219="","","CONVENIO 100%")</f>
        <v/>
      </c>
      <c r="Q219" s="69">
        <f>+IF(I219="","","ZTRA")</f>
        <v/>
      </c>
      <c r="R219" s="69">
        <f>+IF(J219="","",+IFERROR(+IF(U219="DSZA","ALMA","1004"),"ALMA"))</f>
        <v/>
      </c>
      <c r="S219" s="69">
        <f>+IF(K219="","","40000001")</f>
        <v/>
      </c>
      <c r="T219" s="69">
        <f>+IF(L219="","",+DAY(TODAY())&amp;"."&amp;TEXT(+TODAY(),"MM")&amp;"."&amp;+YEAR(TODAY()))</f>
        <v/>
      </c>
      <c r="U219" s="69">
        <f>+IF(M219="","",IFERROR(+VLOOKUP(C219,materiales!$A$2:$D$1000,4,0),"DSZA"))</f>
        <v/>
      </c>
      <c r="V219" s="69">
        <f>+IF(N219="","","MAN")</f>
        <v/>
      </c>
      <c r="W219" s="69">
        <f>IF(B219="","","02")</f>
        <v/>
      </c>
      <c r="X219" s="69">
        <f>IF(B219="","","01")</f>
        <v/>
      </c>
      <c r="Y219" s="70">
        <f>+RIGHT(B219,8)</f>
        <v/>
      </c>
      <c r="Z219" s="70">
        <f>IF(M219="no_cargado",VLOOKUP(B219,NAfiliado_NFarmacia!A:H,8,0),"")</f>
        <v/>
      </c>
      <c r="AA219" s="71" t="n"/>
    </row>
    <row r="220">
      <c r="A220" s="50" t="n"/>
      <c r="B220" s="70" t="n"/>
      <c r="C220" s="72" t="n"/>
      <c r="D220" s="70" t="n"/>
      <c r="E220" s="70" t="n"/>
      <c r="F220" s="70" t="n"/>
      <c r="G220" s="66">
        <f>+IF($B220="","",+IFERROR(+VLOOKUP(B220,padron!$A$2:$E$2000,2,0),+IFERROR(VLOOKUP(B220,NAfiliado_NFarmacia!$A:$J,10,0),"Ingresar Nuevo Afiliado")))</f>
        <v/>
      </c>
      <c r="H220" s="69">
        <f>+IF(B220="","",+IFERROR(+VLOOKUP($C220,materiales!$A$2:$C$101,2,0),"9999"))</f>
        <v/>
      </c>
      <c r="I220" s="70">
        <f>+IF($B220="","",+IF(OR($F220="Si",$F220=""),IF(ISERROR(VLOOKUP($B220,padron!$A$3:$M$482,9,0)),+IF(ISERROR(VLOOKUP($B220,NAfiliado_NFarmacia!$A$2:$J$497,5,0)),"Ingresa Farmacia",VLOOKUP($B220,NAfiliado_NFarmacia!$A$2:$J$497,5,0)),VLOOKUP($B220,padron!$A$3:$M$482,9,0)),+IF(ISERROR(VLOOKUP($B220,NAfiliado_NFarmacia!$A$2:$J$497,5,0)),"Ingresa Farmacia",VLOOKUP($B220,NAfiliado_NFarmacia!$A$2:$J$497,5,0))))</f>
        <v/>
      </c>
      <c r="J220" s="70">
        <f>+IF($B220="","",+IF(OR($F220="Si",$F220=""),IF(ISERROR(VLOOKUP($B220,padron!$A$3:$M$482,10,0)),+IF(ISERROR(VLOOKUP($B220,NAfiliado_NFarmacia!$A$2:$J$497,5,0)),"Ingresa Direccion de Farmacia",VLOOKUP($B220,NAfiliado_NFarmacia!$A$2:$J$497,6,0)),VLOOKUP($B220,padron!$A$3:$M$482,10,0)),+IF(ISERROR(VLOOKUP($B220,NAfiliado_NFarmacia!$A$2:$J$497,6,0)),"Ingresa Direccion de Farmacia",VLOOKUP($B220,NAfiliado_NFarmacia!$A$2:$J$497,6,0))))</f>
        <v/>
      </c>
      <c r="K220" s="70">
        <f>+IF($B220="","",+IF(OR($F220="Si",$F220=""),IF(ISERROR(VLOOKUP($B220,padron!$A$3:$M$482,10,0)),+IF(ISERROR(VLOOKUP($B220,NAfiliado_NFarmacia!$A$2:$J$497,5,0)),"Ingresa Localidad de Farmacia",VLOOKUP($B220,NAfiliado_NFarmacia!$A$2:$J$497,7,0)),VLOOKUP($B220,padron!$A$3:$M$482,11,0)),+IF(ISERROR(VLOOKUP($B220,NAfiliado_NFarmacia!$A$2:$J$497,7,0)),"Ingresa Localidad de Farmacia",VLOOKUP($B220,NAfiliado_NFarmacia!$A$2:$J$497,7,0))))</f>
        <v/>
      </c>
      <c r="L220" s="69">
        <f>+IF(B220="","",IF(F220="No","84005541",+IFERROR(+VLOOKUP(inicio!B220,padron!$A$2:$H$1999,8,0),"84005541")))</f>
        <v/>
      </c>
      <c r="M220" s="69">
        <f>+IF(B220="","",+IFERROR(+VLOOKUP(B220,padron!A:C,3,0),"no_cargado"))</f>
        <v/>
      </c>
      <c r="N220" s="69">
        <f>+IF(C220="","",+IFERROR(+VLOOKUP($C220,materiales!$A$2:$C$101,3,0),"9999"))</f>
        <v/>
      </c>
      <c r="O220" s="69">
        <f>+IF(D220="","","01")</f>
        <v/>
      </c>
      <c r="P220" s="69">
        <f>+IF(B220="","","CONVENIO 100%")</f>
        <v/>
      </c>
      <c r="Q220" s="69">
        <f>+IF(I220="","","ZTRA")</f>
        <v/>
      </c>
      <c r="R220" s="69">
        <f>+IF(J220="","",+IFERROR(+IF(U220="DSZA","ALMA","1004"),"ALMA"))</f>
        <v/>
      </c>
      <c r="S220" s="69">
        <f>+IF(K220="","","40000001")</f>
        <v/>
      </c>
      <c r="T220" s="69">
        <f>+IF(L220="","",+DAY(TODAY())&amp;"."&amp;TEXT(+TODAY(),"MM")&amp;"."&amp;+YEAR(TODAY()))</f>
        <v/>
      </c>
      <c r="U220" s="69">
        <f>+IF(M220="","",IFERROR(+VLOOKUP(C220,materiales!$A$2:$D$1000,4,0),"DSZA"))</f>
        <v/>
      </c>
      <c r="V220" s="69">
        <f>+IF(N220="","","MAN")</f>
        <v/>
      </c>
      <c r="W220" s="69">
        <f>IF(B220="","","02")</f>
        <v/>
      </c>
      <c r="X220" s="69">
        <f>IF(B220="","","01")</f>
        <v/>
      </c>
      <c r="Y220" s="70">
        <f>+RIGHT(B220,8)</f>
        <v/>
      </c>
      <c r="Z220" s="70">
        <f>IF(M220="no_cargado",VLOOKUP(B220,NAfiliado_NFarmacia!A:H,8,0),"")</f>
        <v/>
      </c>
      <c r="AA220" s="71" t="n"/>
    </row>
    <row r="221">
      <c r="A221" s="50" t="n"/>
      <c r="B221" s="70" t="n"/>
      <c r="C221" s="72" t="n"/>
      <c r="D221" s="70" t="n"/>
      <c r="E221" s="70" t="n"/>
      <c r="F221" s="70" t="n"/>
      <c r="G221" s="66">
        <f>+IF($B221="","",+IFERROR(+VLOOKUP(B221,padron!$A$2:$E$2000,2,0),+IFERROR(VLOOKUP(B221,NAfiliado_NFarmacia!$A:$J,10,0),"Ingresar Nuevo Afiliado")))</f>
        <v/>
      </c>
      <c r="H221" s="69">
        <f>+IF(B221="","",+IFERROR(+VLOOKUP($C221,materiales!$A$2:$C$101,2,0),"9999"))</f>
        <v/>
      </c>
      <c r="I221" s="70">
        <f>+IF($B221="","",+IF(OR($F221="Si",$F221=""),IF(ISERROR(VLOOKUP($B221,padron!$A$3:$M$482,9,0)),+IF(ISERROR(VLOOKUP($B221,NAfiliado_NFarmacia!$A$2:$J$497,5,0)),"Ingresa Farmacia",VLOOKUP($B221,NAfiliado_NFarmacia!$A$2:$J$497,5,0)),VLOOKUP($B221,padron!$A$3:$M$482,9,0)),+IF(ISERROR(VLOOKUP($B221,NAfiliado_NFarmacia!$A$2:$J$497,5,0)),"Ingresa Farmacia",VLOOKUP($B221,NAfiliado_NFarmacia!$A$2:$J$497,5,0))))</f>
        <v/>
      </c>
      <c r="J221" s="70">
        <f>+IF($B221="","",+IF(OR($F221="Si",$F221=""),IF(ISERROR(VLOOKUP($B221,padron!$A$3:$M$482,10,0)),+IF(ISERROR(VLOOKUP($B221,NAfiliado_NFarmacia!$A$2:$J$497,5,0)),"Ingresa Direccion de Farmacia",VLOOKUP($B221,NAfiliado_NFarmacia!$A$2:$J$497,6,0)),VLOOKUP($B221,padron!$A$3:$M$482,10,0)),+IF(ISERROR(VLOOKUP($B221,NAfiliado_NFarmacia!$A$2:$J$497,6,0)),"Ingresa Direccion de Farmacia",VLOOKUP($B221,NAfiliado_NFarmacia!$A$2:$J$497,6,0))))</f>
        <v/>
      </c>
      <c r="K221" s="70">
        <f>+IF($B221="","",+IF(OR($F221="Si",$F221=""),IF(ISERROR(VLOOKUP($B221,padron!$A$3:$M$482,10,0)),+IF(ISERROR(VLOOKUP($B221,NAfiliado_NFarmacia!$A$2:$J$497,5,0)),"Ingresa Localidad de Farmacia",VLOOKUP($B221,NAfiliado_NFarmacia!$A$2:$J$497,7,0)),VLOOKUP($B221,padron!$A$3:$M$482,11,0)),+IF(ISERROR(VLOOKUP($B221,NAfiliado_NFarmacia!$A$2:$J$497,7,0)),"Ingresa Localidad de Farmacia",VLOOKUP($B221,NAfiliado_NFarmacia!$A$2:$J$497,7,0))))</f>
        <v/>
      </c>
      <c r="L221" s="69">
        <f>+IF(B221="","",IF(F221="No","84005541",+IFERROR(+VLOOKUP(inicio!B221,padron!$A$2:$H$1999,8,0),"84005541")))</f>
        <v/>
      </c>
      <c r="M221" s="69">
        <f>+IF(B221="","",+IFERROR(+VLOOKUP(B221,padron!A:C,3,0),"no_cargado"))</f>
        <v/>
      </c>
      <c r="N221" s="69">
        <f>+IF(C221="","",+IFERROR(+VLOOKUP($C221,materiales!$A$2:$C$101,3,0),"9999"))</f>
        <v/>
      </c>
      <c r="O221" s="69">
        <f>+IF(D221="","","01")</f>
        <v/>
      </c>
      <c r="P221" s="69">
        <f>+IF(B221="","","CONVENIO 100%")</f>
        <v/>
      </c>
      <c r="Q221" s="69">
        <f>+IF(I221="","","ZTRA")</f>
        <v/>
      </c>
      <c r="R221" s="69">
        <f>+IF(J221="","",+IFERROR(+IF(U221="DSZA","ALMA","1004"),"ALMA"))</f>
        <v/>
      </c>
      <c r="S221" s="69">
        <f>+IF(K221="","","40000001")</f>
        <v/>
      </c>
      <c r="T221" s="69">
        <f>+IF(L221="","",+DAY(TODAY())&amp;"."&amp;TEXT(+TODAY(),"MM")&amp;"."&amp;+YEAR(TODAY()))</f>
        <v/>
      </c>
      <c r="U221" s="69">
        <f>+IF(M221="","",IFERROR(+VLOOKUP(C221,materiales!$A$2:$D$1000,4,0),"DSZA"))</f>
        <v/>
      </c>
      <c r="V221" s="69">
        <f>+IF(N221="","","MAN")</f>
        <v/>
      </c>
      <c r="W221" s="69">
        <f>IF(B221="","","02")</f>
        <v/>
      </c>
      <c r="X221" s="69">
        <f>IF(B221="","","01")</f>
        <v/>
      </c>
      <c r="Y221" s="70">
        <f>+RIGHT(B221,8)</f>
        <v/>
      </c>
      <c r="Z221" s="70">
        <f>IF(M221="no_cargado",VLOOKUP(B221,NAfiliado_NFarmacia!A:H,8,0),"")</f>
        <v/>
      </c>
      <c r="AA221" s="71" t="n"/>
    </row>
    <row r="222">
      <c r="A222" s="50" t="n"/>
      <c r="B222" s="70" t="n"/>
      <c r="C222" s="72" t="n"/>
      <c r="D222" s="70" t="n"/>
      <c r="E222" s="70" t="n"/>
      <c r="F222" s="70" t="n"/>
      <c r="G222" s="66">
        <f>+IF($B222="","",+IFERROR(+VLOOKUP(B222,padron!$A$2:$E$2000,2,0),+IFERROR(VLOOKUP(B222,NAfiliado_NFarmacia!$A:$J,10,0),"Ingresar Nuevo Afiliado")))</f>
        <v/>
      </c>
      <c r="H222" s="69">
        <f>+IF(B222="","",+IFERROR(+VLOOKUP($C222,materiales!$A$2:$C$101,2,0),"9999"))</f>
        <v/>
      </c>
      <c r="I222" s="70">
        <f>+IF($B222="","",+IF(OR($F222="Si",$F222=""),IF(ISERROR(VLOOKUP($B222,padron!$A$3:$M$482,9,0)),+IF(ISERROR(VLOOKUP($B222,NAfiliado_NFarmacia!$A$2:$J$497,5,0)),"Ingresa Farmacia",VLOOKUP($B222,NAfiliado_NFarmacia!$A$2:$J$497,5,0)),VLOOKUP($B222,padron!$A$3:$M$482,9,0)),+IF(ISERROR(VLOOKUP($B222,NAfiliado_NFarmacia!$A$2:$J$497,5,0)),"Ingresa Farmacia",VLOOKUP($B222,NAfiliado_NFarmacia!$A$2:$J$497,5,0))))</f>
        <v/>
      </c>
      <c r="J222" s="70">
        <f>+IF($B222="","",+IF(OR($F222="Si",$F222=""),IF(ISERROR(VLOOKUP($B222,padron!$A$3:$M$482,10,0)),+IF(ISERROR(VLOOKUP($B222,NAfiliado_NFarmacia!$A$2:$J$497,5,0)),"Ingresa Direccion de Farmacia",VLOOKUP($B222,NAfiliado_NFarmacia!$A$2:$J$497,6,0)),VLOOKUP($B222,padron!$A$3:$M$482,10,0)),+IF(ISERROR(VLOOKUP($B222,NAfiliado_NFarmacia!$A$2:$J$497,6,0)),"Ingresa Direccion de Farmacia",VLOOKUP($B222,NAfiliado_NFarmacia!$A$2:$J$497,6,0))))</f>
        <v/>
      </c>
      <c r="K222" s="70">
        <f>+IF($B222="","",+IF(OR($F222="Si",$F222=""),IF(ISERROR(VLOOKUP($B222,padron!$A$3:$M$482,10,0)),+IF(ISERROR(VLOOKUP($B222,NAfiliado_NFarmacia!$A$2:$J$497,5,0)),"Ingresa Localidad de Farmacia",VLOOKUP($B222,NAfiliado_NFarmacia!$A$2:$J$497,7,0)),VLOOKUP($B222,padron!$A$3:$M$482,11,0)),+IF(ISERROR(VLOOKUP($B222,NAfiliado_NFarmacia!$A$2:$J$497,7,0)),"Ingresa Localidad de Farmacia",VLOOKUP($B222,NAfiliado_NFarmacia!$A$2:$J$497,7,0))))</f>
        <v/>
      </c>
      <c r="L222" s="69">
        <f>+IF(B222="","",IF(F222="No","84005541",+IFERROR(+VLOOKUP(inicio!B222,padron!$A$2:$H$1999,8,0),"84005541")))</f>
        <v/>
      </c>
      <c r="M222" s="69">
        <f>+IF(B222="","",+IFERROR(+VLOOKUP(B222,padron!A:C,3,0),"no_cargado"))</f>
        <v/>
      </c>
      <c r="N222" s="69">
        <f>+IF(C222="","",+IFERROR(+VLOOKUP($C222,materiales!$A$2:$C$101,3,0),"9999"))</f>
        <v/>
      </c>
      <c r="O222" s="69">
        <f>+IF(D222="","","01")</f>
        <v/>
      </c>
      <c r="P222" s="69">
        <f>+IF(B222="","","CONVENIO 100%")</f>
        <v/>
      </c>
      <c r="Q222" s="69">
        <f>+IF(I222="","","ZTRA")</f>
        <v/>
      </c>
      <c r="R222" s="69">
        <f>+IF(J222="","",+IFERROR(+IF(U222="DSZA","ALMA","1004"),"ALMA"))</f>
        <v/>
      </c>
      <c r="S222" s="69">
        <f>+IF(K222="","","40000001")</f>
        <v/>
      </c>
      <c r="T222" s="69">
        <f>+IF(L222="","",+DAY(TODAY())&amp;"."&amp;TEXT(+TODAY(),"MM")&amp;"."&amp;+YEAR(TODAY()))</f>
        <v/>
      </c>
      <c r="U222" s="69">
        <f>+IF(M222="","",IFERROR(+VLOOKUP(C222,materiales!$A$2:$D$1000,4,0),"DSZA"))</f>
        <v/>
      </c>
      <c r="V222" s="69">
        <f>+IF(N222="","","MAN")</f>
        <v/>
      </c>
      <c r="W222" s="69">
        <f>IF(B222="","","02")</f>
        <v/>
      </c>
      <c r="X222" s="69">
        <f>IF(B222="","","01")</f>
        <v/>
      </c>
      <c r="Y222" s="70">
        <f>+RIGHT(B222,8)</f>
        <v/>
      </c>
      <c r="Z222" s="70">
        <f>IF(M222="no_cargado",VLOOKUP(B222,NAfiliado_NFarmacia!A:H,8,0),"")</f>
        <v/>
      </c>
      <c r="AA222" s="71" t="n"/>
    </row>
    <row r="223">
      <c r="A223" s="50" t="n"/>
      <c r="B223" s="70" t="n"/>
      <c r="C223" s="72" t="n"/>
      <c r="D223" s="70" t="n"/>
      <c r="E223" s="70" t="n"/>
      <c r="F223" s="70" t="n"/>
      <c r="G223" s="66">
        <f>+IF($B223="","",+IFERROR(+VLOOKUP(B223,padron!$A$2:$E$2000,2,0),+IFERROR(VLOOKUP(B223,NAfiliado_NFarmacia!$A:$J,10,0),"Ingresar Nuevo Afiliado")))</f>
        <v/>
      </c>
      <c r="H223" s="69">
        <f>+IF(B223="","",+IFERROR(+VLOOKUP($C223,materiales!$A$2:$C$101,2,0),"9999"))</f>
        <v/>
      </c>
      <c r="I223" s="70">
        <f>+IF($B223="","",+IF(OR($F223="Si",$F223=""),IF(ISERROR(VLOOKUP($B223,padron!$A$3:$M$482,9,0)),+IF(ISERROR(VLOOKUP($B223,NAfiliado_NFarmacia!$A$2:$J$497,5,0)),"Ingresa Farmacia",VLOOKUP($B223,NAfiliado_NFarmacia!$A$2:$J$497,5,0)),VLOOKUP($B223,padron!$A$3:$M$482,9,0)),+IF(ISERROR(VLOOKUP($B223,NAfiliado_NFarmacia!$A$2:$J$497,5,0)),"Ingresa Farmacia",VLOOKUP($B223,NAfiliado_NFarmacia!$A$2:$J$497,5,0))))</f>
        <v/>
      </c>
      <c r="J223" s="70">
        <f>+IF($B223="","",+IF(OR($F223="Si",$F223=""),IF(ISERROR(VLOOKUP($B223,padron!$A$3:$M$482,10,0)),+IF(ISERROR(VLOOKUP($B223,NAfiliado_NFarmacia!$A$2:$J$497,5,0)),"Ingresa Direccion de Farmacia",VLOOKUP($B223,NAfiliado_NFarmacia!$A$2:$J$497,6,0)),VLOOKUP($B223,padron!$A$3:$M$482,10,0)),+IF(ISERROR(VLOOKUP($B223,NAfiliado_NFarmacia!$A$2:$J$497,6,0)),"Ingresa Direccion de Farmacia",VLOOKUP($B223,NAfiliado_NFarmacia!$A$2:$J$497,6,0))))</f>
        <v/>
      </c>
      <c r="K223" s="70">
        <f>+IF($B223="","",+IF(OR($F223="Si",$F223=""),IF(ISERROR(VLOOKUP($B223,padron!$A$3:$M$482,10,0)),+IF(ISERROR(VLOOKUP($B223,NAfiliado_NFarmacia!$A$2:$J$497,5,0)),"Ingresa Localidad de Farmacia",VLOOKUP($B223,NAfiliado_NFarmacia!$A$2:$J$497,7,0)),VLOOKUP($B223,padron!$A$3:$M$482,11,0)),+IF(ISERROR(VLOOKUP($B223,NAfiliado_NFarmacia!$A$2:$J$497,7,0)),"Ingresa Localidad de Farmacia",VLOOKUP($B223,NAfiliado_NFarmacia!$A$2:$J$497,7,0))))</f>
        <v/>
      </c>
      <c r="L223" s="69">
        <f>+IF(B223="","",IF(F223="No","84005541",+IFERROR(+VLOOKUP(inicio!B223,padron!$A$2:$H$1999,8,0),"84005541")))</f>
        <v/>
      </c>
      <c r="M223" s="69">
        <f>+IF(B223="","",+IFERROR(+VLOOKUP(B223,padron!A:C,3,0),"no_cargado"))</f>
        <v/>
      </c>
      <c r="N223" s="69">
        <f>+IF(C223="","",+IFERROR(+VLOOKUP($C223,materiales!$A$2:$C$101,3,0),"9999"))</f>
        <v/>
      </c>
      <c r="O223" s="69">
        <f>+IF(D223="","","01")</f>
        <v/>
      </c>
      <c r="P223" s="69">
        <f>+IF(B223="","","CONVENIO 100%")</f>
        <v/>
      </c>
      <c r="Q223" s="69">
        <f>+IF(I223="","","ZTRA")</f>
        <v/>
      </c>
      <c r="R223" s="69">
        <f>+IF(J223="","",+IFERROR(+IF(U223="DSZA","ALMA","1004"),"ALMA"))</f>
        <v/>
      </c>
      <c r="S223" s="69">
        <f>+IF(K223="","","40000001")</f>
        <v/>
      </c>
      <c r="T223" s="69">
        <f>+IF(L223="","",+DAY(TODAY())&amp;"."&amp;TEXT(+TODAY(),"MM")&amp;"."&amp;+YEAR(TODAY()))</f>
        <v/>
      </c>
      <c r="U223" s="69">
        <f>+IF(M223="","",IFERROR(+VLOOKUP(C223,materiales!$A$2:$D$1000,4,0),"DSZA"))</f>
        <v/>
      </c>
      <c r="V223" s="69">
        <f>+IF(N223="","","MAN")</f>
        <v/>
      </c>
      <c r="W223" s="69">
        <f>IF(B223="","","02")</f>
        <v/>
      </c>
      <c r="X223" s="69">
        <f>IF(B223="","","01")</f>
        <v/>
      </c>
      <c r="Y223" s="70">
        <f>+RIGHT(B223,8)</f>
        <v/>
      </c>
      <c r="Z223" s="70">
        <f>IF(M223="no_cargado",VLOOKUP(B223,NAfiliado_NFarmacia!A:H,8,0),"")</f>
        <v/>
      </c>
      <c r="AA223" s="71" t="n"/>
    </row>
    <row r="224">
      <c r="A224" s="50" t="n"/>
      <c r="B224" s="70" t="n"/>
      <c r="C224" s="72" t="n"/>
      <c r="D224" s="70" t="n"/>
      <c r="E224" s="70" t="n"/>
      <c r="F224" s="70" t="n"/>
      <c r="G224" s="66">
        <f>+IF($B224="","",+IFERROR(+VLOOKUP(B224,padron!$A$2:$E$2000,2,0),+IFERROR(VLOOKUP(B224,NAfiliado_NFarmacia!$A:$J,10,0),"Ingresar Nuevo Afiliado")))</f>
        <v/>
      </c>
      <c r="H224" s="69">
        <f>+IF(B224="","",+IFERROR(+VLOOKUP($C224,materiales!$A$2:$C$101,2,0),"9999"))</f>
        <v/>
      </c>
      <c r="I224" s="70">
        <f>+IF($B224="","",+IF(OR($F224="Si",$F224=""),IF(ISERROR(VLOOKUP($B224,padron!$A$3:$M$482,9,0)),+IF(ISERROR(VLOOKUP($B224,NAfiliado_NFarmacia!$A$2:$J$497,5,0)),"Ingresa Farmacia",VLOOKUP($B224,NAfiliado_NFarmacia!$A$2:$J$497,5,0)),VLOOKUP($B224,padron!$A$3:$M$482,9,0)),+IF(ISERROR(VLOOKUP($B224,NAfiliado_NFarmacia!$A$2:$J$497,5,0)),"Ingresa Farmacia",VLOOKUP($B224,NAfiliado_NFarmacia!$A$2:$J$497,5,0))))</f>
        <v/>
      </c>
      <c r="J224" s="70">
        <f>+IF($B224="","",+IF(OR($F224="Si",$F224=""),IF(ISERROR(VLOOKUP($B224,padron!$A$3:$M$482,10,0)),+IF(ISERROR(VLOOKUP($B224,NAfiliado_NFarmacia!$A$2:$J$497,5,0)),"Ingresa Direccion de Farmacia",VLOOKUP($B224,NAfiliado_NFarmacia!$A$2:$J$497,6,0)),VLOOKUP($B224,padron!$A$3:$M$482,10,0)),+IF(ISERROR(VLOOKUP($B224,NAfiliado_NFarmacia!$A$2:$J$497,6,0)),"Ingresa Direccion de Farmacia",VLOOKUP($B224,NAfiliado_NFarmacia!$A$2:$J$497,6,0))))</f>
        <v/>
      </c>
      <c r="K224" s="70">
        <f>+IF($B224="","",+IF(OR($F224="Si",$F224=""),IF(ISERROR(VLOOKUP($B224,padron!$A$3:$M$482,10,0)),+IF(ISERROR(VLOOKUP($B224,NAfiliado_NFarmacia!$A$2:$J$497,5,0)),"Ingresa Localidad de Farmacia",VLOOKUP($B224,NAfiliado_NFarmacia!$A$2:$J$497,7,0)),VLOOKUP($B224,padron!$A$3:$M$482,11,0)),+IF(ISERROR(VLOOKUP($B224,NAfiliado_NFarmacia!$A$2:$J$497,7,0)),"Ingresa Localidad de Farmacia",VLOOKUP($B224,NAfiliado_NFarmacia!$A$2:$J$497,7,0))))</f>
        <v/>
      </c>
      <c r="L224" s="69">
        <f>+IF(B224="","",IF(F224="No","84005541",+IFERROR(+VLOOKUP(inicio!B224,padron!$A$2:$H$1999,8,0),"84005541")))</f>
        <v/>
      </c>
      <c r="M224" s="69">
        <f>+IF(B224="","",+IFERROR(+VLOOKUP(B224,padron!A:C,3,0),"no_cargado"))</f>
        <v/>
      </c>
      <c r="N224" s="69">
        <f>+IF(C224="","",+IFERROR(+VLOOKUP($C224,materiales!$A$2:$C$101,3,0),"9999"))</f>
        <v/>
      </c>
      <c r="O224" s="69">
        <f>+IF(D224="","","01")</f>
        <v/>
      </c>
      <c r="P224" s="69">
        <f>+IF(B224="","","CONVENIO 100%")</f>
        <v/>
      </c>
      <c r="Q224" s="69">
        <f>+IF(I224="","","ZTRA")</f>
        <v/>
      </c>
      <c r="R224" s="69">
        <f>+IF(J224="","",+IFERROR(+IF(U224="DSZA","ALMA","1004"),"ALMA"))</f>
        <v/>
      </c>
      <c r="S224" s="69">
        <f>+IF(K224="","","40000001")</f>
        <v/>
      </c>
      <c r="T224" s="69">
        <f>+IF(L224="","",+DAY(TODAY())&amp;"."&amp;TEXT(+TODAY(),"MM")&amp;"."&amp;+YEAR(TODAY()))</f>
        <v/>
      </c>
      <c r="U224" s="69">
        <f>+IF(M224="","",IFERROR(+VLOOKUP(C224,materiales!$A$2:$D$1000,4,0),"DSZA"))</f>
        <v/>
      </c>
      <c r="V224" s="69">
        <f>+IF(N224="","","MAN")</f>
        <v/>
      </c>
      <c r="W224" s="69">
        <f>IF(B224="","","02")</f>
        <v/>
      </c>
      <c r="X224" s="69">
        <f>IF(B224="","","01")</f>
        <v/>
      </c>
      <c r="Y224" s="70">
        <f>+RIGHT(B224,8)</f>
        <v/>
      </c>
      <c r="Z224" s="70">
        <f>IF(M224="no_cargado",VLOOKUP(B224,NAfiliado_NFarmacia!A:H,8,0),"")</f>
        <v/>
      </c>
      <c r="AA224" s="71" t="n"/>
    </row>
    <row r="225">
      <c r="A225" s="50" t="n"/>
      <c r="B225" s="70" t="n"/>
      <c r="C225" s="72" t="n"/>
      <c r="D225" s="70" t="n"/>
      <c r="E225" s="70" t="n"/>
      <c r="F225" s="70" t="n"/>
      <c r="G225" s="66">
        <f>+IF($B225="","",+IFERROR(+VLOOKUP(B225,padron!$A$2:$E$2000,2,0),+IFERROR(VLOOKUP(B225,NAfiliado_NFarmacia!$A:$J,10,0),"Ingresar Nuevo Afiliado")))</f>
        <v/>
      </c>
      <c r="H225" s="69">
        <f>+IF(B225="","",+IFERROR(+VLOOKUP($C225,materiales!$A$2:$C$101,2,0),"9999"))</f>
        <v/>
      </c>
      <c r="I225" s="70">
        <f>+IF($B225="","",+IF(OR($F225="Si",$F225=""),IF(ISERROR(VLOOKUP($B225,padron!$A$3:$M$482,9,0)),+IF(ISERROR(VLOOKUP($B225,NAfiliado_NFarmacia!$A$2:$J$497,5,0)),"Ingresa Farmacia",VLOOKUP($B225,NAfiliado_NFarmacia!$A$2:$J$497,5,0)),VLOOKUP($B225,padron!$A$3:$M$482,9,0)),+IF(ISERROR(VLOOKUP($B225,NAfiliado_NFarmacia!$A$2:$J$497,5,0)),"Ingresa Farmacia",VLOOKUP($B225,NAfiliado_NFarmacia!$A$2:$J$497,5,0))))</f>
        <v/>
      </c>
      <c r="J225" s="70">
        <f>+IF($B225="","",+IF(OR($F225="Si",$F225=""),IF(ISERROR(VLOOKUP($B225,padron!$A$3:$M$482,10,0)),+IF(ISERROR(VLOOKUP($B225,NAfiliado_NFarmacia!$A$2:$J$497,5,0)),"Ingresa Direccion de Farmacia",VLOOKUP($B225,NAfiliado_NFarmacia!$A$2:$J$497,6,0)),VLOOKUP($B225,padron!$A$3:$M$482,10,0)),+IF(ISERROR(VLOOKUP($B225,NAfiliado_NFarmacia!$A$2:$J$497,6,0)),"Ingresa Direccion de Farmacia",VLOOKUP($B225,NAfiliado_NFarmacia!$A$2:$J$497,6,0))))</f>
        <v/>
      </c>
      <c r="K225" s="70">
        <f>+IF($B225="","",+IF(OR($F225="Si",$F225=""),IF(ISERROR(VLOOKUP($B225,padron!$A$3:$M$482,10,0)),+IF(ISERROR(VLOOKUP($B225,NAfiliado_NFarmacia!$A$2:$J$497,5,0)),"Ingresa Localidad de Farmacia",VLOOKUP($B225,NAfiliado_NFarmacia!$A$2:$J$497,7,0)),VLOOKUP($B225,padron!$A$3:$M$482,11,0)),+IF(ISERROR(VLOOKUP($B225,NAfiliado_NFarmacia!$A$2:$J$497,7,0)),"Ingresa Localidad de Farmacia",VLOOKUP($B225,NAfiliado_NFarmacia!$A$2:$J$497,7,0))))</f>
        <v/>
      </c>
      <c r="L225" s="69">
        <f>+IF(B225="","",IF(F225="No","84005541",+IFERROR(+VLOOKUP(inicio!B225,padron!$A$2:$H$1999,8,0),"84005541")))</f>
        <v/>
      </c>
      <c r="M225" s="69">
        <f>+IF(B225="","",+IFERROR(+VLOOKUP(B225,padron!A:C,3,0),"no_cargado"))</f>
        <v/>
      </c>
      <c r="N225" s="69">
        <f>+IF(C225="","",+IFERROR(+VLOOKUP($C225,materiales!$A$2:$C$101,3,0),"9999"))</f>
        <v/>
      </c>
      <c r="O225" s="69">
        <f>+IF(D225="","","01")</f>
        <v/>
      </c>
      <c r="P225" s="69">
        <f>+IF(B225="","","CONVENIO 100%")</f>
        <v/>
      </c>
      <c r="Q225" s="69">
        <f>+IF(I225="","","ZTRA")</f>
        <v/>
      </c>
      <c r="R225" s="69">
        <f>+IF(J225="","",+IFERROR(+IF(U225="DSZA","ALMA","1004"),"ALMA"))</f>
        <v/>
      </c>
      <c r="S225" s="69">
        <f>+IF(K225="","","40000001")</f>
        <v/>
      </c>
      <c r="T225" s="69">
        <f>+IF(L225="","",+DAY(TODAY())&amp;"."&amp;TEXT(+TODAY(),"MM")&amp;"."&amp;+YEAR(TODAY()))</f>
        <v/>
      </c>
      <c r="U225" s="69">
        <f>+IF(M225="","",IFERROR(+VLOOKUP(C225,materiales!$A$2:$D$1000,4,0),"DSZA"))</f>
        <v/>
      </c>
      <c r="V225" s="69">
        <f>+IF(N225="","","MAN")</f>
        <v/>
      </c>
      <c r="W225" s="69">
        <f>IF(B225="","","02")</f>
        <v/>
      </c>
      <c r="X225" s="69">
        <f>IF(B225="","","01")</f>
        <v/>
      </c>
      <c r="Y225" s="70">
        <f>+RIGHT(B225,8)</f>
        <v/>
      </c>
      <c r="Z225" s="70">
        <f>IF(M225="no_cargado",VLOOKUP(B225,NAfiliado_NFarmacia!A:H,8,0),"")</f>
        <v/>
      </c>
      <c r="AA225" s="71" t="n"/>
    </row>
    <row r="226">
      <c r="A226" s="50" t="n"/>
      <c r="B226" s="70" t="n"/>
      <c r="C226" s="72" t="n"/>
      <c r="D226" s="70" t="n"/>
      <c r="E226" s="70" t="n"/>
      <c r="F226" s="70" t="n"/>
      <c r="G226" s="66">
        <f>+IF($B226="","",+IFERROR(+VLOOKUP(B226,padron!$A$2:$E$2000,2,0),+IFERROR(VLOOKUP(B226,NAfiliado_NFarmacia!$A:$J,10,0),"Ingresar Nuevo Afiliado")))</f>
        <v/>
      </c>
      <c r="H226" s="69">
        <f>+IF(B226="","",+IFERROR(+VLOOKUP($C226,materiales!$A$2:$C$101,2,0),"9999"))</f>
        <v/>
      </c>
      <c r="I226" s="70">
        <f>+IF($B226="","",+IF(OR($F226="Si",$F226=""),IF(ISERROR(VLOOKUP($B226,padron!$A$3:$M$482,9,0)),+IF(ISERROR(VLOOKUP($B226,NAfiliado_NFarmacia!$A$2:$J$497,5,0)),"Ingresa Farmacia",VLOOKUP($B226,NAfiliado_NFarmacia!$A$2:$J$497,5,0)),VLOOKUP($B226,padron!$A$3:$M$482,9,0)),+IF(ISERROR(VLOOKUP($B226,NAfiliado_NFarmacia!$A$2:$J$497,5,0)),"Ingresa Farmacia",VLOOKUP($B226,NAfiliado_NFarmacia!$A$2:$J$497,5,0))))</f>
        <v/>
      </c>
      <c r="J226" s="70">
        <f>+IF($B226="","",+IF(OR($F226="Si",$F226=""),IF(ISERROR(VLOOKUP($B226,padron!$A$3:$M$482,10,0)),+IF(ISERROR(VLOOKUP($B226,NAfiliado_NFarmacia!$A$2:$J$497,5,0)),"Ingresa Direccion de Farmacia",VLOOKUP($B226,NAfiliado_NFarmacia!$A$2:$J$497,6,0)),VLOOKUP($B226,padron!$A$3:$M$482,10,0)),+IF(ISERROR(VLOOKUP($B226,NAfiliado_NFarmacia!$A$2:$J$497,6,0)),"Ingresa Direccion de Farmacia",VLOOKUP($B226,NAfiliado_NFarmacia!$A$2:$J$497,6,0))))</f>
        <v/>
      </c>
      <c r="K226" s="70">
        <f>+IF($B226="","",+IF(OR($F226="Si",$F226=""),IF(ISERROR(VLOOKUP($B226,padron!$A$3:$M$482,10,0)),+IF(ISERROR(VLOOKUP($B226,NAfiliado_NFarmacia!$A$2:$J$497,5,0)),"Ingresa Localidad de Farmacia",VLOOKUP($B226,NAfiliado_NFarmacia!$A$2:$J$497,7,0)),VLOOKUP($B226,padron!$A$3:$M$482,11,0)),+IF(ISERROR(VLOOKUP($B226,NAfiliado_NFarmacia!$A$2:$J$497,7,0)),"Ingresa Localidad de Farmacia",VLOOKUP($B226,NAfiliado_NFarmacia!$A$2:$J$497,7,0))))</f>
        <v/>
      </c>
      <c r="L226" s="69">
        <f>+IF(B226="","",IF(F226="No","84005541",+IFERROR(+VLOOKUP(inicio!B226,padron!$A$2:$H$1999,8,0),"84005541")))</f>
        <v/>
      </c>
      <c r="M226" s="69">
        <f>+IF(B226="","",+IFERROR(+VLOOKUP(B226,padron!A:C,3,0),"no_cargado"))</f>
        <v/>
      </c>
      <c r="N226" s="69">
        <f>+IF(C226="","",+IFERROR(+VLOOKUP($C226,materiales!$A$2:$C$101,3,0),"9999"))</f>
        <v/>
      </c>
      <c r="O226" s="69">
        <f>+IF(D226="","","01")</f>
        <v/>
      </c>
      <c r="P226" s="69">
        <f>+IF(B226="","","CONVENIO 100%")</f>
        <v/>
      </c>
      <c r="Q226" s="69">
        <f>+IF(I226="","","ZTRA")</f>
        <v/>
      </c>
      <c r="R226" s="69">
        <f>+IF(J226="","",+IFERROR(+IF(U226="DSZA","ALMA","1004"),"ALMA"))</f>
        <v/>
      </c>
      <c r="S226" s="69">
        <f>+IF(K226="","","40000001")</f>
        <v/>
      </c>
      <c r="T226" s="69">
        <f>+IF(L226="","",+DAY(TODAY())&amp;"."&amp;TEXT(+TODAY(),"MM")&amp;"."&amp;+YEAR(TODAY()))</f>
        <v/>
      </c>
      <c r="U226" s="69">
        <f>+IF(M226="","",IFERROR(+VLOOKUP(C226,materiales!$A$2:$D$1000,4,0),"DSZA"))</f>
        <v/>
      </c>
      <c r="V226" s="69">
        <f>+IF(N226="","","MAN")</f>
        <v/>
      </c>
      <c r="W226" s="69">
        <f>IF(B226="","","02")</f>
        <v/>
      </c>
      <c r="X226" s="69">
        <f>IF(B226="","","01")</f>
        <v/>
      </c>
      <c r="Y226" s="70">
        <f>+RIGHT(B226,8)</f>
        <v/>
      </c>
      <c r="Z226" s="70">
        <f>IF(M226="no_cargado",VLOOKUP(B226,NAfiliado_NFarmacia!A:H,8,0),"")</f>
        <v/>
      </c>
      <c r="AA226" s="71" t="n"/>
    </row>
    <row r="227">
      <c r="A227" s="50" t="n"/>
      <c r="B227" s="70" t="n"/>
      <c r="C227" s="72" t="n"/>
      <c r="D227" s="70" t="n"/>
      <c r="E227" s="70" t="n"/>
      <c r="F227" s="70" t="n"/>
      <c r="G227" s="66">
        <f>+IF($B227="","",+IFERROR(+VLOOKUP(B227,padron!$A$2:$E$2000,2,0),+IFERROR(VLOOKUP(B227,NAfiliado_NFarmacia!$A:$J,10,0),"Ingresar Nuevo Afiliado")))</f>
        <v/>
      </c>
      <c r="H227" s="69">
        <f>+IF(B227="","",+IFERROR(+VLOOKUP($C227,materiales!$A$2:$C$101,2,0),"9999"))</f>
        <v/>
      </c>
      <c r="I227" s="70">
        <f>+IF($B227="","",+IF(OR($F227="Si",$F227=""),IF(ISERROR(VLOOKUP($B227,padron!$A$3:$M$482,9,0)),+IF(ISERROR(VLOOKUP($B227,NAfiliado_NFarmacia!$A$2:$J$497,5,0)),"Ingresa Farmacia",VLOOKUP($B227,NAfiliado_NFarmacia!$A$2:$J$497,5,0)),VLOOKUP($B227,padron!$A$3:$M$482,9,0)),+IF(ISERROR(VLOOKUP($B227,NAfiliado_NFarmacia!$A$2:$J$497,5,0)),"Ingresa Farmacia",VLOOKUP($B227,NAfiliado_NFarmacia!$A$2:$J$497,5,0))))</f>
        <v/>
      </c>
      <c r="J227" s="70">
        <f>+IF($B227="","",+IF(OR($F227="Si",$F227=""),IF(ISERROR(VLOOKUP($B227,padron!$A$3:$M$482,10,0)),+IF(ISERROR(VLOOKUP($B227,NAfiliado_NFarmacia!$A$2:$J$497,5,0)),"Ingresa Direccion de Farmacia",VLOOKUP($B227,NAfiliado_NFarmacia!$A$2:$J$497,6,0)),VLOOKUP($B227,padron!$A$3:$M$482,10,0)),+IF(ISERROR(VLOOKUP($B227,NAfiliado_NFarmacia!$A$2:$J$497,6,0)),"Ingresa Direccion de Farmacia",VLOOKUP($B227,NAfiliado_NFarmacia!$A$2:$J$497,6,0))))</f>
        <v/>
      </c>
      <c r="K227" s="70">
        <f>+IF($B227="","",+IF(OR($F227="Si",$F227=""),IF(ISERROR(VLOOKUP($B227,padron!$A$3:$M$482,10,0)),+IF(ISERROR(VLOOKUP($B227,NAfiliado_NFarmacia!$A$2:$J$497,5,0)),"Ingresa Localidad de Farmacia",VLOOKUP($B227,NAfiliado_NFarmacia!$A$2:$J$497,7,0)),VLOOKUP($B227,padron!$A$3:$M$482,11,0)),+IF(ISERROR(VLOOKUP($B227,NAfiliado_NFarmacia!$A$2:$J$497,7,0)),"Ingresa Localidad de Farmacia",VLOOKUP($B227,NAfiliado_NFarmacia!$A$2:$J$497,7,0))))</f>
        <v/>
      </c>
      <c r="L227" s="69">
        <f>+IF(B227="","",IF(F227="No","84005541",+IFERROR(+VLOOKUP(inicio!B227,padron!$A$2:$H$1999,8,0),"84005541")))</f>
        <v/>
      </c>
      <c r="M227" s="69">
        <f>+IF(B227="","",+IFERROR(+VLOOKUP(B227,padron!A:C,3,0),"no_cargado"))</f>
        <v/>
      </c>
      <c r="N227" s="69">
        <f>+IF(C227="","",+IFERROR(+VLOOKUP($C227,materiales!$A$2:$C$101,3,0),"9999"))</f>
        <v/>
      </c>
      <c r="O227" s="69">
        <f>+IF(D227="","","01")</f>
        <v/>
      </c>
      <c r="P227" s="69">
        <f>+IF(B227="","","CONVENIO 100%")</f>
        <v/>
      </c>
      <c r="Q227" s="69">
        <f>+IF(I227="","","ZTRA")</f>
        <v/>
      </c>
      <c r="R227" s="69">
        <f>+IF(J227="","",+IFERROR(+IF(U227="DSZA","ALMA","1004"),"ALMA"))</f>
        <v/>
      </c>
      <c r="S227" s="69">
        <f>+IF(K227="","","40000001")</f>
        <v/>
      </c>
      <c r="T227" s="69">
        <f>+IF(L227="","",+DAY(TODAY())&amp;"."&amp;TEXT(+TODAY(),"MM")&amp;"."&amp;+YEAR(TODAY()))</f>
        <v/>
      </c>
      <c r="U227" s="69">
        <f>+IF(M227="","",IFERROR(+VLOOKUP(C227,materiales!$A$2:$D$1000,4,0),"DSZA"))</f>
        <v/>
      </c>
      <c r="V227" s="69">
        <f>+IF(N227="","","MAN")</f>
        <v/>
      </c>
      <c r="W227" s="69">
        <f>IF(B227="","","02")</f>
        <v/>
      </c>
      <c r="X227" s="69">
        <f>IF(B227="","","01")</f>
        <v/>
      </c>
      <c r="Y227" s="70">
        <f>+RIGHT(B227,8)</f>
        <v/>
      </c>
      <c r="Z227" s="70">
        <f>IF(M227="no_cargado",VLOOKUP(B227,NAfiliado_NFarmacia!A:H,8,0),"")</f>
        <v/>
      </c>
      <c r="AA227" s="71" t="n"/>
    </row>
    <row r="228">
      <c r="A228" s="50" t="n"/>
      <c r="B228" s="70" t="n"/>
      <c r="C228" s="72" t="n"/>
      <c r="D228" s="70" t="n"/>
      <c r="E228" s="70" t="n"/>
      <c r="F228" s="70" t="n"/>
      <c r="G228" s="66">
        <f>+IF($B228="","",+IFERROR(+VLOOKUP(B228,padron!$A$2:$E$2000,2,0),+IFERROR(VLOOKUP(B228,NAfiliado_NFarmacia!$A:$J,10,0),"Ingresar Nuevo Afiliado")))</f>
        <v/>
      </c>
      <c r="H228" s="69">
        <f>+IF(B228="","",+IFERROR(+VLOOKUP($C228,materiales!$A$2:$C$101,2,0),"9999"))</f>
        <v/>
      </c>
      <c r="I228" s="70">
        <f>+IF($B228="","",+IF(OR($F228="Si",$F228=""),IF(ISERROR(VLOOKUP($B228,padron!$A$3:$M$482,9,0)),+IF(ISERROR(VLOOKUP($B228,NAfiliado_NFarmacia!$A$2:$J$497,5,0)),"Ingresa Farmacia",VLOOKUP($B228,NAfiliado_NFarmacia!$A$2:$J$497,5,0)),VLOOKUP($B228,padron!$A$3:$M$482,9,0)),+IF(ISERROR(VLOOKUP($B228,NAfiliado_NFarmacia!$A$2:$J$497,5,0)),"Ingresa Farmacia",VLOOKUP($B228,NAfiliado_NFarmacia!$A$2:$J$497,5,0))))</f>
        <v/>
      </c>
      <c r="J228" s="70">
        <f>+IF($B228="","",+IF(OR($F228="Si",$F228=""),IF(ISERROR(VLOOKUP($B228,padron!$A$3:$M$482,10,0)),+IF(ISERROR(VLOOKUP($B228,NAfiliado_NFarmacia!$A$2:$J$497,5,0)),"Ingresa Direccion de Farmacia",VLOOKUP($B228,NAfiliado_NFarmacia!$A$2:$J$497,6,0)),VLOOKUP($B228,padron!$A$3:$M$482,10,0)),+IF(ISERROR(VLOOKUP($B228,NAfiliado_NFarmacia!$A$2:$J$497,6,0)),"Ingresa Direccion de Farmacia",VLOOKUP($B228,NAfiliado_NFarmacia!$A$2:$J$497,6,0))))</f>
        <v/>
      </c>
      <c r="K228" s="70">
        <f>+IF($B228="","",+IF(OR($F228="Si",$F228=""),IF(ISERROR(VLOOKUP($B228,padron!$A$3:$M$482,10,0)),+IF(ISERROR(VLOOKUP($B228,NAfiliado_NFarmacia!$A$2:$J$497,5,0)),"Ingresa Localidad de Farmacia",VLOOKUP($B228,NAfiliado_NFarmacia!$A$2:$J$497,7,0)),VLOOKUP($B228,padron!$A$3:$M$482,11,0)),+IF(ISERROR(VLOOKUP($B228,NAfiliado_NFarmacia!$A$2:$J$497,7,0)),"Ingresa Localidad de Farmacia",VLOOKUP($B228,NAfiliado_NFarmacia!$A$2:$J$497,7,0))))</f>
        <v/>
      </c>
      <c r="L228" s="69">
        <f>+IF(B228="","",IF(F228="No","84005541",+IFERROR(+VLOOKUP(inicio!B228,padron!$A$2:$H$1999,8,0),"84005541")))</f>
        <v/>
      </c>
      <c r="M228" s="69">
        <f>+IF(B228="","",+IFERROR(+VLOOKUP(B228,padron!A:C,3,0),"no_cargado"))</f>
        <v/>
      </c>
      <c r="N228" s="69">
        <f>+IF(C228="","",+IFERROR(+VLOOKUP($C228,materiales!$A$2:$C$101,3,0),"9999"))</f>
        <v/>
      </c>
      <c r="O228" s="69">
        <f>+IF(D228="","","01")</f>
        <v/>
      </c>
      <c r="P228" s="69">
        <f>+IF(B228="","","CONVENIO 100%")</f>
        <v/>
      </c>
      <c r="Q228" s="69">
        <f>+IF(I228="","","ZTRA")</f>
        <v/>
      </c>
      <c r="R228" s="69">
        <f>+IF(J228="","",+IFERROR(+IF(U228="DSZA","ALMA","1004"),"ALMA"))</f>
        <v/>
      </c>
      <c r="S228" s="69">
        <f>+IF(K228="","","40000001")</f>
        <v/>
      </c>
      <c r="T228" s="69">
        <f>+IF(L228="","",+DAY(TODAY())&amp;"."&amp;TEXT(+TODAY(),"MM")&amp;"."&amp;+YEAR(TODAY()))</f>
        <v/>
      </c>
      <c r="U228" s="69">
        <f>+IF(M228="","",IFERROR(+VLOOKUP(C228,materiales!$A$2:$D$1000,4,0),"DSZA"))</f>
        <v/>
      </c>
      <c r="V228" s="69">
        <f>+IF(N228="","","MAN")</f>
        <v/>
      </c>
      <c r="W228" s="69">
        <f>IF(B228="","","02")</f>
        <v/>
      </c>
      <c r="X228" s="69">
        <f>IF(B228="","","01")</f>
        <v/>
      </c>
      <c r="Y228" s="70">
        <f>+RIGHT(B228,8)</f>
        <v/>
      </c>
      <c r="Z228" s="70">
        <f>IF(M228="no_cargado",VLOOKUP(B228,NAfiliado_NFarmacia!A:H,8,0),"")</f>
        <v/>
      </c>
      <c r="AA228" s="71" t="n"/>
    </row>
    <row r="229">
      <c r="A229" s="50" t="n"/>
      <c r="B229" s="70" t="n"/>
      <c r="C229" s="72" t="n"/>
      <c r="D229" s="70" t="n"/>
      <c r="E229" s="70" t="n"/>
      <c r="F229" s="70" t="n"/>
      <c r="G229" s="66">
        <f>+IF($B229="","",+IFERROR(+VLOOKUP(B229,padron!$A$2:$E$2000,2,0),+IFERROR(VLOOKUP(B229,NAfiliado_NFarmacia!$A:$J,10,0),"Ingresar Nuevo Afiliado")))</f>
        <v/>
      </c>
      <c r="H229" s="69">
        <f>+IF(B229="","",+IFERROR(+VLOOKUP($C229,materiales!$A$2:$C$101,2,0),"9999"))</f>
        <v/>
      </c>
      <c r="I229" s="70">
        <f>+IF($B229="","",+IF(OR($F229="Si",$F229=""),IF(ISERROR(VLOOKUP($B229,padron!$A$3:$M$482,9,0)),+IF(ISERROR(VLOOKUP($B229,NAfiliado_NFarmacia!$A$2:$J$497,5,0)),"Ingresa Farmacia",VLOOKUP($B229,NAfiliado_NFarmacia!$A$2:$J$497,5,0)),VLOOKUP($B229,padron!$A$3:$M$482,9,0)),+IF(ISERROR(VLOOKUP($B229,NAfiliado_NFarmacia!$A$2:$J$497,5,0)),"Ingresa Farmacia",VLOOKUP($B229,NAfiliado_NFarmacia!$A$2:$J$497,5,0))))</f>
        <v/>
      </c>
      <c r="J229" s="70">
        <f>+IF($B229="","",+IF(OR($F229="Si",$F229=""),IF(ISERROR(VLOOKUP($B229,padron!$A$3:$M$482,10,0)),+IF(ISERROR(VLOOKUP($B229,NAfiliado_NFarmacia!$A$2:$J$497,5,0)),"Ingresa Direccion de Farmacia",VLOOKUP($B229,NAfiliado_NFarmacia!$A$2:$J$497,6,0)),VLOOKUP($B229,padron!$A$3:$M$482,10,0)),+IF(ISERROR(VLOOKUP($B229,NAfiliado_NFarmacia!$A$2:$J$497,6,0)),"Ingresa Direccion de Farmacia",VLOOKUP($B229,NAfiliado_NFarmacia!$A$2:$J$497,6,0))))</f>
        <v/>
      </c>
      <c r="K229" s="70">
        <f>+IF($B229="","",+IF(OR($F229="Si",$F229=""),IF(ISERROR(VLOOKUP($B229,padron!$A$3:$M$482,10,0)),+IF(ISERROR(VLOOKUP($B229,NAfiliado_NFarmacia!$A$2:$J$497,5,0)),"Ingresa Localidad de Farmacia",VLOOKUP($B229,NAfiliado_NFarmacia!$A$2:$J$497,7,0)),VLOOKUP($B229,padron!$A$3:$M$482,11,0)),+IF(ISERROR(VLOOKUP($B229,NAfiliado_NFarmacia!$A$2:$J$497,7,0)),"Ingresa Localidad de Farmacia",VLOOKUP($B229,NAfiliado_NFarmacia!$A$2:$J$497,7,0))))</f>
        <v/>
      </c>
      <c r="L229" s="69">
        <f>+IF(B229="","",IF(F229="No","84005541",+IFERROR(+VLOOKUP(inicio!B229,padron!$A$2:$H$1999,8,0),"84005541")))</f>
        <v/>
      </c>
      <c r="M229" s="69">
        <f>+IF(B229="","",+IFERROR(+VLOOKUP(B229,padron!A:C,3,0),"no_cargado"))</f>
        <v/>
      </c>
      <c r="N229" s="69">
        <f>+IF(C229="","",+IFERROR(+VLOOKUP($C229,materiales!$A$2:$C$101,3,0),"9999"))</f>
        <v/>
      </c>
      <c r="O229" s="69">
        <f>+IF(D229="","","01")</f>
        <v/>
      </c>
      <c r="P229" s="69">
        <f>+IF(B229="","","CONVENIO 100%")</f>
        <v/>
      </c>
      <c r="Q229" s="69">
        <f>+IF(I229="","","ZTRA")</f>
        <v/>
      </c>
      <c r="R229" s="69">
        <f>+IF(J229="","",+IFERROR(+IF(U229="DSZA","ALMA","1004"),"ALMA"))</f>
        <v/>
      </c>
      <c r="S229" s="69">
        <f>+IF(K229="","","40000001")</f>
        <v/>
      </c>
      <c r="T229" s="69">
        <f>+IF(L229="","",+DAY(TODAY())&amp;"."&amp;TEXT(+TODAY(),"MM")&amp;"."&amp;+YEAR(TODAY()))</f>
        <v/>
      </c>
      <c r="U229" s="69">
        <f>+IF(M229="","",IFERROR(+VLOOKUP(C229,materiales!$A$2:$D$1000,4,0),"DSZA"))</f>
        <v/>
      </c>
      <c r="V229" s="69">
        <f>+IF(N229="","","MAN")</f>
        <v/>
      </c>
      <c r="W229" s="69">
        <f>IF(B229="","","02")</f>
        <v/>
      </c>
      <c r="X229" s="69">
        <f>IF(B229="","","01")</f>
        <v/>
      </c>
      <c r="Y229" s="70">
        <f>+RIGHT(B229,8)</f>
        <v/>
      </c>
      <c r="Z229" s="70">
        <f>IF(M229="no_cargado",VLOOKUP(B229,NAfiliado_NFarmacia!A:H,8,0),"")</f>
        <v/>
      </c>
      <c r="AA229" s="71" t="n"/>
    </row>
    <row r="230">
      <c r="A230" s="50" t="n"/>
      <c r="B230" s="70" t="n"/>
      <c r="C230" s="72" t="n"/>
      <c r="D230" s="70" t="n"/>
      <c r="E230" s="70" t="n"/>
      <c r="F230" s="70" t="n"/>
      <c r="G230" s="66">
        <f>+IF($B230="","",+IFERROR(+VLOOKUP(B230,padron!$A$2:$E$2000,2,0),+IFERROR(VLOOKUP(B230,NAfiliado_NFarmacia!$A:$J,10,0),"Ingresar Nuevo Afiliado")))</f>
        <v/>
      </c>
      <c r="H230" s="69">
        <f>+IF(B230="","",+IFERROR(+VLOOKUP($C230,materiales!$A$2:$C$101,2,0),"9999"))</f>
        <v/>
      </c>
      <c r="I230" s="70">
        <f>+IF($B230="","",+IF(OR($F230="Si",$F230=""),IF(ISERROR(VLOOKUP($B230,padron!$A$3:$M$482,9,0)),+IF(ISERROR(VLOOKUP($B230,NAfiliado_NFarmacia!$A$2:$J$497,5,0)),"Ingresa Farmacia",VLOOKUP($B230,NAfiliado_NFarmacia!$A$2:$J$497,5,0)),VLOOKUP($B230,padron!$A$3:$M$482,9,0)),+IF(ISERROR(VLOOKUP($B230,NAfiliado_NFarmacia!$A$2:$J$497,5,0)),"Ingresa Farmacia",VLOOKUP($B230,NAfiliado_NFarmacia!$A$2:$J$497,5,0))))</f>
        <v/>
      </c>
      <c r="J230" s="70">
        <f>+IF($B230="","",+IF(OR($F230="Si",$F230=""),IF(ISERROR(VLOOKUP($B230,padron!$A$3:$M$482,10,0)),+IF(ISERROR(VLOOKUP($B230,NAfiliado_NFarmacia!$A$2:$J$497,5,0)),"Ingresa Direccion de Farmacia",VLOOKUP($B230,NAfiliado_NFarmacia!$A$2:$J$497,6,0)),VLOOKUP($B230,padron!$A$3:$M$482,10,0)),+IF(ISERROR(VLOOKUP($B230,NAfiliado_NFarmacia!$A$2:$J$497,6,0)),"Ingresa Direccion de Farmacia",VLOOKUP($B230,NAfiliado_NFarmacia!$A$2:$J$497,6,0))))</f>
        <v/>
      </c>
      <c r="K230" s="70">
        <f>+IF($B230="","",+IF(OR($F230="Si",$F230=""),IF(ISERROR(VLOOKUP($B230,padron!$A$3:$M$482,10,0)),+IF(ISERROR(VLOOKUP($B230,NAfiliado_NFarmacia!$A$2:$J$497,5,0)),"Ingresa Localidad de Farmacia",VLOOKUP($B230,NAfiliado_NFarmacia!$A$2:$J$497,7,0)),VLOOKUP($B230,padron!$A$3:$M$482,11,0)),+IF(ISERROR(VLOOKUP($B230,NAfiliado_NFarmacia!$A$2:$J$497,7,0)),"Ingresa Localidad de Farmacia",VLOOKUP($B230,NAfiliado_NFarmacia!$A$2:$J$497,7,0))))</f>
        <v/>
      </c>
      <c r="L230" s="69">
        <f>+IF(B230="","",IF(F230="No","84005541",+IFERROR(+VLOOKUP(inicio!B230,padron!$A$2:$H$1999,8,0),"84005541")))</f>
        <v/>
      </c>
      <c r="M230" s="69">
        <f>+IF(B230="","",+IFERROR(+VLOOKUP(B230,padron!A:C,3,0),"no_cargado"))</f>
        <v/>
      </c>
      <c r="N230" s="69">
        <f>+IF(C230="","",+IFERROR(+VLOOKUP($C230,materiales!$A$2:$C$101,3,0),"9999"))</f>
        <v/>
      </c>
      <c r="O230" s="69">
        <f>+IF(D230="","","01")</f>
        <v/>
      </c>
      <c r="P230" s="69">
        <f>+IF(B230="","","CONVENIO 100%")</f>
        <v/>
      </c>
      <c r="Q230" s="69">
        <f>+IF(I230="","","ZTRA")</f>
        <v/>
      </c>
      <c r="R230" s="69">
        <f>+IF(J230="","",+IFERROR(+IF(U230="DSZA","ALMA","1004"),"ALMA"))</f>
        <v/>
      </c>
      <c r="S230" s="69">
        <f>+IF(K230="","","40000001")</f>
        <v/>
      </c>
      <c r="T230" s="69">
        <f>+IF(L230="","",+DAY(TODAY())&amp;"."&amp;TEXT(+TODAY(),"MM")&amp;"."&amp;+YEAR(TODAY()))</f>
        <v/>
      </c>
      <c r="U230" s="69">
        <f>+IF(M230="","",IFERROR(+VLOOKUP(C230,materiales!$A$2:$D$1000,4,0),"DSZA"))</f>
        <v/>
      </c>
      <c r="V230" s="69">
        <f>+IF(N230="","","MAN")</f>
        <v/>
      </c>
      <c r="W230" s="69">
        <f>IF(B230="","","02")</f>
        <v/>
      </c>
      <c r="X230" s="69">
        <f>IF(B230="","","01")</f>
        <v/>
      </c>
      <c r="Y230" s="70">
        <f>+RIGHT(B230,8)</f>
        <v/>
      </c>
      <c r="Z230" s="70">
        <f>IF(M230="no_cargado",VLOOKUP(B230,NAfiliado_NFarmacia!A:H,8,0),"")</f>
        <v/>
      </c>
      <c r="AA230" s="71" t="n"/>
    </row>
    <row r="231">
      <c r="A231" s="50" t="n"/>
      <c r="B231" s="70" t="n"/>
      <c r="C231" s="72" t="n"/>
      <c r="D231" s="70" t="n"/>
      <c r="E231" s="70" t="n"/>
      <c r="F231" s="70" t="n"/>
      <c r="G231" s="66">
        <f>+IF($B231="","",+IFERROR(+VLOOKUP(B231,padron!$A$2:$E$2000,2,0),+IFERROR(VLOOKUP(B231,NAfiliado_NFarmacia!$A:$J,10,0),"Ingresar Nuevo Afiliado")))</f>
        <v/>
      </c>
      <c r="H231" s="69">
        <f>+IF(B231="","",+IFERROR(+VLOOKUP($C231,materiales!$A$2:$C$101,2,0),"9999"))</f>
        <v/>
      </c>
      <c r="I231" s="70">
        <f>+IF($B231="","",+IF(OR($F231="Si",$F231=""),IF(ISERROR(VLOOKUP($B231,padron!$A$3:$M$482,9,0)),+IF(ISERROR(VLOOKUP($B231,NAfiliado_NFarmacia!$A$2:$J$497,5,0)),"Ingresa Farmacia",VLOOKUP($B231,NAfiliado_NFarmacia!$A$2:$J$497,5,0)),VLOOKUP($B231,padron!$A$3:$M$482,9,0)),+IF(ISERROR(VLOOKUP($B231,NAfiliado_NFarmacia!$A$2:$J$497,5,0)),"Ingresa Farmacia",VLOOKUP($B231,NAfiliado_NFarmacia!$A$2:$J$497,5,0))))</f>
        <v/>
      </c>
      <c r="J231" s="70">
        <f>+IF($B231="","",+IF(OR($F231="Si",$F231=""),IF(ISERROR(VLOOKUP($B231,padron!$A$3:$M$482,10,0)),+IF(ISERROR(VLOOKUP($B231,NAfiliado_NFarmacia!$A$2:$J$497,5,0)),"Ingresa Direccion de Farmacia",VLOOKUP($B231,NAfiliado_NFarmacia!$A$2:$J$497,6,0)),VLOOKUP($B231,padron!$A$3:$M$482,10,0)),+IF(ISERROR(VLOOKUP($B231,NAfiliado_NFarmacia!$A$2:$J$497,6,0)),"Ingresa Direccion de Farmacia",VLOOKUP($B231,NAfiliado_NFarmacia!$A$2:$J$497,6,0))))</f>
        <v/>
      </c>
      <c r="K231" s="70">
        <f>+IF($B231="","",+IF(OR($F231="Si",$F231=""),IF(ISERROR(VLOOKUP($B231,padron!$A$3:$M$482,10,0)),+IF(ISERROR(VLOOKUP($B231,NAfiliado_NFarmacia!$A$2:$J$497,5,0)),"Ingresa Localidad de Farmacia",VLOOKUP($B231,NAfiliado_NFarmacia!$A$2:$J$497,7,0)),VLOOKUP($B231,padron!$A$3:$M$482,11,0)),+IF(ISERROR(VLOOKUP($B231,NAfiliado_NFarmacia!$A$2:$J$497,7,0)),"Ingresa Localidad de Farmacia",VLOOKUP($B231,NAfiliado_NFarmacia!$A$2:$J$497,7,0))))</f>
        <v/>
      </c>
      <c r="L231" s="69">
        <f>+IF(B231="","",IF(F231="No","84005541",+IFERROR(+VLOOKUP(inicio!B231,padron!$A$2:$H$1999,8,0),"84005541")))</f>
        <v/>
      </c>
      <c r="M231" s="69">
        <f>+IF(B231="","",+IFERROR(+VLOOKUP(B231,padron!A:C,3,0),"no_cargado"))</f>
        <v/>
      </c>
      <c r="N231" s="69">
        <f>+IF(C231="","",+IFERROR(+VLOOKUP($C231,materiales!$A$2:$C$101,3,0),"9999"))</f>
        <v/>
      </c>
      <c r="O231" s="69">
        <f>+IF(D231="","","01")</f>
        <v/>
      </c>
      <c r="P231" s="69">
        <f>+IF(B231="","","CONVENIO 100%")</f>
        <v/>
      </c>
      <c r="Q231" s="69">
        <f>+IF(I231="","","ZTRA")</f>
        <v/>
      </c>
      <c r="R231" s="69">
        <f>+IF(J231="","",+IFERROR(+IF(U231="DSZA","ALMA","1004"),"ALMA"))</f>
        <v/>
      </c>
      <c r="S231" s="69">
        <f>+IF(K231="","","40000001")</f>
        <v/>
      </c>
      <c r="T231" s="69">
        <f>+IF(L231="","",+DAY(TODAY())&amp;"."&amp;TEXT(+TODAY(),"MM")&amp;"."&amp;+YEAR(TODAY()))</f>
        <v/>
      </c>
      <c r="U231" s="69">
        <f>+IF(M231="","",IFERROR(+VLOOKUP(C231,materiales!$A$2:$D$1000,4,0),"DSZA"))</f>
        <v/>
      </c>
      <c r="V231" s="69">
        <f>+IF(N231="","","MAN")</f>
        <v/>
      </c>
      <c r="W231" s="69">
        <f>IF(B231="","","02")</f>
        <v/>
      </c>
      <c r="X231" s="69">
        <f>IF(B231="","","01")</f>
        <v/>
      </c>
      <c r="Y231" s="70">
        <f>+RIGHT(B231,8)</f>
        <v/>
      </c>
      <c r="Z231" s="70">
        <f>IF(M231="no_cargado",VLOOKUP(B231,NAfiliado_NFarmacia!A:H,8,0),"")</f>
        <v/>
      </c>
      <c r="AA231" s="71" t="n"/>
    </row>
    <row r="232">
      <c r="A232" s="50" t="n"/>
      <c r="B232" s="70" t="n"/>
      <c r="C232" s="72" t="n"/>
      <c r="D232" s="70" t="n"/>
      <c r="E232" s="70" t="n"/>
      <c r="F232" s="70" t="n"/>
      <c r="G232" s="66">
        <f>+IF($B232="","",+IFERROR(+VLOOKUP(B232,padron!$A$2:$E$2000,2,0),+IFERROR(VLOOKUP(B232,NAfiliado_NFarmacia!$A:$J,10,0),"Ingresar Nuevo Afiliado")))</f>
        <v/>
      </c>
      <c r="H232" s="69">
        <f>+IF(B232="","",+IFERROR(+VLOOKUP($C232,materiales!$A$2:$C$101,2,0),"9999"))</f>
        <v/>
      </c>
      <c r="I232" s="70">
        <f>+IF($B232="","",+IF(OR($F232="Si",$F232=""),IF(ISERROR(VLOOKUP($B232,padron!$A$3:$M$482,9,0)),+IF(ISERROR(VLOOKUP($B232,NAfiliado_NFarmacia!$A$2:$J$497,5,0)),"Ingresa Farmacia",VLOOKUP($B232,NAfiliado_NFarmacia!$A$2:$J$497,5,0)),VLOOKUP($B232,padron!$A$3:$M$482,9,0)),+IF(ISERROR(VLOOKUP($B232,NAfiliado_NFarmacia!$A$2:$J$497,5,0)),"Ingresa Farmacia",VLOOKUP($B232,NAfiliado_NFarmacia!$A$2:$J$497,5,0))))</f>
        <v/>
      </c>
      <c r="J232" s="70">
        <f>+IF($B232="","",+IF(OR($F232="Si",$F232=""),IF(ISERROR(VLOOKUP($B232,padron!$A$3:$M$482,10,0)),+IF(ISERROR(VLOOKUP($B232,NAfiliado_NFarmacia!$A$2:$J$497,5,0)),"Ingresa Direccion de Farmacia",VLOOKUP($B232,NAfiliado_NFarmacia!$A$2:$J$497,6,0)),VLOOKUP($B232,padron!$A$3:$M$482,10,0)),+IF(ISERROR(VLOOKUP($B232,NAfiliado_NFarmacia!$A$2:$J$497,6,0)),"Ingresa Direccion de Farmacia",VLOOKUP($B232,NAfiliado_NFarmacia!$A$2:$J$497,6,0))))</f>
        <v/>
      </c>
      <c r="K232" s="70">
        <f>+IF($B232="","",+IF(OR($F232="Si",$F232=""),IF(ISERROR(VLOOKUP($B232,padron!$A$3:$M$482,10,0)),+IF(ISERROR(VLOOKUP($B232,NAfiliado_NFarmacia!$A$2:$J$497,5,0)),"Ingresa Localidad de Farmacia",VLOOKUP($B232,NAfiliado_NFarmacia!$A$2:$J$497,7,0)),VLOOKUP($B232,padron!$A$3:$M$482,11,0)),+IF(ISERROR(VLOOKUP($B232,NAfiliado_NFarmacia!$A$2:$J$497,7,0)),"Ingresa Localidad de Farmacia",VLOOKUP($B232,NAfiliado_NFarmacia!$A$2:$J$497,7,0))))</f>
        <v/>
      </c>
      <c r="L232" s="69">
        <f>+IF(B232="","",IF(F232="No","84005541",+IFERROR(+VLOOKUP(inicio!B232,padron!$A$2:$H$1999,8,0),"84005541")))</f>
        <v/>
      </c>
      <c r="M232" s="69">
        <f>+IF(B232="","",+IFERROR(+VLOOKUP(B232,padron!A:C,3,0),"no_cargado"))</f>
        <v/>
      </c>
      <c r="N232" s="69">
        <f>+IF(C232="","",+IFERROR(+VLOOKUP($C232,materiales!$A$2:$C$101,3,0),"9999"))</f>
        <v/>
      </c>
      <c r="O232" s="69">
        <f>+IF(D232="","","01")</f>
        <v/>
      </c>
      <c r="P232" s="69">
        <f>+IF(B232="","","CONVENIO 100%")</f>
        <v/>
      </c>
      <c r="Q232" s="69">
        <f>+IF(I232="","","ZTRA")</f>
        <v/>
      </c>
      <c r="R232" s="69">
        <f>+IF(J232="","",+IFERROR(+IF(U232="DSZA","ALMA","1004"),"ALMA"))</f>
        <v/>
      </c>
      <c r="S232" s="69">
        <f>+IF(K232="","","40000001")</f>
        <v/>
      </c>
      <c r="T232" s="69">
        <f>+IF(L232="","",+DAY(TODAY())&amp;"."&amp;TEXT(+TODAY(),"MM")&amp;"."&amp;+YEAR(TODAY()))</f>
        <v/>
      </c>
      <c r="U232" s="69">
        <f>+IF(M232="","",IFERROR(+VLOOKUP(C232,materiales!$A$2:$D$1000,4,0),"DSZA"))</f>
        <v/>
      </c>
      <c r="V232" s="69">
        <f>+IF(N232="","","MAN")</f>
        <v/>
      </c>
      <c r="W232" s="69">
        <f>IF(B232="","","02")</f>
        <v/>
      </c>
      <c r="X232" s="69">
        <f>IF(B232="","","01")</f>
        <v/>
      </c>
      <c r="Y232" s="70">
        <f>+RIGHT(B232,8)</f>
        <v/>
      </c>
      <c r="Z232" s="70">
        <f>IF(M232="no_cargado",VLOOKUP(B232,NAfiliado_NFarmacia!A:H,8,0),"")</f>
        <v/>
      </c>
      <c r="AA232" s="71" t="n"/>
    </row>
    <row r="233">
      <c r="A233" s="50" t="n"/>
      <c r="B233" s="70" t="n"/>
      <c r="C233" s="72" t="n"/>
      <c r="D233" s="70" t="n"/>
      <c r="E233" s="70" t="n"/>
      <c r="F233" s="70" t="n"/>
      <c r="G233" s="66">
        <f>+IF($B233="","",+IFERROR(+VLOOKUP(B233,padron!$A$2:$E$2000,2,0),+IFERROR(VLOOKUP(B233,NAfiliado_NFarmacia!$A:$J,10,0),"Ingresar Nuevo Afiliado")))</f>
        <v/>
      </c>
      <c r="H233" s="69">
        <f>+IF(B233="","",+IFERROR(+VLOOKUP($C233,materiales!$A$2:$C$101,2,0),"9999"))</f>
        <v/>
      </c>
      <c r="I233" s="70">
        <f>+IF($B233="","",+IF(OR($F233="Si",$F233=""),IF(ISERROR(VLOOKUP($B233,padron!$A$3:$M$482,9,0)),+IF(ISERROR(VLOOKUP($B233,NAfiliado_NFarmacia!$A$2:$J$497,5,0)),"Ingresa Farmacia",VLOOKUP($B233,NAfiliado_NFarmacia!$A$2:$J$497,5,0)),VLOOKUP($B233,padron!$A$3:$M$482,9,0)),+IF(ISERROR(VLOOKUP($B233,NAfiliado_NFarmacia!$A$2:$J$497,5,0)),"Ingresa Farmacia",VLOOKUP($B233,NAfiliado_NFarmacia!$A$2:$J$497,5,0))))</f>
        <v/>
      </c>
      <c r="J233" s="70">
        <f>+IF($B233="","",+IF(OR($F233="Si",$F233=""),IF(ISERROR(VLOOKUP($B233,padron!$A$3:$M$482,10,0)),+IF(ISERROR(VLOOKUP($B233,NAfiliado_NFarmacia!$A$2:$J$497,5,0)),"Ingresa Direccion de Farmacia",VLOOKUP($B233,NAfiliado_NFarmacia!$A$2:$J$497,6,0)),VLOOKUP($B233,padron!$A$3:$M$482,10,0)),+IF(ISERROR(VLOOKUP($B233,NAfiliado_NFarmacia!$A$2:$J$497,6,0)),"Ingresa Direccion de Farmacia",VLOOKUP($B233,NAfiliado_NFarmacia!$A$2:$J$497,6,0))))</f>
        <v/>
      </c>
      <c r="K233" s="70">
        <f>+IF($B233="","",+IF(OR($F233="Si",$F233=""),IF(ISERROR(VLOOKUP($B233,padron!$A$3:$M$482,10,0)),+IF(ISERROR(VLOOKUP($B233,NAfiliado_NFarmacia!$A$2:$J$497,5,0)),"Ingresa Localidad de Farmacia",VLOOKUP($B233,NAfiliado_NFarmacia!$A$2:$J$497,7,0)),VLOOKUP($B233,padron!$A$3:$M$482,11,0)),+IF(ISERROR(VLOOKUP($B233,NAfiliado_NFarmacia!$A$2:$J$497,7,0)),"Ingresa Localidad de Farmacia",VLOOKUP($B233,NAfiliado_NFarmacia!$A$2:$J$497,7,0))))</f>
        <v/>
      </c>
      <c r="L233" s="69">
        <f>+IF(B233="","",IF(F233="No","84005541",+IFERROR(+VLOOKUP(inicio!B233,padron!$A$2:$H$1999,8,0),"84005541")))</f>
        <v/>
      </c>
      <c r="M233" s="69">
        <f>+IF(B233="","",+IFERROR(+VLOOKUP(B233,padron!A:C,3,0),"no_cargado"))</f>
        <v/>
      </c>
      <c r="N233" s="69">
        <f>+IF(C233="","",+IFERROR(+VLOOKUP($C233,materiales!$A$2:$C$101,3,0),"9999"))</f>
        <v/>
      </c>
      <c r="O233" s="69">
        <f>+IF(D233="","","01")</f>
        <v/>
      </c>
      <c r="P233" s="69">
        <f>+IF(B233="","","CONVENIO 100%")</f>
        <v/>
      </c>
      <c r="Q233" s="69">
        <f>+IF(I233="","","ZTRA")</f>
        <v/>
      </c>
      <c r="R233" s="69">
        <f>+IF(J233="","",+IFERROR(+IF(U233="DSZA","ALMA","1004"),"ALMA"))</f>
        <v/>
      </c>
      <c r="S233" s="69">
        <f>+IF(K233="","","40000001")</f>
        <v/>
      </c>
      <c r="T233" s="69">
        <f>+IF(L233="","",+DAY(TODAY())&amp;"."&amp;TEXT(+TODAY(),"MM")&amp;"."&amp;+YEAR(TODAY()))</f>
        <v/>
      </c>
      <c r="U233" s="69">
        <f>+IF(M233="","",IFERROR(+VLOOKUP(C233,materiales!$A$2:$D$1000,4,0),"DSZA"))</f>
        <v/>
      </c>
      <c r="V233" s="69">
        <f>+IF(N233="","","MAN")</f>
        <v/>
      </c>
      <c r="W233" s="69">
        <f>IF(B233="","","02")</f>
        <v/>
      </c>
      <c r="X233" s="69">
        <f>IF(B233="","","01")</f>
        <v/>
      </c>
      <c r="Y233" s="70">
        <f>+RIGHT(B233,8)</f>
        <v/>
      </c>
      <c r="Z233" s="70">
        <f>IF(M233="no_cargado",VLOOKUP(B233,NAfiliado_NFarmacia!A:H,8,0),"")</f>
        <v/>
      </c>
      <c r="AA233" s="71" t="n"/>
    </row>
    <row r="234">
      <c r="A234" s="50" t="n"/>
      <c r="B234" s="70" t="n"/>
      <c r="C234" s="72" t="n"/>
      <c r="D234" s="70" t="n"/>
      <c r="E234" s="70" t="n"/>
      <c r="F234" s="70" t="n"/>
      <c r="G234" s="66">
        <f>+IF($B234="","",+IFERROR(+VLOOKUP(B234,padron!$A$2:$E$2000,2,0),+IFERROR(VLOOKUP(B234,NAfiliado_NFarmacia!$A:$J,10,0),"Ingresar Nuevo Afiliado")))</f>
        <v/>
      </c>
      <c r="H234" s="69">
        <f>+IF(B234="","",+IFERROR(+VLOOKUP($C234,materiales!$A$2:$C$101,2,0),"9999"))</f>
        <v/>
      </c>
      <c r="I234" s="70">
        <f>+IF($B234="","",+IF(OR($F234="Si",$F234=""),IF(ISERROR(VLOOKUP($B234,padron!$A$3:$M$482,9,0)),+IF(ISERROR(VLOOKUP($B234,NAfiliado_NFarmacia!$A$2:$J$497,5,0)),"Ingresa Farmacia",VLOOKUP($B234,NAfiliado_NFarmacia!$A$2:$J$497,5,0)),VLOOKUP($B234,padron!$A$3:$M$482,9,0)),+IF(ISERROR(VLOOKUP($B234,NAfiliado_NFarmacia!$A$2:$J$497,5,0)),"Ingresa Farmacia",VLOOKUP($B234,NAfiliado_NFarmacia!$A$2:$J$497,5,0))))</f>
        <v/>
      </c>
      <c r="J234" s="70">
        <f>+IF($B234="","",+IF(OR($F234="Si",$F234=""),IF(ISERROR(VLOOKUP($B234,padron!$A$3:$M$482,10,0)),+IF(ISERROR(VLOOKUP($B234,NAfiliado_NFarmacia!$A$2:$J$497,5,0)),"Ingresa Direccion de Farmacia",VLOOKUP($B234,NAfiliado_NFarmacia!$A$2:$J$497,6,0)),VLOOKUP($B234,padron!$A$3:$M$482,10,0)),+IF(ISERROR(VLOOKUP($B234,NAfiliado_NFarmacia!$A$2:$J$497,6,0)),"Ingresa Direccion de Farmacia",VLOOKUP($B234,NAfiliado_NFarmacia!$A$2:$J$497,6,0))))</f>
        <v/>
      </c>
      <c r="K234" s="70">
        <f>+IF($B234="","",+IF(OR($F234="Si",$F234=""),IF(ISERROR(VLOOKUP($B234,padron!$A$3:$M$482,10,0)),+IF(ISERROR(VLOOKUP($B234,NAfiliado_NFarmacia!$A$2:$J$497,5,0)),"Ingresa Localidad de Farmacia",VLOOKUP($B234,NAfiliado_NFarmacia!$A$2:$J$497,7,0)),VLOOKUP($B234,padron!$A$3:$M$482,11,0)),+IF(ISERROR(VLOOKUP($B234,NAfiliado_NFarmacia!$A$2:$J$497,7,0)),"Ingresa Localidad de Farmacia",VLOOKUP($B234,NAfiliado_NFarmacia!$A$2:$J$497,7,0))))</f>
        <v/>
      </c>
      <c r="L234" s="69">
        <f>+IF(B234="","",IF(F234="No","84005541",+IFERROR(+VLOOKUP(inicio!B234,padron!$A$2:$H$1999,8,0),"84005541")))</f>
        <v/>
      </c>
      <c r="M234" s="69">
        <f>+IF(B234="","",+IFERROR(+VLOOKUP(B234,padron!A:C,3,0),"no_cargado"))</f>
        <v/>
      </c>
      <c r="N234" s="69">
        <f>+IF(C234="","",+IFERROR(+VLOOKUP($C234,materiales!$A$2:$C$101,3,0),"9999"))</f>
        <v/>
      </c>
      <c r="O234" s="69">
        <f>+IF(D234="","","01")</f>
        <v/>
      </c>
      <c r="P234" s="69">
        <f>+IF(B234="","","CONVENIO 100%")</f>
        <v/>
      </c>
      <c r="Q234" s="69">
        <f>+IF(I234="","","ZTRA")</f>
        <v/>
      </c>
      <c r="R234" s="69">
        <f>+IF(J234="","",+IFERROR(+IF(U234="DSZA","ALMA","1004"),"ALMA"))</f>
        <v/>
      </c>
      <c r="S234" s="69">
        <f>+IF(K234="","","40000001")</f>
        <v/>
      </c>
      <c r="T234" s="69">
        <f>+IF(L234="","",+DAY(TODAY())&amp;"."&amp;TEXT(+TODAY(),"MM")&amp;"."&amp;+YEAR(TODAY()))</f>
        <v/>
      </c>
      <c r="U234" s="69">
        <f>+IF(M234="","",IFERROR(+VLOOKUP(C234,materiales!$A$2:$D$1000,4,0),"DSZA"))</f>
        <v/>
      </c>
      <c r="V234" s="69">
        <f>+IF(N234="","","MAN")</f>
        <v/>
      </c>
      <c r="W234" s="69">
        <f>IF(B234="","","02")</f>
        <v/>
      </c>
      <c r="X234" s="69">
        <f>IF(B234="","","01")</f>
        <v/>
      </c>
      <c r="Y234" s="70">
        <f>+RIGHT(B234,8)</f>
        <v/>
      </c>
      <c r="Z234" s="70">
        <f>IF(M234="no_cargado",VLOOKUP(B234,NAfiliado_NFarmacia!A:H,8,0),"")</f>
        <v/>
      </c>
      <c r="AA234" s="71" t="n"/>
    </row>
    <row r="235">
      <c r="A235" s="50" t="n"/>
      <c r="B235" s="70" t="n"/>
      <c r="C235" s="72" t="n"/>
      <c r="D235" s="70" t="n"/>
      <c r="E235" s="70" t="n"/>
      <c r="F235" s="70" t="n"/>
      <c r="G235" s="66">
        <f>+IF($B235="","",+IFERROR(+VLOOKUP(B235,padron!$A$2:$E$2000,2,0),+IFERROR(VLOOKUP(B235,NAfiliado_NFarmacia!$A:$J,10,0),"Ingresar Nuevo Afiliado")))</f>
        <v/>
      </c>
      <c r="H235" s="69">
        <f>+IF(B235="","",+IFERROR(+VLOOKUP($C235,materiales!$A$2:$C$101,2,0),"9999"))</f>
        <v/>
      </c>
      <c r="I235" s="70">
        <f>+IF($B235="","",+IF(OR($F235="Si",$F235=""),IF(ISERROR(VLOOKUP($B235,padron!$A$3:$M$482,9,0)),+IF(ISERROR(VLOOKUP($B235,NAfiliado_NFarmacia!$A$2:$J$497,5,0)),"Ingresa Farmacia",VLOOKUP($B235,NAfiliado_NFarmacia!$A$2:$J$497,5,0)),VLOOKUP($B235,padron!$A$3:$M$482,9,0)),+IF(ISERROR(VLOOKUP($B235,NAfiliado_NFarmacia!$A$2:$J$497,5,0)),"Ingresa Farmacia",VLOOKUP($B235,NAfiliado_NFarmacia!$A$2:$J$497,5,0))))</f>
        <v/>
      </c>
      <c r="J235" s="70">
        <f>+IF($B235="","",+IF(OR($F235="Si",$F235=""),IF(ISERROR(VLOOKUP($B235,padron!$A$3:$M$482,10,0)),+IF(ISERROR(VLOOKUP($B235,NAfiliado_NFarmacia!$A$2:$J$497,5,0)),"Ingresa Direccion de Farmacia",VLOOKUP($B235,NAfiliado_NFarmacia!$A$2:$J$497,6,0)),VLOOKUP($B235,padron!$A$3:$M$482,10,0)),+IF(ISERROR(VLOOKUP($B235,NAfiliado_NFarmacia!$A$2:$J$497,6,0)),"Ingresa Direccion de Farmacia",VLOOKUP($B235,NAfiliado_NFarmacia!$A$2:$J$497,6,0))))</f>
        <v/>
      </c>
      <c r="K235" s="70">
        <f>+IF($B235="","",+IF(OR($F235="Si",$F235=""),IF(ISERROR(VLOOKUP($B235,padron!$A$3:$M$482,10,0)),+IF(ISERROR(VLOOKUP($B235,NAfiliado_NFarmacia!$A$2:$J$497,5,0)),"Ingresa Localidad de Farmacia",VLOOKUP($B235,NAfiliado_NFarmacia!$A$2:$J$497,7,0)),VLOOKUP($B235,padron!$A$3:$M$482,11,0)),+IF(ISERROR(VLOOKUP($B235,NAfiliado_NFarmacia!$A$2:$J$497,7,0)),"Ingresa Localidad de Farmacia",VLOOKUP($B235,NAfiliado_NFarmacia!$A$2:$J$497,7,0))))</f>
        <v/>
      </c>
      <c r="L235" s="69">
        <f>+IF(B235="","",IF(F235="No","84005541",+IFERROR(+VLOOKUP(inicio!B235,padron!$A$2:$H$1999,8,0),"84005541")))</f>
        <v/>
      </c>
      <c r="M235" s="69">
        <f>+IF(B235="","",+IFERROR(+VLOOKUP(B235,padron!A:C,3,0),"no_cargado"))</f>
        <v/>
      </c>
      <c r="N235" s="69">
        <f>+IF(C235="","",+IFERROR(+VLOOKUP($C235,materiales!$A$2:$C$101,3,0),"9999"))</f>
        <v/>
      </c>
      <c r="O235" s="69">
        <f>+IF(D235="","","01")</f>
        <v/>
      </c>
      <c r="P235" s="69">
        <f>+IF(B235="","","CONVENIO 100%")</f>
        <v/>
      </c>
      <c r="Q235" s="69">
        <f>+IF(I235="","","ZTRA")</f>
        <v/>
      </c>
      <c r="R235" s="69">
        <f>+IF(J235="","",+IFERROR(+IF(U235="DSZA","ALMA","1004"),"ALMA"))</f>
        <v/>
      </c>
      <c r="S235" s="69">
        <f>+IF(K235="","","40000001")</f>
        <v/>
      </c>
      <c r="T235" s="69">
        <f>+IF(L235="","",+DAY(TODAY())&amp;"."&amp;TEXT(+TODAY(),"MM")&amp;"."&amp;+YEAR(TODAY()))</f>
        <v/>
      </c>
      <c r="U235" s="69">
        <f>+IF(M235="","",IFERROR(+VLOOKUP(C235,materiales!$A$2:$D$1000,4,0),"DSZA"))</f>
        <v/>
      </c>
      <c r="V235" s="69">
        <f>+IF(N235="","","MAN")</f>
        <v/>
      </c>
      <c r="W235" s="69">
        <f>IF(B235="","","02")</f>
        <v/>
      </c>
      <c r="X235" s="69">
        <f>IF(B235="","","01")</f>
        <v/>
      </c>
      <c r="Y235" s="70">
        <f>+RIGHT(B235,8)</f>
        <v/>
      </c>
      <c r="Z235" s="70">
        <f>IF(M235="no_cargado",VLOOKUP(B235,NAfiliado_NFarmacia!A:H,8,0),"")</f>
        <v/>
      </c>
      <c r="AA235" s="71" t="n"/>
    </row>
    <row r="236">
      <c r="A236" s="50" t="n"/>
      <c r="B236" s="70" t="n"/>
      <c r="C236" s="72" t="n"/>
      <c r="D236" s="70" t="n"/>
      <c r="E236" s="70" t="n"/>
      <c r="F236" s="70" t="n"/>
      <c r="G236" s="66">
        <f>+IF($B236="","",+IFERROR(+VLOOKUP(B236,padron!$A$2:$E$2000,2,0),+IFERROR(VLOOKUP(B236,NAfiliado_NFarmacia!$A:$J,10,0),"Ingresar Nuevo Afiliado")))</f>
        <v/>
      </c>
      <c r="H236" s="69">
        <f>+IF(B236="","",+IFERROR(+VLOOKUP($C236,materiales!$A$2:$C$101,2,0),"9999"))</f>
        <v/>
      </c>
      <c r="I236" s="70">
        <f>+IF($B236="","",+IF(OR($F236="Si",$F236=""),IF(ISERROR(VLOOKUP($B236,padron!$A$3:$M$482,9,0)),+IF(ISERROR(VLOOKUP($B236,NAfiliado_NFarmacia!$A$2:$J$497,5,0)),"Ingresa Farmacia",VLOOKUP($B236,NAfiliado_NFarmacia!$A$2:$J$497,5,0)),VLOOKUP($B236,padron!$A$3:$M$482,9,0)),+IF(ISERROR(VLOOKUP($B236,NAfiliado_NFarmacia!$A$2:$J$497,5,0)),"Ingresa Farmacia",VLOOKUP($B236,NAfiliado_NFarmacia!$A$2:$J$497,5,0))))</f>
        <v/>
      </c>
      <c r="J236" s="70">
        <f>+IF($B236="","",+IF(OR($F236="Si",$F236=""),IF(ISERROR(VLOOKUP($B236,padron!$A$3:$M$482,10,0)),+IF(ISERROR(VLOOKUP($B236,NAfiliado_NFarmacia!$A$2:$J$497,5,0)),"Ingresa Direccion de Farmacia",VLOOKUP($B236,NAfiliado_NFarmacia!$A$2:$J$497,6,0)),VLOOKUP($B236,padron!$A$3:$M$482,10,0)),+IF(ISERROR(VLOOKUP($B236,NAfiliado_NFarmacia!$A$2:$J$497,6,0)),"Ingresa Direccion de Farmacia",VLOOKUP($B236,NAfiliado_NFarmacia!$A$2:$J$497,6,0))))</f>
        <v/>
      </c>
      <c r="K236" s="70">
        <f>+IF($B236="","",+IF(OR($F236="Si",$F236=""),IF(ISERROR(VLOOKUP($B236,padron!$A$3:$M$482,10,0)),+IF(ISERROR(VLOOKUP($B236,NAfiliado_NFarmacia!$A$2:$J$497,5,0)),"Ingresa Localidad de Farmacia",VLOOKUP($B236,NAfiliado_NFarmacia!$A$2:$J$497,7,0)),VLOOKUP($B236,padron!$A$3:$M$482,11,0)),+IF(ISERROR(VLOOKUP($B236,NAfiliado_NFarmacia!$A$2:$J$497,7,0)),"Ingresa Localidad de Farmacia",VLOOKUP($B236,NAfiliado_NFarmacia!$A$2:$J$497,7,0))))</f>
        <v/>
      </c>
      <c r="L236" s="69">
        <f>+IF(B236="","",IF(F236="No","84005541",+IFERROR(+VLOOKUP(inicio!B236,padron!$A$2:$H$1999,8,0),"84005541")))</f>
        <v/>
      </c>
      <c r="M236" s="69">
        <f>+IF(B236="","",+IFERROR(+VLOOKUP(B236,padron!A:C,3,0),"no_cargado"))</f>
        <v/>
      </c>
      <c r="N236" s="69">
        <f>+IF(C236="","",+IFERROR(+VLOOKUP($C236,materiales!$A$2:$C$101,3,0),"9999"))</f>
        <v/>
      </c>
      <c r="O236" s="69">
        <f>+IF(D236="","","01")</f>
        <v/>
      </c>
      <c r="P236" s="69">
        <f>+IF(B236="","","CONVENIO 100%")</f>
        <v/>
      </c>
      <c r="Q236" s="69">
        <f>+IF(I236="","","ZTRA")</f>
        <v/>
      </c>
      <c r="R236" s="69">
        <f>+IF(J236="","",+IFERROR(+IF(U236="DSZA","ALMA","1004"),"ALMA"))</f>
        <v/>
      </c>
      <c r="S236" s="69">
        <f>+IF(K236="","","40000001")</f>
        <v/>
      </c>
      <c r="T236" s="69">
        <f>+IF(L236="","",+DAY(TODAY())&amp;"."&amp;TEXT(+TODAY(),"MM")&amp;"."&amp;+YEAR(TODAY()))</f>
        <v/>
      </c>
      <c r="U236" s="69">
        <f>+IF(M236="","",IFERROR(+VLOOKUP(C236,materiales!$A$2:$D$1000,4,0),"DSZA"))</f>
        <v/>
      </c>
      <c r="V236" s="69">
        <f>+IF(N236="","","MAN")</f>
        <v/>
      </c>
      <c r="W236" s="69">
        <f>IF(B236="","","02")</f>
        <v/>
      </c>
      <c r="X236" s="69">
        <f>IF(B236="","","01")</f>
        <v/>
      </c>
      <c r="Y236" s="70">
        <f>+RIGHT(B236,8)</f>
        <v/>
      </c>
      <c r="Z236" s="70">
        <f>IF(M236="no_cargado",VLOOKUP(B236,NAfiliado_NFarmacia!A:H,8,0),"")</f>
        <v/>
      </c>
      <c r="AA236" s="71" t="n"/>
    </row>
    <row r="237">
      <c r="A237" s="50" t="n"/>
      <c r="B237" s="70" t="n"/>
      <c r="C237" s="72" t="n"/>
      <c r="D237" s="70" t="n"/>
      <c r="E237" s="70" t="n"/>
      <c r="F237" s="70" t="n"/>
      <c r="G237" s="66">
        <f>+IF($B237="","",+IFERROR(+VLOOKUP(B237,padron!$A$2:$E$2000,2,0),+IFERROR(VLOOKUP(B237,NAfiliado_NFarmacia!$A:$J,10,0),"Ingresar Nuevo Afiliado")))</f>
        <v/>
      </c>
      <c r="H237" s="69">
        <f>+IF(B237="","",+IFERROR(+VLOOKUP($C237,materiales!$A$2:$C$101,2,0),"9999"))</f>
        <v/>
      </c>
      <c r="I237" s="70">
        <f>+IF($B237="","",+IF(OR($F237="Si",$F237=""),IF(ISERROR(VLOOKUP($B237,padron!$A$3:$M$482,9,0)),+IF(ISERROR(VLOOKUP($B237,NAfiliado_NFarmacia!$A$2:$J$497,5,0)),"Ingresa Farmacia",VLOOKUP($B237,NAfiliado_NFarmacia!$A$2:$J$497,5,0)),VLOOKUP($B237,padron!$A$3:$M$482,9,0)),+IF(ISERROR(VLOOKUP($B237,NAfiliado_NFarmacia!$A$2:$J$497,5,0)),"Ingresa Farmacia",VLOOKUP($B237,NAfiliado_NFarmacia!$A$2:$J$497,5,0))))</f>
        <v/>
      </c>
      <c r="J237" s="70">
        <f>+IF($B237="","",+IF(OR($F237="Si",$F237=""),IF(ISERROR(VLOOKUP($B237,padron!$A$3:$M$482,10,0)),+IF(ISERROR(VLOOKUP($B237,NAfiliado_NFarmacia!$A$2:$J$497,5,0)),"Ingresa Direccion de Farmacia",VLOOKUP($B237,NAfiliado_NFarmacia!$A$2:$J$497,6,0)),VLOOKUP($B237,padron!$A$3:$M$482,10,0)),+IF(ISERROR(VLOOKUP($B237,NAfiliado_NFarmacia!$A$2:$J$497,6,0)),"Ingresa Direccion de Farmacia",VLOOKUP($B237,NAfiliado_NFarmacia!$A$2:$J$497,6,0))))</f>
        <v/>
      </c>
      <c r="K237" s="70">
        <f>+IF($B237="","",+IF(OR($F237="Si",$F237=""),IF(ISERROR(VLOOKUP($B237,padron!$A$3:$M$482,10,0)),+IF(ISERROR(VLOOKUP($B237,NAfiliado_NFarmacia!$A$2:$J$497,5,0)),"Ingresa Localidad de Farmacia",VLOOKUP($B237,NAfiliado_NFarmacia!$A$2:$J$497,7,0)),VLOOKUP($B237,padron!$A$3:$M$482,11,0)),+IF(ISERROR(VLOOKUP($B237,NAfiliado_NFarmacia!$A$2:$J$497,7,0)),"Ingresa Localidad de Farmacia",VLOOKUP($B237,NAfiliado_NFarmacia!$A$2:$J$497,7,0))))</f>
        <v/>
      </c>
      <c r="L237" s="69">
        <f>+IF(B237="","",IF(F237="No","84005541",+IFERROR(+VLOOKUP(inicio!B237,padron!$A$2:$H$1999,8,0),"84005541")))</f>
        <v/>
      </c>
      <c r="M237" s="69">
        <f>+IF(B237="","",+IFERROR(+VLOOKUP(B237,padron!A:C,3,0),"no_cargado"))</f>
        <v/>
      </c>
      <c r="N237" s="69">
        <f>+IF(C237="","",+IFERROR(+VLOOKUP($C237,materiales!$A$2:$C$101,3,0),"9999"))</f>
        <v/>
      </c>
      <c r="O237" s="69">
        <f>+IF(D237="","","01")</f>
        <v/>
      </c>
      <c r="P237" s="69">
        <f>+IF(B237="","","CONVENIO 100%")</f>
        <v/>
      </c>
      <c r="Q237" s="69">
        <f>+IF(I237="","","ZTRA")</f>
        <v/>
      </c>
      <c r="R237" s="69">
        <f>+IF(J237="","",+IFERROR(+IF(U237="DSZA","ALMA","1004"),"ALMA"))</f>
        <v/>
      </c>
      <c r="S237" s="69">
        <f>+IF(K237="","","40000001")</f>
        <v/>
      </c>
      <c r="T237" s="69">
        <f>+IF(L237="","",+DAY(TODAY())&amp;"."&amp;TEXT(+TODAY(),"MM")&amp;"."&amp;+YEAR(TODAY()))</f>
        <v/>
      </c>
      <c r="U237" s="69">
        <f>+IF(M237="","",IFERROR(+VLOOKUP(C237,materiales!$A$2:$D$1000,4,0),"DSZA"))</f>
        <v/>
      </c>
      <c r="V237" s="69">
        <f>+IF(N237="","","MAN")</f>
        <v/>
      </c>
      <c r="W237" s="69">
        <f>IF(B237="","","02")</f>
        <v/>
      </c>
      <c r="X237" s="69">
        <f>IF(B237="","","01")</f>
        <v/>
      </c>
      <c r="Y237" s="70">
        <f>+RIGHT(B237,8)</f>
        <v/>
      </c>
      <c r="Z237" s="70">
        <f>IF(M237="no_cargado",VLOOKUP(B237,NAfiliado_NFarmacia!A:H,8,0),"")</f>
        <v/>
      </c>
      <c r="AA237" s="71" t="n"/>
    </row>
    <row r="238">
      <c r="A238" s="50" t="n"/>
      <c r="B238" s="70" t="n"/>
      <c r="C238" s="72" t="n"/>
      <c r="D238" s="70" t="n"/>
      <c r="E238" s="70" t="n"/>
      <c r="F238" s="70" t="n"/>
      <c r="G238" s="66">
        <f>+IF($B238="","",+IFERROR(+VLOOKUP(B238,padron!$A$2:$E$2000,2,0),+IFERROR(VLOOKUP(B238,NAfiliado_NFarmacia!$A:$J,10,0),"Ingresar Nuevo Afiliado")))</f>
        <v/>
      </c>
      <c r="H238" s="69">
        <f>+IF(B238="","",+IFERROR(+VLOOKUP($C238,materiales!$A$2:$C$101,2,0),"9999"))</f>
        <v/>
      </c>
      <c r="I238" s="70">
        <f>+IF($B238="","",+IF(OR($F238="Si",$F238=""),IF(ISERROR(VLOOKUP($B238,padron!$A$3:$M$482,9,0)),+IF(ISERROR(VLOOKUP($B238,NAfiliado_NFarmacia!$A$2:$J$497,5,0)),"Ingresa Farmacia",VLOOKUP($B238,NAfiliado_NFarmacia!$A$2:$J$497,5,0)),VLOOKUP($B238,padron!$A$3:$M$482,9,0)),+IF(ISERROR(VLOOKUP($B238,NAfiliado_NFarmacia!$A$2:$J$497,5,0)),"Ingresa Farmacia",VLOOKUP($B238,NAfiliado_NFarmacia!$A$2:$J$497,5,0))))</f>
        <v/>
      </c>
      <c r="J238" s="70">
        <f>+IF($B238="","",+IF(OR($F238="Si",$F238=""),IF(ISERROR(VLOOKUP($B238,padron!$A$3:$M$482,10,0)),+IF(ISERROR(VLOOKUP($B238,NAfiliado_NFarmacia!$A$2:$J$497,5,0)),"Ingresa Direccion de Farmacia",VLOOKUP($B238,NAfiliado_NFarmacia!$A$2:$J$497,6,0)),VLOOKUP($B238,padron!$A$3:$M$482,10,0)),+IF(ISERROR(VLOOKUP($B238,NAfiliado_NFarmacia!$A$2:$J$497,6,0)),"Ingresa Direccion de Farmacia",VLOOKUP($B238,NAfiliado_NFarmacia!$A$2:$J$497,6,0))))</f>
        <v/>
      </c>
      <c r="K238" s="70">
        <f>+IF($B238="","",+IF(OR($F238="Si",$F238=""),IF(ISERROR(VLOOKUP($B238,padron!$A$3:$M$482,10,0)),+IF(ISERROR(VLOOKUP($B238,NAfiliado_NFarmacia!$A$2:$J$497,5,0)),"Ingresa Localidad de Farmacia",VLOOKUP($B238,NAfiliado_NFarmacia!$A$2:$J$497,7,0)),VLOOKUP($B238,padron!$A$3:$M$482,11,0)),+IF(ISERROR(VLOOKUP($B238,NAfiliado_NFarmacia!$A$2:$J$497,7,0)),"Ingresa Localidad de Farmacia",VLOOKUP($B238,NAfiliado_NFarmacia!$A$2:$J$497,7,0))))</f>
        <v/>
      </c>
      <c r="L238" s="69">
        <f>+IF(B238="","",IF(F238="No","84005541",+IFERROR(+VLOOKUP(inicio!B238,padron!$A$2:$H$1999,8,0),"84005541")))</f>
        <v/>
      </c>
      <c r="M238" s="69">
        <f>+IF(B238="","",+IFERROR(+VLOOKUP(B238,padron!A:C,3,0),"no_cargado"))</f>
        <v/>
      </c>
      <c r="N238" s="69">
        <f>+IF(C238="","",+IFERROR(+VLOOKUP($C238,materiales!$A$2:$C$101,3,0),"9999"))</f>
        <v/>
      </c>
      <c r="O238" s="69">
        <f>+IF(D238="","","01")</f>
        <v/>
      </c>
      <c r="P238" s="69">
        <f>+IF(B238="","","CONVENIO 100%")</f>
        <v/>
      </c>
      <c r="Q238" s="69">
        <f>+IF(I238="","","ZTRA")</f>
        <v/>
      </c>
      <c r="R238" s="69">
        <f>+IF(J238="","",+IFERROR(+IF(U238="DSZA","ALMA","1004"),"ALMA"))</f>
        <v/>
      </c>
      <c r="S238" s="69">
        <f>+IF(K238="","","40000001")</f>
        <v/>
      </c>
      <c r="T238" s="69">
        <f>+IF(L238="","",+DAY(TODAY())&amp;"."&amp;TEXT(+TODAY(),"MM")&amp;"."&amp;+YEAR(TODAY()))</f>
        <v/>
      </c>
      <c r="U238" s="69">
        <f>+IF(M238="","",IFERROR(+VLOOKUP(C238,materiales!$A$2:$D$1000,4,0),"DSZA"))</f>
        <v/>
      </c>
      <c r="V238" s="69">
        <f>+IF(N238="","","MAN")</f>
        <v/>
      </c>
      <c r="W238" s="69">
        <f>IF(B238="","","02")</f>
        <v/>
      </c>
      <c r="X238" s="69">
        <f>IF(B238="","","01")</f>
        <v/>
      </c>
      <c r="Y238" s="70">
        <f>+RIGHT(B238,8)</f>
        <v/>
      </c>
      <c r="Z238" s="70">
        <f>IF(M238="no_cargado",VLOOKUP(B238,NAfiliado_NFarmacia!A:H,8,0),"")</f>
        <v/>
      </c>
      <c r="AA238" s="71" t="n"/>
    </row>
    <row r="239">
      <c r="A239" s="50" t="n"/>
      <c r="B239" s="70" t="n"/>
      <c r="C239" s="72" t="n"/>
      <c r="D239" s="70" t="n"/>
      <c r="E239" s="70" t="n"/>
      <c r="F239" s="70" t="n"/>
      <c r="G239" s="66">
        <f>+IF($B239="","",+IFERROR(+VLOOKUP(B239,padron!$A$2:$E$2000,2,0),+IFERROR(VLOOKUP(B239,NAfiliado_NFarmacia!$A:$J,10,0),"Ingresar Nuevo Afiliado")))</f>
        <v/>
      </c>
      <c r="H239" s="69">
        <f>+IF(B239="","",+IFERROR(+VLOOKUP($C239,materiales!$A$2:$C$101,2,0),"9999"))</f>
        <v/>
      </c>
      <c r="I239" s="70">
        <f>+IF($B239="","",+IF(OR($F239="Si",$F239=""),IF(ISERROR(VLOOKUP($B239,padron!$A$3:$M$482,9,0)),+IF(ISERROR(VLOOKUP($B239,NAfiliado_NFarmacia!$A$2:$J$497,5,0)),"Ingresa Farmacia",VLOOKUP($B239,NAfiliado_NFarmacia!$A$2:$J$497,5,0)),VLOOKUP($B239,padron!$A$3:$M$482,9,0)),+IF(ISERROR(VLOOKUP($B239,NAfiliado_NFarmacia!$A$2:$J$497,5,0)),"Ingresa Farmacia",VLOOKUP($B239,NAfiliado_NFarmacia!$A$2:$J$497,5,0))))</f>
        <v/>
      </c>
      <c r="J239" s="70">
        <f>+IF($B239="","",+IF(OR($F239="Si",$F239=""),IF(ISERROR(VLOOKUP($B239,padron!$A$3:$M$482,10,0)),+IF(ISERROR(VLOOKUP($B239,NAfiliado_NFarmacia!$A$2:$J$497,5,0)),"Ingresa Direccion de Farmacia",VLOOKUP($B239,NAfiliado_NFarmacia!$A$2:$J$497,6,0)),VLOOKUP($B239,padron!$A$3:$M$482,10,0)),+IF(ISERROR(VLOOKUP($B239,NAfiliado_NFarmacia!$A$2:$J$497,6,0)),"Ingresa Direccion de Farmacia",VLOOKUP($B239,NAfiliado_NFarmacia!$A$2:$J$497,6,0))))</f>
        <v/>
      </c>
      <c r="K239" s="70">
        <f>+IF($B239="","",+IF(OR($F239="Si",$F239=""),IF(ISERROR(VLOOKUP($B239,padron!$A$3:$M$482,10,0)),+IF(ISERROR(VLOOKUP($B239,NAfiliado_NFarmacia!$A$2:$J$497,5,0)),"Ingresa Localidad de Farmacia",VLOOKUP($B239,NAfiliado_NFarmacia!$A$2:$J$497,7,0)),VLOOKUP($B239,padron!$A$3:$M$482,11,0)),+IF(ISERROR(VLOOKUP($B239,NAfiliado_NFarmacia!$A$2:$J$497,7,0)),"Ingresa Localidad de Farmacia",VLOOKUP($B239,NAfiliado_NFarmacia!$A$2:$J$497,7,0))))</f>
        <v/>
      </c>
      <c r="L239" s="69">
        <f>+IF(B239="","",IF(F239="No","84005541",+IFERROR(+VLOOKUP(inicio!B239,padron!$A$2:$H$1999,8,0),"84005541")))</f>
        <v/>
      </c>
      <c r="M239" s="69">
        <f>+IF(B239="","",+IFERROR(+VLOOKUP(B239,padron!A:C,3,0),"no_cargado"))</f>
        <v/>
      </c>
      <c r="N239" s="69">
        <f>+IF(C239="","",+IFERROR(+VLOOKUP($C239,materiales!$A$2:$C$101,3,0),"9999"))</f>
        <v/>
      </c>
      <c r="O239" s="69">
        <f>+IF(D239="","","01")</f>
        <v/>
      </c>
      <c r="P239" s="69">
        <f>+IF(B239="","","CONVENIO 100%")</f>
        <v/>
      </c>
      <c r="Q239" s="69">
        <f>+IF(I239="","","ZTRA")</f>
        <v/>
      </c>
      <c r="R239" s="69">
        <f>+IF(J239="","",+IFERROR(+IF(U239="DSZA","ALMA","1004"),"ALMA"))</f>
        <v/>
      </c>
      <c r="S239" s="69">
        <f>+IF(K239="","","40000001")</f>
        <v/>
      </c>
      <c r="T239" s="69">
        <f>+IF(L239="","",+DAY(TODAY())&amp;"."&amp;TEXT(+TODAY(),"MM")&amp;"."&amp;+YEAR(TODAY()))</f>
        <v/>
      </c>
      <c r="U239" s="69">
        <f>+IF(M239="","",IFERROR(+VLOOKUP(C239,materiales!$A$2:$D$1000,4,0),"DSZA"))</f>
        <v/>
      </c>
      <c r="V239" s="69">
        <f>+IF(N239="","","MAN")</f>
        <v/>
      </c>
      <c r="W239" s="69">
        <f>IF(B239="","","02")</f>
        <v/>
      </c>
      <c r="X239" s="69">
        <f>IF(B239="","","01")</f>
        <v/>
      </c>
      <c r="Y239" s="70">
        <f>+RIGHT(B239,8)</f>
        <v/>
      </c>
      <c r="Z239" s="70">
        <f>IF(M239="no_cargado",VLOOKUP(B239,NAfiliado_NFarmacia!A:H,8,0),"")</f>
        <v/>
      </c>
      <c r="AA239" s="71" t="n"/>
    </row>
    <row r="240">
      <c r="A240" s="50" t="n"/>
      <c r="B240" s="70" t="n"/>
      <c r="C240" s="72" t="n"/>
      <c r="D240" s="70" t="n"/>
      <c r="E240" s="70" t="n"/>
      <c r="F240" s="70" t="n"/>
      <c r="G240" s="66">
        <f>+IF($B240="","",+IFERROR(+VLOOKUP(B240,padron!$A$2:$E$2000,2,0),+IFERROR(VLOOKUP(B240,NAfiliado_NFarmacia!$A:$J,10,0),"Ingresar Nuevo Afiliado")))</f>
        <v/>
      </c>
      <c r="H240" s="69">
        <f>+IF(B240="","",+IFERROR(+VLOOKUP($C240,materiales!$A$2:$C$101,2,0),"9999"))</f>
        <v/>
      </c>
      <c r="I240" s="70">
        <f>+IF($B240="","",+IF(OR($F240="Si",$F240=""),IF(ISERROR(VLOOKUP($B240,padron!$A$3:$M$482,9,0)),+IF(ISERROR(VLOOKUP($B240,NAfiliado_NFarmacia!$A$2:$J$497,5,0)),"Ingresa Farmacia",VLOOKUP($B240,NAfiliado_NFarmacia!$A$2:$J$497,5,0)),VLOOKUP($B240,padron!$A$3:$M$482,9,0)),+IF(ISERROR(VLOOKUP($B240,NAfiliado_NFarmacia!$A$2:$J$497,5,0)),"Ingresa Farmacia",VLOOKUP($B240,NAfiliado_NFarmacia!$A$2:$J$497,5,0))))</f>
        <v/>
      </c>
      <c r="J240" s="70">
        <f>+IF($B240="","",+IF(OR($F240="Si",$F240=""),IF(ISERROR(VLOOKUP($B240,padron!$A$3:$M$482,10,0)),+IF(ISERROR(VLOOKUP($B240,NAfiliado_NFarmacia!$A$2:$J$497,5,0)),"Ingresa Direccion de Farmacia",VLOOKUP($B240,NAfiliado_NFarmacia!$A$2:$J$497,6,0)),VLOOKUP($B240,padron!$A$3:$M$482,10,0)),+IF(ISERROR(VLOOKUP($B240,NAfiliado_NFarmacia!$A$2:$J$497,6,0)),"Ingresa Direccion de Farmacia",VLOOKUP($B240,NAfiliado_NFarmacia!$A$2:$J$497,6,0))))</f>
        <v/>
      </c>
      <c r="K240" s="70">
        <f>+IF($B240="","",+IF(OR($F240="Si",$F240=""),IF(ISERROR(VLOOKUP($B240,padron!$A$3:$M$482,10,0)),+IF(ISERROR(VLOOKUP($B240,NAfiliado_NFarmacia!$A$2:$J$497,5,0)),"Ingresa Localidad de Farmacia",VLOOKUP($B240,NAfiliado_NFarmacia!$A$2:$J$497,7,0)),VLOOKUP($B240,padron!$A$3:$M$482,11,0)),+IF(ISERROR(VLOOKUP($B240,NAfiliado_NFarmacia!$A$2:$J$497,7,0)),"Ingresa Localidad de Farmacia",VLOOKUP($B240,NAfiliado_NFarmacia!$A$2:$J$497,7,0))))</f>
        <v/>
      </c>
      <c r="L240" s="69">
        <f>+IF(B240="","",IF(F240="No","84005541",+IFERROR(+VLOOKUP(inicio!B240,padron!$A$2:$H$1999,8,0),"84005541")))</f>
        <v/>
      </c>
      <c r="M240" s="69">
        <f>+IF(B240="","",+IFERROR(+VLOOKUP(B240,padron!A:C,3,0),"no_cargado"))</f>
        <v/>
      </c>
      <c r="N240" s="69">
        <f>+IF(C240="","",+IFERROR(+VLOOKUP($C240,materiales!$A$2:$C$101,3,0),"9999"))</f>
        <v/>
      </c>
      <c r="O240" s="69">
        <f>+IF(D240="","","01")</f>
        <v/>
      </c>
      <c r="P240" s="69">
        <f>+IF(B240="","","CONVENIO 100%")</f>
        <v/>
      </c>
      <c r="Q240" s="69">
        <f>+IF(I240="","","ZTRA")</f>
        <v/>
      </c>
      <c r="R240" s="69">
        <f>+IF(J240="","",+IFERROR(+IF(U240="DSZA","ALMA","1004"),"ALMA"))</f>
        <v/>
      </c>
      <c r="S240" s="69">
        <f>+IF(K240="","","40000001")</f>
        <v/>
      </c>
      <c r="T240" s="69">
        <f>+IF(L240="","",+DAY(TODAY())&amp;"."&amp;TEXT(+TODAY(),"MM")&amp;"."&amp;+YEAR(TODAY()))</f>
        <v/>
      </c>
      <c r="U240" s="69">
        <f>+IF(M240="","",IFERROR(+VLOOKUP(C240,materiales!$A$2:$D$1000,4,0),"DSZA"))</f>
        <v/>
      </c>
      <c r="V240" s="69">
        <f>+IF(N240="","","MAN")</f>
        <v/>
      </c>
      <c r="W240" s="69">
        <f>IF(B240="","","02")</f>
        <v/>
      </c>
      <c r="X240" s="69">
        <f>IF(B240="","","01")</f>
        <v/>
      </c>
      <c r="Y240" s="70">
        <f>+RIGHT(B240,8)</f>
        <v/>
      </c>
      <c r="Z240" s="70">
        <f>IF(M240="no_cargado",VLOOKUP(B240,NAfiliado_NFarmacia!A:H,8,0),"")</f>
        <v/>
      </c>
      <c r="AA240" s="71" t="n"/>
    </row>
    <row r="241">
      <c r="A241" s="50" t="n"/>
      <c r="B241" s="70" t="n"/>
      <c r="C241" s="72" t="n"/>
      <c r="D241" s="70" t="n"/>
      <c r="E241" s="70" t="n"/>
      <c r="F241" s="70" t="n"/>
      <c r="G241" s="66">
        <f>+IF($B241="","",+IFERROR(+VLOOKUP(B241,padron!$A$2:$E$2000,2,0),+IFERROR(VLOOKUP(B241,NAfiliado_NFarmacia!$A:$J,10,0),"Ingresar Nuevo Afiliado")))</f>
        <v/>
      </c>
      <c r="H241" s="69">
        <f>+IF(B241="","",+IFERROR(+VLOOKUP($C241,materiales!$A$2:$C$101,2,0),"9999"))</f>
        <v/>
      </c>
      <c r="I241" s="70">
        <f>+IF($B241="","",+IF(OR($F241="Si",$F241=""),IF(ISERROR(VLOOKUP($B241,padron!$A$3:$M$482,9,0)),+IF(ISERROR(VLOOKUP($B241,NAfiliado_NFarmacia!$A$2:$J$497,5,0)),"Ingresa Farmacia",VLOOKUP($B241,NAfiliado_NFarmacia!$A$2:$J$497,5,0)),VLOOKUP($B241,padron!$A$3:$M$482,9,0)),+IF(ISERROR(VLOOKUP($B241,NAfiliado_NFarmacia!$A$2:$J$497,5,0)),"Ingresa Farmacia",VLOOKUP($B241,NAfiliado_NFarmacia!$A$2:$J$497,5,0))))</f>
        <v/>
      </c>
      <c r="J241" s="70">
        <f>+IF($B241="","",+IF(OR($F241="Si",$F241=""),IF(ISERROR(VLOOKUP($B241,padron!$A$3:$M$482,10,0)),+IF(ISERROR(VLOOKUP($B241,NAfiliado_NFarmacia!$A$2:$J$497,5,0)),"Ingresa Direccion de Farmacia",VLOOKUP($B241,NAfiliado_NFarmacia!$A$2:$J$497,6,0)),VLOOKUP($B241,padron!$A$3:$M$482,10,0)),+IF(ISERROR(VLOOKUP($B241,NAfiliado_NFarmacia!$A$2:$J$497,6,0)),"Ingresa Direccion de Farmacia",VLOOKUP($B241,NAfiliado_NFarmacia!$A$2:$J$497,6,0))))</f>
        <v/>
      </c>
      <c r="K241" s="70">
        <f>+IF($B241="","",+IF(OR($F241="Si",$F241=""),IF(ISERROR(VLOOKUP($B241,padron!$A$3:$M$482,10,0)),+IF(ISERROR(VLOOKUP($B241,NAfiliado_NFarmacia!$A$2:$J$497,5,0)),"Ingresa Localidad de Farmacia",VLOOKUP($B241,NAfiliado_NFarmacia!$A$2:$J$497,7,0)),VLOOKUP($B241,padron!$A$3:$M$482,11,0)),+IF(ISERROR(VLOOKUP($B241,NAfiliado_NFarmacia!$A$2:$J$497,7,0)),"Ingresa Localidad de Farmacia",VLOOKUP($B241,NAfiliado_NFarmacia!$A$2:$J$497,7,0))))</f>
        <v/>
      </c>
      <c r="L241" s="69">
        <f>+IF(B241="","",IF(F241="No","84005541",+IFERROR(+VLOOKUP(inicio!B241,padron!$A$2:$H$1999,8,0),"84005541")))</f>
        <v/>
      </c>
      <c r="M241" s="69">
        <f>+IF(B241="","",+IFERROR(+VLOOKUP(B241,padron!A:C,3,0),"no_cargado"))</f>
        <v/>
      </c>
      <c r="N241" s="69">
        <f>+IF(C241="","",+IFERROR(+VLOOKUP($C241,materiales!$A$2:$C$101,3,0),"9999"))</f>
        <v/>
      </c>
      <c r="O241" s="69">
        <f>+IF(D241="","","01")</f>
        <v/>
      </c>
      <c r="P241" s="69">
        <f>+IF(B241="","","CONVENIO 100%")</f>
        <v/>
      </c>
      <c r="Q241" s="69">
        <f>+IF(I241="","","ZTRA")</f>
        <v/>
      </c>
      <c r="R241" s="69">
        <f>+IF(J241="","",+IFERROR(+IF(U241="DSZA","ALMA","1004"),"ALMA"))</f>
        <v/>
      </c>
      <c r="S241" s="69">
        <f>+IF(K241="","","40000001")</f>
        <v/>
      </c>
      <c r="T241" s="69">
        <f>+IF(L241="","",+DAY(TODAY())&amp;"."&amp;TEXT(+TODAY(),"MM")&amp;"."&amp;+YEAR(TODAY()))</f>
        <v/>
      </c>
      <c r="U241" s="69">
        <f>+IF(M241="","",IFERROR(+VLOOKUP(C241,materiales!$A$2:$D$1000,4,0),"DSZA"))</f>
        <v/>
      </c>
      <c r="V241" s="69">
        <f>+IF(N241="","","MAN")</f>
        <v/>
      </c>
      <c r="W241" s="69">
        <f>IF(B241="","","02")</f>
        <v/>
      </c>
      <c r="X241" s="69">
        <f>IF(B241="","","01")</f>
        <v/>
      </c>
      <c r="Y241" s="70">
        <f>+RIGHT(B241,8)</f>
        <v/>
      </c>
      <c r="Z241" s="70">
        <f>IF(M241="no_cargado",VLOOKUP(B241,NAfiliado_NFarmacia!A:H,8,0),"")</f>
        <v/>
      </c>
      <c r="AA241" s="71" t="n"/>
    </row>
    <row r="242">
      <c r="A242" s="50" t="n"/>
      <c r="B242" s="70" t="n"/>
      <c r="C242" s="72" t="n"/>
      <c r="D242" s="70" t="n"/>
      <c r="E242" s="70" t="n"/>
      <c r="F242" s="70" t="n"/>
      <c r="G242" s="66">
        <f>+IF($B242="","",+IFERROR(+VLOOKUP(B242,padron!$A$2:$E$2000,2,0),+IFERROR(VLOOKUP(B242,NAfiliado_NFarmacia!$A:$J,10,0),"Ingresar Nuevo Afiliado")))</f>
        <v/>
      </c>
      <c r="H242" s="69">
        <f>+IF(B242="","",+IFERROR(+VLOOKUP($C242,materiales!$A$2:$C$101,2,0),"9999"))</f>
        <v/>
      </c>
      <c r="I242" s="70">
        <f>+IF($B242="","",+IF(OR($F242="Si",$F242=""),IF(ISERROR(VLOOKUP($B242,padron!$A$3:$M$482,9,0)),+IF(ISERROR(VLOOKUP($B242,NAfiliado_NFarmacia!$A$2:$J$497,5,0)),"Ingresa Farmacia",VLOOKUP($B242,NAfiliado_NFarmacia!$A$2:$J$497,5,0)),VLOOKUP($B242,padron!$A$3:$M$482,9,0)),+IF(ISERROR(VLOOKUP($B242,NAfiliado_NFarmacia!$A$2:$J$497,5,0)),"Ingresa Farmacia",VLOOKUP($B242,NAfiliado_NFarmacia!$A$2:$J$497,5,0))))</f>
        <v/>
      </c>
      <c r="J242" s="70">
        <f>+IF($B242="","",+IF(OR($F242="Si",$F242=""),IF(ISERROR(VLOOKUP($B242,padron!$A$3:$M$482,10,0)),+IF(ISERROR(VLOOKUP($B242,NAfiliado_NFarmacia!$A$2:$J$497,5,0)),"Ingresa Direccion de Farmacia",VLOOKUP($B242,NAfiliado_NFarmacia!$A$2:$J$497,6,0)),VLOOKUP($B242,padron!$A$3:$M$482,10,0)),+IF(ISERROR(VLOOKUP($B242,NAfiliado_NFarmacia!$A$2:$J$497,6,0)),"Ingresa Direccion de Farmacia",VLOOKUP($B242,NAfiliado_NFarmacia!$A$2:$J$497,6,0))))</f>
        <v/>
      </c>
      <c r="K242" s="70">
        <f>+IF($B242="","",+IF(OR($F242="Si",$F242=""),IF(ISERROR(VLOOKUP($B242,padron!$A$3:$M$482,10,0)),+IF(ISERROR(VLOOKUP($B242,NAfiliado_NFarmacia!$A$2:$J$497,5,0)),"Ingresa Localidad de Farmacia",VLOOKUP($B242,NAfiliado_NFarmacia!$A$2:$J$497,7,0)),VLOOKUP($B242,padron!$A$3:$M$482,11,0)),+IF(ISERROR(VLOOKUP($B242,NAfiliado_NFarmacia!$A$2:$J$497,7,0)),"Ingresa Localidad de Farmacia",VLOOKUP($B242,NAfiliado_NFarmacia!$A$2:$J$497,7,0))))</f>
        <v/>
      </c>
      <c r="L242" s="69">
        <f>+IF(B242="","",IF(F242="No","84005541",+IFERROR(+VLOOKUP(inicio!B242,padron!$A$2:$H$1999,8,0),"84005541")))</f>
        <v/>
      </c>
      <c r="M242" s="69">
        <f>+IF(B242="","",+IFERROR(+VLOOKUP(B242,padron!A:C,3,0),"no_cargado"))</f>
        <v/>
      </c>
      <c r="N242" s="69">
        <f>+IF(C242="","",+IFERROR(+VLOOKUP($C242,materiales!$A$2:$C$101,3,0),"9999"))</f>
        <v/>
      </c>
      <c r="O242" s="69">
        <f>+IF(D242="","","01")</f>
        <v/>
      </c>
      <c r="P242" s="69">
        <f>+IF(B242="","","CONVENIO 100%")</f>
        <v/>
      </c>
      <c r="Q242" s="69">
        <f>+IF(I242="","","ZTRA")</f>
        <v/>
      </c>
      <c r="R242" s="69">
        <f>+IF(J242="","",+IFERROR(+IF(U242="DSZA","ALMA","1004"),"ALMA"))</f>
        <v/>
      </c>
      <c r="S242" s="69">
        <f>+IF(K242="","","40000001")</f>
        <v/>
      </c>
      <c r="T242" s="69">
        <f>+IF(L242="","",+DAY(TODAY())&amp;"."&amp;TEXT(+TODAY(),"MM")&amp;"."&amp;+YEAR(TODAY()))</f>
        <v/>
      </c>
      <c r="U242" s="69">
        <f>+IF(M242="","",IFERROR(+VLOOKUP(C242,materiales!$A$2:$D$1000,4,0),"DSZA"))</f>
        <v/>
      </c>
      <c r="V242" s="69">
        <f>+IF(N242="","","MAN")</f>
        <v/>
      </c>
      <c r="W242" s="69">
        <f>IF(B242="","","02")</f>
        <v/>
      </c>
      <c r="X242" s="69">
        <f>IF(B242="","","01")</f>
        <v/>
      </c>
      <c r="Y242" s="70">
        <f>+RIGHT(B242,8)</f>
        <v/>
      </c>
      <c r="Z242" s="70">
        <f>IF(M242="no_cargado",VLOOKUP(B242,NAfiliado_NFarmacia!A:H,8,0),"")</f>
        <v/>
      </c>
      <c r="AA242" s="71" t="n"/>
    </row>
    <row r="243">
      <c r="A243" s="50" t="n"/>
      <c r="B243" s="70" t="n"/>
      <c r="C243" s="72" t="n"/>
      <c r="D243" s="70" t="n"/>
      <c r="E243" s="70" t="n"/>
      <c r="F243" s="70" t="n"/>
      <c r="G243" s="66">
        <f>+IF($B243="","",+IFERROR(+VLOOKUP(B243,padron!$A$2:$E$2000,2,0),+IFERROR(VLOOKUP(B243,NAfiliado_NFarmacia!$A:$J,10,0),"Ingresar Nuevo Afiliado")))</f>
        <v/>
      </c>
      <c r="H243" s="69">
        <f>+IF(B243="","",+IFERROR(+VLOOKUP($C243,materiales!$A$2:$C$101,2,0),"9999"))</f>
        <v/>
      </c>
      <c r="I243" s="70">
        <f>+IF($B243="","",+IF(OR($F243="Si",$F243=""),IF(ISERROR(VLOOKUP($B243,padron!$A$3:$M$482,9,0)),+IF(ISERROR(VLOOKUP($B243,NAfiliado_NFarmacia!$A$2:$J$497,5,0)),"Ingresa Farmacia",VLOOKUP($B243,NAfiliado_NFarmacia!$A$2:$J$497,5,0)),VLOOKUP($B243,padron!$A$3:$M$482,9,0)),+IF(ISERROR(VLOOKUP($B243,NAfiliado_NFarmacia!$A$2:$J$497,5,0)),"Ingresa Farmacia",VLOOKUP($B243,NAfiliado_NFarmacia!$A$2:$J$497,5,0))))</f>
        <v/>
      </c>
      <c r="J243" s="70">
        <f>+IF($B243="","",+IF(OR($F243="Si",$F243=""),IF(ISERROR(VLOOKUP($B243,padron!$A$3:$M$482,10,0)),+IF(ISERROR(VLOOKUP($B243,NAfiliado_NFarmacia!$A$2:$J$497,5,0)),"Ingresa Direccion de Farmacia",VLOOKUP($B243,NAfiliado_NFarmacia!$A$2:$J$497,6,0)),VLOOKUP($B243,padron!$A$3:$M$482,10,0)),+IF(ISERROR(VLOOKUP($B243,NAfiliado_NFarmacia!$A$2:$J$497,6,0)),"Ingresa Direccion de Farmacia",VLOOKUP($B243,NAfiliado_NFarmacia!$A$2:$J$497,6,0))))</f>
        <v/>
      </c>
      <c r="K243" s="70">
        <f>+IF($B243="","",+IF(OR($F243="Si",$F243=""),IF(ISERROR(VLOOKUP($B243,padron!$A$3:$M$482,10,0)),+IF(ISERROR(VLOOKUP($B243,NAfiliado_NFarmacia!$A$2:$J$497,5,0)),"Ingresa Localidad de Farmacia",VLOOKUP($B243,NAfiliado_NFarmacia!$A$2:$J$497,7,0)),VLOOKUP($B243,padron!$A$3:$M$482,11,0)),+IF(ISERROR(VLOOKUP($B243,NAfiliado_NFarmacia!$A$2:$J$497,7,0)),"Ingresa Localidad de Farmacia",VLOOKUP($B243,NAfiliado_NFarmacia!$A$2:$J$497,7,0))))</f>
        <v/>
      </c>
      <c r="L243" s="69">
        <f>+IF(B243="","",IF(F243="No","84005541",+IFERROR(+VLOOKUP(inicio!B243,padron!$A$2:$H$1999,8,0),"84005541")))</f>
        <v/>
      </c>
      <c r="M243" s="69">
        <f>+IF(B243="","",+IFERROR(+VLOOKUP(B243,padron!A:C,3,0),"no_cargado"))</f>
        <v/>
      </c>
      <c r="N243" s="69">
        <f>+IF(C243="","",+IFERROR(+VLOOKUP($C243,materiales!$A$2:$C$101,3,0),"9999"))</f>
        <v/>
      </c>
      <c r="O243" s="69">
        <f>+IF(D243="","","01")</f>
        <v/>
      </c>
      <c r="P243" s="69">
        <f>+IF(B243="","","CONVENIO 100%")</f>
        <v/>
      </c>
      <c r="Q243" s="69">
        <f>+IF(I243="","","ZTRA")</f>
        <v/>
      </c>
      <c r="R243" s="69">
        <f>+IF(J243="","",+IFERROR(+IF(U243="DSZA","ALMA","1004"),"ALMA"))</f>
        <v/>
      </c>
      <c r="S243" s="69">
        <f>+IF(K243="","","40000001")</f>
        <v/>
      </c>
      <c r="T243" s="69">
        <f>+IF(L243="","",+DAY(TODAY())&amp;"."&amp;TEXT(+TODAY(),"MM")&amp;"."&amp;+YEAR(TODAY()))</f>
        <v/>
      </c>
      <c r="U243" s="69">
        <f>+IF(M243="","",IFERROR(+VLOOKUP(C243,materiales!$A$2:$D$1000,4,0),"DSZA"))</f>
        <v/>
      </c>
      <c r="V243" s="69">
        <f>+IF(N243="","","MAN")</f>
        <v/>
      </c>
      <c r="W243" s="69">
        <f>IF(B243="","","02")</f>
        <v/>
      </c>
      <c r="X243" s="69">
        <f>IF(B243="","","01")</f>
        <v/>
      </c>
      <c r="Y243" s="70">
        <f>+RIGHT(B243,8)</f>
        <v/>
      </c>
      <c r="Z243" s="70">
        <f>IF(M243="no_cargado",VLOOKUP(B243,NAfiliado_NFarmacia!A:H,8,0),"")</f>
        <v/>
      </c>
      <c r="AA243" s="71" t="n"/>
    </row>
    <row r="244">
      <c r="A244" s="50" t="n"/>
      <c r="B244" s="70" t="n"/>
      <c r="C244" s="72" t="n"/>
      <c r="D244" s="70" t="n"/>
      <c r="E244" s="70" t="n"/>
      <c r="F244" s="70" t="n"/>
      <c r="G244" s="66">
        <f>+IF($B244="","",+IFERROR(+VLOOKUP(B244,padron!$A$2:$E$2000,2,0),+IFERROR(VLOOKUP(B244,NAfiliado_NFarmacia!$A:$J,10,0),"Ingresar Nuevo Afiliado")))</f>
        <v/>
      </c>
      <c r="H244" s="69">
        <f>+IF(B244="","",+IFERROR(+VLOOKUP($C244,materiales!$A$2:$C$101,2,0),"9999"))</f>
        <v/>
      </c>
      <c r="I244" s="70">
        <f>+IF($B244="","",+IF(OR($F244="Si",$F244=""),IF(ISERROR(VLOOKUP($B244,padron!$A$3:$M$482,9,0)),+IF(ISERROR(VLOOKUP($B244,NAfiliado_NFarmacia!$A$2:$J$497,5,0)),"Ingresa Farmacia",VLOOKUP($B244,NAfiliado_NFarmacia!$A$2:$J$497,5,0)),VLOOKUP($B244,padron!$A$3:$M$482,9,0)),+IF(ISERROR(VLOOKUP($B244,NAfiliado_NFarmacia!$A$2:$J$497,5,0)),"Ingresa Farmacia",VLOOKUP($B244,NAfiliado_NFarmacia!$A$2:$J$497,5,0))))</f>
        <v/>
      </c>
      <c r="J244" s="70">
        <f>+IF($B244="","",+IF(OR($F244="Si",$F244=""),IF(ISERROR(VLOOKUP($B244,padron!$A$3:$M$482,10,0)),+IF(ISERROR(VLOOKUP($B244,NAfiliado_NFarmacia!$A$2:$J$497,5,0)),"Ingresa Direccion de Farmacia",VLOOKUP($B244,NAfiliado_NFarmacia!$A$2:$J$497,6,0)),VLOOKUP($B244,padron!$A$3:$M$482,10,0)),+IF(ISERROR(VLOOKUP($B244,NAfiliado_NFarmacia!$A$2:$J$497,6,0)),"Ingresa Direccion de Farmacia",VLOOKUP($B244,NAfiliado_NFarmacia!$A$2:$J$497,6,0))))</f>
        <v/>
      </c>
      <c r="K244" s="70">
        <f>+IF($B244="","",+IF(OR($F244="Si",$F244=""),IF(ISERROR(VLOOKUP($B244,padron!$A$3:$M$482,10,0)),+IF(ISERROR(VLOOKUP($B244,NAfiliado_NFarmacia!$A$2:$J$497,5,0)),"Ingresa Localidad de Farmacia",VLOOKUP($B244,NAfiliado_NFarmacia!$A$2:$J$497,7,0)),VLOOKUP($B244,padron!$A$3:$M$482,11,0)),+IF(ISERROR(VLOOKUP($B244,NAfiliado_NFarmacia!$A$2:$J$497,7,0)),"Ingresa Localidad de Farmacia",VLOOKUP($B244,NAfiliado_NFarmacia!$A$2:$J$497,7,0))))</f>
        <v/>
      </c>
      <c r="L244" s="69">
        <f>+IF(B244="","",IF(F244="No","84005541",+IFERROR(+VLOOKUP(inicio!B244,padron!$A$2:$H$1999,8,0),"84005541")))</f>
        <v/>
      </c>
      <c r="M244" s="69">
        <f>+IF(B244="","",+IFERROR(+VLOOKUP(B244,padron!A:C,3,0),"no_cargado"))</f>
        <v/>
      </c>
      <c r="N244" s="69">
        <f>+IF(C244="","",+IFERROR(+VLOOKUP($C244,materiales!$A$2:$C$101,3,0),"9999"))</f>
        <v/>
      </c>
      <c r="O244" s="69">
        <f>+IF(D244="","","01")</f>
        <v/>
      </c>
      <c r="P244" s="69">
        <f>+IF(B244="","","CONVENIO 100%")</f>
        <v/>
      </c>
      <c r="Q244" s="69">
        <f>+IF(I244="","","ZTRA")</f>
        <v/>
      </c>
      <c r="R244" s="69">
        <f>+IF(J244="","",+IFERROR(+IF(U244="DSZA","ALMA","1004"),"ALMA"))</f>
        <v/>
      </c>
      <c r="S244" s="69">
        <f>+IF(K244="","","40000001")</f>
        <v/>
      </c>
      <c r="T244" s="69">
        <f>+IF(L244="","",+DAY(TODAY())&amp;"."&amp;TEXT(+TODAY(),"MM")&amp;"."&amp;+YEAR(TODAY()))</f>
        <v/>
      </c>
      <c r="U244" s="69">
        <f>+IF(M244="","",IFERROR(+VLOOKUP(C244,materiales!$A$2:$D$1000,4,0),"DSZA"))</f>
        <v/>
      </c>
      <c r="V244" s="69">
        <f>+IF(N244="","","MAN")</f>
        <v/>
      </c>
      <c r="W244" s="69">
        <f>IF(B244="","","02")</f>
        <v/>
      </c>
      <c r="X244" s="69">
        <f>IF(B244="","","01")</f>
        <v/>
      </c>
      <c r="Y244" s="70">
        <f>+RIGHT(B244,8)</f>
        <v/>
      </c>
      <c r="Z244" s="70">
        <f>IF(M244="no_cargado",VLOOKUP(B244,NAfiliado_NFarmacia!A:H,8,0),"")</f>
        <v/>
      </c>
      <c r="AA244" s="71" t="n"/>
    </row>
    <row r="245">
      <c r="A245" s="50" t="n"/>
      <c r="B245" s="70" t="n"/>
      <c r="C245" s="72" t="n"/>
      <c r="D245" s="70" t="n"/>
      <c r="E245" s="70" t="n"/>
      <c r="F245" s="70" t="n"/>
      <c r="G245" s="66">
        <f>+IF($B245="","",+IFERROR(+VLOOKUP(B245,padron!$A$2:$E$2000,2,0),+IFERROR(VLOOKUP(B245,NAfiliado_NFarmacia!$A:$J,10,0),"Ingresar Nuevo Afiliado")))</f>
        <v/>
      </c>
      <c r="H245" s="69">
        <f>+IF(B245="","",+IFERROR(+VLOOKUP($C245,materiales!$A$2:$C$101,2,0),"9999"))</f>
        <v/>
      </c>
      <c r="I245" s="70">
        <f>+IF($B245="","",+IF(OR($F245="Si",$F245=""),IF(ISERROR(VLOOKUP($B245,padron!$A$3:$M$482,9,0)),+IF(ISERROR(VLOOKUP($B245,NAfiliado_NFarmacia!$A$2:$J$497,5,0)),"Ingresa Farmacia",VLOOKUP($B245,NAfiliado_NFarmacia!$A$2:$J$497,5,0)),VLOOKUP($B245,padron!$A$3:$M$482,9,0)),+IF(ISERROR(VLOOKUP($B245,NAfiliado_NFarmacia!$A$2:$J$497,5,0)),"Ingresa Farmacia",VLOOKUP($B245,NAfiliado_NFarmacia!$A$2:$J$497,5,0))))</f>
        <v/>
      </c>
      <c r="J245" s="70">
        <f>+IF($B245="","",+IF(OR($F245="Si",$F245=""),IF(ISERROR(VLOOKUP($B245,padron!$A$3:$M$482,10,0)),+IF(ISERROR(VLOOKUP($B245,NAfiliado_NFarmacia!$A$2:$J$497,5,0)),"Ingresa Direccion de Farmacia",VLOOKUP($B245,NAfiliado_NFarmacia!$A$2:$J$497,6,0)),VLOOKUP($B245,padron!$A$3:$M$482,10,0)),+IF(ISERROR(VLOOKUP($B245,NAfiliado_NFarmacia!$A$2:$J$497,6,0)),"Ingresa Direccion de Farmacia",VLOOKUP($B245,NAfiliado_NFarmacia!$A$2:$J$497,6,0))))</f>
        <v/>
      </c>
      <c r="K245" s="70">
        <f>+IF($B245="","",+IF(OR($F245="Si",$F245=""),IF(ISERROR(VLOOKUP($B245,padron!$A$3:$M$482,10,0)),+IF(ISERROR(VLOOKUP($B245,NAfiliado_NFarmacia!$A$2:$J$497,5,0)),"Ingresa Localidad de Farmacia",VLOOKUP($B245,NAfiliado_NFarmacia!$A$2:$J$497,7,0)),VLOOKUP($B245,padron!$A$3:$M$482,11,0)),+IF(ISERROR(VLOOKUP($B245,NAfiliado_NFarmacia!$A$2:$J$497,7,0)),"Ingresa Localidad de Farmacia",VLOOKUP($B245,NAfiliado_NFarmacia!$A$2:$J$497,7,0))))</f>
        <v/>
      </c>
      <c r="L245" s="69">
        <f>+IF(B245="","",IF(F245="No","84005541",+IFERROR(+VLOOKUP(inicio!B245,padron!$A$2:$H$1999,8,0),"84005541")))</f>
        <v/>
      </c>
      <c r="M245" s="69">
        <f>+IF(B245="","",+IFERROR(+VLOOKUP(B245,padron!A:C,3,0),"no_cargado"))</f>
        <v/>
      </c>
      <c r="N245" s="69">
        <f>+IF(C245="","",+IFERROR(+VLOOKUP($C245,materiales!$A$2:$C$101,3,0),"9999"))</f>
        <v/>
      </c>
      <c r="O245" s="69">
        <f>+IF(D245="","","01")</f>
        <v/>
      </c>
      <c r="P245" s="69">
        <f>+IF(B245="","","CONVENIO 100%")</f>
        <v/>
      </c>
      <c r="Q245" s="69">
        <f>+IF(I245="","","ZTRA")</f>
        <v/>
      </c>
      <c r="R245" s="69">
        <f>+IF(J245="","",+IFERROR(+IF(U245="DSZA","ALMA","1004"),"ALMA"))</f>
        <v/>
      </c>
      <c r="S245" s="69">
        <f>+IF(K245="","","40000001")</f>
        <v/>
      </c>
      <c r="T245" s="69">
        <f>+IF(L245="","",+DAY(TODAY())&amp;"."&amp;TEXT(+TODAY(),"MM")&amp;"."&amp;+YEAR(TODAY()))</f>
        <v/>
      </c>
      <c r="U245" s="69">
        <f>+IF(M245="","",IFERROR(+VLOOKUP(C245,materiales!$A$2:$D$1000,4,0),"DSZA"))</f>
        <v/>
      </c>
      <c r="V245" s="69">
        <f>+IF(N245="","","MAN")</f>
        <v/>
      </c>
      <c r="W245" s="69">
        <f>IF(B245="","","02")</f>
        <v/>
      </c>
      <c r="X245" s="69">
        <f>IF(B245="","","01")</f>
        <v/>
      </c>
      <c r="Y245" s="70">
        <f>+RIGHT(B245,8)</f>
        <v/>
      </c>
      <c r="Z245" s="70">
        <f>IF(M245="no_cargado",VLOOKUP(B245,NAfiliado_NFarmacia!A:H,8,0),"")</f>
        <v/>
      </c>
      <c r="AA245" s="71" t="n"/>
    </row>
    <row r="246">
      <c r="A246" s="50" t="n"/>
      <c r="B246" s="70" t="n"/>
      <c r="C246" s="72" t="n"/>
      <c r="D246" s="70" t="n"/>
      <c r="E246" s="70" t="n"/>
      <c r="F246" s="70" t="n"/>
      <c r="G246" s="66">
        <f>+IF($B246="","",+IFERROR(+VLOOKUP(B246,padron!$A$2:$E$2000,2,0),+IFERROR(VLOOKUP(B246,NAfiliado_NFarmacia!$A:$J,10,0),"Ingresar Nuevo Afiliado")))</f>
        <v/>
      </c>
      <c r="H246" s="69">
        <f>+IF(B246="","",+IFERROR(+VLOOKUP($C246,materiales!$A$2:$C$101,2,0),"9999"))</f>
        <v/>
      </c>
      <c r="I246" s="70">
        <f>+IF($B246="","",+IF(OR($F246="Si",$F246=""),IF(ISERROR(VLOOKUP($B246,padron!$A$3:$M$482,9,0)),+IF(ISERROR(VLOOKUP($B246,NAfiliado_NFarmacia!$A$2:$J$497,5,0)),"Ingresa Farmacia",VLOOKUP($B246,NAfiliado_NFarmacia!$A$2:$J$497,5,0)),VLOOKUP($B246,padron!$A$3:$M$482,9,0)),+IF(ISERROR(VLOOKUP($B246,NAfiliado_NFarmacia!$A$2:$J$497,5,0)),"Ingresa Farmacia",VLOOKUP($B246,NAfiliado_NFarmacia!$A$2:$J$497,5,0))))</f>
        <v/>
      </c>
      <c r="J246" s="70">
        <f>+IF($B246="","",+IF(OR($F246="Si",$F246=""),IF(ISERROR(VLOOKUP($B246,padron!$A$3:$M$482,10,0)),+IF(ISERROR(VLOOKUP($B246,NAfiliado_NFarmacia!$A$2:$J$497,5,0)),"Ingresa Direccion de Farmacia",VLOOKUP($B246,NAfiliado_NFarmacia!$A$2:$J$497,6,0)),VLOOKUP($B246,padron!$A$3:$M$482,10,0)),+IF(ISERROR(VLOOKUP($B246,NAfiliado_NFarmacia!$A$2:$J$497,6,0)),"Ingresa Direccion de Farmacia",VLOOKUP($B246,NAfiliado_NFarmacia!$A$2:$J$497,6,0))))</f>
        <v/>
      </c>
      <c r="K246" s="70">
        <f>+IF($B246="","",+IF(OR($F246="Si",$F246=""),IF(ISERROR(VLOOKUP($B246,padron!$A$3:$M$482,10,0)),+IF(ISERROR(VLOOKUP($B246,NAfiliado_NFarmacia!$A$2:$J$497,5,0)),"Ingresa Localidad de Farmacia",VLOOKUP($B246,NAfiliado_NFarmacia!$A$2:$J$497,7,0)),VLOOKUP($B246,padron!$A$3:$M$482,11,0)),+IF(ISERROR(VLOOKUP($B246,NAfiliado_NFarmacia!$A$2:$J$497,7,0)),"Ingresa Localidad de Farmacia",VLOOKUP($B246,NAfiliado_NFarmacia!$A$2:$J$497,7,0))))</f>
        <v/>
      </c>
      <c r="L246" s="69">
        <f>+IF(B246="","",IF(F246="No","84005541",+IFERROR(+VLOOKUP(inicio!B246,padron!$A$2:$H$1999,8,0),"84005541")))</f>
        <v/>
      </c>
      <c r="M246" s="69">
        <f>+IF(B246="","",+IFERROR(+VLOOKUP(B246,padron!A:C,3,0),"no_cargado"))</f>
        <v/>
      </c>
      <c r="N246" s="69">
        <f>+IF(C246="","",+IFERROR(+VLOOKUP($C246,materiales!$A$2:$C$101,3,0),"9999"))</f>
        <v/>
      </c>
      <c r="O246" s="69">
        <f>+IF(D246="","","01")</f>
        <v/>
      </c>
      <c r="P246" s="69">
        <f>+IF(B246="","","CONVENIO 100%")</f>
        <v/>
      </c>
      <c r="Q246" s="69">
        <f>+IF(I246="","","ZTRA")</f>
        <v/>
      </c>
      <c r="R246" s="69">
        <f>+IF(J246="","",+IFERROR(+IF(U246="DSZA","ALMA","1004"),"ALMA"))</f>
        <v/>
      </c>
      <c r="S246" s="69">
        <f>+IF(K246="","","40000001")</f>
        <v/>
      </c>
      <c r="T246" s="69">
        <f>+IF(L246="","",+DAY(TODAY())&amp;"."&amp;TEXT(+TODAY(),"MM")&amp;"."&amp;+YEAR(TODAY()))</f>
        <v/>
      </c>
      <c r="U246" s="69">
        <f>+IF(M246="","",IFERROR(+VLOOKUP(C246,materiales!$A$2:$D$1000,4,0),"DSZA"))</f>
        <v/>
      </c>
      <c r="V246" s="69">
        <f>+IF(N246="","","MAN")</f>
        <v/>
      </c>
      <c r="W246" s="69">
        <f>IF(B246="","","02")</f>
        <v/>
      </c>
      <c r="X246" s="69">
        <f>IF(B246="","","01")</f>
        <v/>
      </c>
      <c r="Y246" s="70">
        <f>+RIGHT(B246,8)</f>
        <v/>
      </c>
      <c r="Z246" s="70">
        <f>IF(M246="no_cargado",VLOOKUP(B246,NAfiliado_NFarmacia!A:H,8,0),"")</f>
        <v/>
      </c>
      <c r="AA246" s="71" t="n"/>
    </row>
    <row r="247">
      <c r="A247" s="50" t="n"/>
      <c r="B247" s="70" t="n"/>
      <c r="C247" s="72" t="n"/>
      <c r="D247" s="70" t="n"/>
      <c r="E247" s="70" t="n"/>
      <c r="F247" s="70" t="n"/>
      <c r="G247" s="66">
        <f>+IF($B247="","",+IFERROR(+VLOOKUP(B247,padron!$A$2:$E$2000,2,0),+IFERROR(VLOOKUP(B247,NAfiliado_NFarmacia!$A:$J,10,0),"Ingresar Nuevo Afiliado")))</f>
        <v/>
      </c>
      <c r="H247" s="69">
        <f>+IF(B247="","",+IFERROR(+VLOOKUP($C247,materiales!$A$2:$C$101,2,0),"9999"))</f>
        <v/>
      </c>
      <c r="I247" s="70">
        <f>+IF($B247="","",+IF(OR($F247="Si",$F247=""),IF(ISERROR(VLOOKUP($B247,padron!$A$3:$M$482,9,0)),+IF(ISERROR(VLOOKUP($B247,NAfiliado_NFarmacia!$A$2:$J$497,5,0)),"Ingresa Farmacia",VLOOKUP($B247,NAfiliado_NFarmacia!$A$2:$J$497,5,0)),VLOOKUP($B247,padron!$A$3:$M$482,9,0)),+IF(ISERROR(VLOOKUP($B247,NAfiliado_NFarmacia!$A$2:$J$497,5,0)),"Ingresa Farmacia",VLOOKUP($B247,NAfiliado_NFarmacia!$A$2:$J$497,5,0))))</f>
        <v/>
      </c>
      <c r="J247" s="70">
        <f>+IF($B247="","",+IF(OR($F247="Si",$F247=""),IF(ISERROR(VLOOKUP($B247,padron!$A$3:$M$482,10,0)),+IF(ISERROR(VLOOKUP($B247,NAfiliado_NFarmacia!$A$2:$J$497,5,0)),"Ingresa Direccion de Farmacia",VLOOKUP($B247,NAfiliado_NFarmacia!$A$2:$J$497,6,0)),VLOOKUP($B247,padron!$A$3:$M$482,10,0)),+IF(ISERROR(VLOOKUP($B247,NAfiliado_NFarmacia!$A$2:$J$497,6,0)),"Ingresa Direccion de Farmacia",VLOOKUP($B247,NAfiliado_NFarmacia!$A$2:$J$497,6,0))))</f>
        <v/>
      </c>
      <c r="K247" s="70">
        <f>+IF($B247="","",+IF(OR($F247="Si",$F247=""),IF(ISERROR(VLOOKUP($B247,padron!$A$3:$M$482,10,0)),+IF(ISERROR(VLOOKUP($B247,NAfiliado_NFarmacia!$A$2:$J$497,5,0)),"Ingresa Localidad de Farmacia",VLOOKUP($B247,NAfiliado_NFarmacia!$A$2:$J$497,7,0)),VLOOKUP($B247,padron!$A$3:$M$482,11,0)),+IF(ISERROR(VLOOKUP($B247,NAfiliado_NFarmacia!$A$2:$J$497,7,0)),"Ingresa Localidad de Farmacia",VLOOKUP($B247,NAfiliado_NFarmacia!$A$2:$J$497,7,0))))</f>
        <v/>
      </c>
      <c r="L247" s="69">
        <f>+IF(B247="","",IF(F247="No","84005541",+IFERROR(+VLOOKUP(inicio!B247,padron!$A$2:$H$1999,8,0),"84005541")))</f>
        <v/>
      </c>
      <c r="M247" s="69">
        <f>+IF(B247="","",+IFERROR(+VLOOKUP(B247,padron!A:C,3,0),"no_cargado"))</f>
        <v/>
      </c>
      <c r="N247" s="69">
        <f>+IF(C247="","",+IFERROR(+VLOOKUP($C247,materiales!$A$2:$C$101,3,0),"9999"))</f>
        <v/>
      </c>
      <c r="O247" s="69">
        <f>+IF(D247="","","01")</f>
        <v/>
      </c>
      <c r="P247" s="69">
        <f>+IF(B247="","","CONVENIO 100%")</f>
        <v/>
      </c>
      <c r="Q247" s="69">
        <f>+IF(I247="","","ZTRA")</f>
        <v/>
      </c>
      <c r="R247" s="69">
        <f>+IF(J247="","",+IFERROR(+IF(U247="DSZA","ALMA","1004"),"ALMA"))</f>
        <v/>
      </c>
      <c r="S247" s="69">
        <f>+IF(K247="","","40000001")</f>
        <v/>
      </c>
      <c r="T247" s="69">
        <f>+IF(L247="","",+DAY(TODAY())&amp;"."&amp;TEXT(+TODAY(),"MM")&amp;"."&amp;+YEAR(TODAY()))</f>
        <v/>
      </c>
      <c r="U247" s="69">
        <f>+IF(M247="","",IFERROR(+VLOOKUP(C247,materiales!$A$2:$D$1000,4,0),"DSZA"))</f>
        <v/>
      </c>
      <c r="V247" s="69">
        <f>+IF(N247="","","MAN")</f>
        <v/>
      </c>
      <c r="W247" s="69">
        <f>IF(B247="","","02")</f>
        <v/>
      </c>
      <c r="X247" s="69">
        <f>IF(B247="","","01")</f>
        <v/>
      </c>
      <c r="Y247" s="70">
        <f>+RIGHT(B247,8)</f>
        <v/>
      </c>
      <c r="Z247" s="70">
        <f>IF(M247="no_cargado",VLOOKUP(B247,NAfiliado_NFarmacia!A:H,8,0),"")</f>
        <v/>
      </c>
      <c r="AA247" s="71" t="n"/>
    </row>
    <row r="248">
      <c r="A248" s="50" t="n"/>
      <c r="B248" s="70" t="n"/>
      <c r="C248" s="72" t="n"/>
      <c r="D248" s="70" t="n"/>
      <c r="E248" s="70" t="n"/>
      <c r="F248" s="70" t="n"/>
      <c r="G248" s="66">
        <f>+IF($B248="","",+IFERROR(+VLOOKUP(B248,padron!$A$2:$E$2000,2,0),+IFERROR(VLOOKUP(B248,NAfiliado_NFarmacia!$A:$J,10,0),"Ingresar Nuevo Afiliado")))</f>
        <v/>
      </c>
      <c r="H248" s="69">
        <f>+IF(B248="","",+IFERROR(+VLOOKUP($C248,materiales!$A$2:$C$101,2,0),"9999"))</f>
        <v/>
      </c>
      <c r="I248" s="70">
        <f>+IF($B248="","",+IF(OR($F248="Si",$F248=""),IF(ISERROR(VLOOKUP($B248,padron!$A$3:$M$482,9,0)),+IF(ISERROR(VLOOKUP($B248,NAfiliado_NFarmacia!$A$2:$J$497,5,0)),"Ingresa Farmacia",VLOOKUP($B248,NAfiliado_NFarmacia!$A$2:$J$497,5,0)),VLOOKUP($B248,padron!$A$3:$M$482,9,0)),+IF(ISERROR(VLOOKUP($B248,NAfiliado_NFarmacia!$A$2:$J$497,5,0)),"Ingresa Farmacia",VLOOKUP($B248,NAfiliado_NFarmacia!$A$2:$J$497,5,0))))</f>
        <v/>
      </c>
      <c r="J248" s="70">
        <f>+IF($B248="","",+IF(OR($F248="Si",$F248=""),IF(ISERROR(VLOOKUP($B248,padron!$A$3:$M$482,10,0)),+IF(ISERROR(VLOOKUP($B248,NAfiliado_NFarmacia!$A$2:$J$497,5,0)),"Ingresa Direccion de Farmacia",VLOOKUP($B248,NAfiliado_NFarmacia!$A$2:$J$497,6,0)),VLOOKUP($B248,padron!$A$3:$M$482,10,0)),+IF(ISERROR(VLOOKUP($B248,NAfiliado_NFarmacia!$A$2:$J$497,6,0)),"Ingresa Direccion de Farmacia",VLOOKUP($B248,NAfiliado_NFarmacia!$A$2:$J$497,6,0))))</f>
        <v/>
      </c>
      <c r="K248" s="70">
        <f>+IF($B248="","",+IF(OR($F248="Si",$F248=""),IF(ISERROR(VLOOKUP($B248,padron!$A$3:$M$482,10,0)),+IF(ISERROR(VLOOKUP($B248,NAfiliado_NFarmacia!$A$2:$J$497,5,0)),"Ingresa Localidad de Farmacia",VLOOKUP($B248,NAfiliado_NFarmacia!$A$2:$J$497,7,0)),VLOOKUP($B248,padron!$A$3:$M$482,11,0)),+IF(ISERROR(VLOOKUP($B248,NAfiliado_NFarmacia!$A$2:$J$497,7,0)),"Ingresa Localidad de Farmacia",VLOOKUP($B248,NAfiliado_NFarmacia!$A$2:$J$497,7,0))))</f>
        <v/>
      </c>
      <c r="L248" s="69">
        <f>+IF(B248="","",IF(F248="No","84005541",+IFERROR(+VLOOKUP(inicio!B248,padron!$A$2:$H$1999,8,0),"84005541")))</f>
        <v/>
      </c>
      <c r="M248" s="69">
        <f>+IF(B248="","",+IFERROR(+VLOOKUP(B248,padron!A:C,3,0),"no_cargado"))</f>
        <v/>
      </c>
      <c r="N248" s="69">
        <f>+IF(C248="","",+IFERROR(+VLOOKUP($C248,materiales!$A$2:$C$101,3,0),"9999"))</f>
        <v/>
      </c>
      <c r="O248" s="69">
        <f>+IF(D248="","","01")</f>
        <v/>
      </c>
      <c r="P248" s="69">
        <f>+IF(B248="","","CONVENIO 100%")</f>
        <v/>
      </c>
      <c r="Q248" s="69">
        <f>+IF(I248="","","ZTRA")</f>
        <v/>
      </c>
      <c r="R248" s="69">
        <f>+IF(J248="","",+IFERROR(+IF(U248="DSZA","ALMA","1004"),"ALMA"))</f>
        <v/>
      </c>
      <c r="S248" s="69">
        <f>+IF(K248="","","40000001")</f>
        <v/>
      </c>
      <c r="T248" s="69">
        <f>+IF(L248="","",+DAY(TODAY())&amp;"."&amp;TEXT(+TODAY(),"MM")&amp;"."&amp;+YEAR(TODAY()))</f>
        <v/>
      </c>
      <c r="U248" s="69">
        <f>+IF(M248="","",IFERROR(+VLOOKUP(C248,materiales!$A$2:$D$1000,4,0),"DSZA"))</f>
        <v/>
      </c>
      <c r="V248" s="69">
        <f>+IF(N248="","","MAN")</f>
        <v/>
      </c>
      <c r="W248" s="69">
        <f>IF(B248="","","02")</f>
        <v/>
      </c>
      <c r="X248" s="69">
        <f>IF(B248="","","01")</f>
        <v/>
      </c>
      <c r="Y248" s="70">
        <f>+RIGHT(B248,8)</f>
        <v/>
      </c>
      <c r="Z248" s="70">
        <f>IF(M248="no_cargado",VLOOKUP(B248,NAfiliado_NFarmacia!A:H,8,0),"")</f>
        <v/>
      </c>
      <c r="AA248" s="71" t="n"/>
    </row>
    <row r="249">
      <c r="A249" s="50" t="n"/>
      <c r="B249" s="70" t="n"/>
      <c r="C249" s="72" t="n"/>
      <c r="D249" s="70" t="n"/>
      <c r="E249" s="70" t="n"/>
      <c r="F249" s="70" t="n"/>
      <c r="G249" s="66">
        <f>+IF($B249="","",+IFERROR(+VLOOKUP(B249,padron!$A$2:$E$2000,2,0),+IFERROR(VLOOKUP(B249,NAfiliado_NFarmacia!$A:$J,10,0),"Ingresar Nuevo Afiliado")))</f>
        <v/>
      </c>
      <c r="H249" s="69">
        <f>+IF(B249="","",+IFERROR(+VLOOKUP($C249,materiales!$A$2:$C$101,2,0),"9999"))</f>
        <v/>
      </c>
      <c r="I249" s="70">
        <f>+IF($B249="","",+IF(OR($F249="Si",$F249=""),IF(ISERROR(VLOOKUP($B249,padron!$A$3:$M$482,9,0)),+IF(ISERROR(VLOOKUP($B249,NAfiliado_NFarmacia!$A$2:$J$497,5,0)),"Ingresa Farmacia",VLOOKUP($B249,NAfiliado_NFarmacia!$A$2:$J$497,5,0)),VLOOKUP($B249,padron!$A$3:$M$482,9,0)),+IF(ISERROR(VLOOKUP($B249,NAfiliado_NFarmacia!$A$2:$J$497,5,0)),"Ingresa Farmacia",VLOOKUP($B249,NAfiliado_NFarmacia!$A$2:$J$497,5,0))))</f>
        <v/>
      </c>
      <c r="J249" s="70">
        <f>+IF($B249="","",+IF(OR($F249="Si",$F249=""),IF(ISERROR(VLOOKUP($B249,padron!$A$3:$M$482,10,0)),+IF(ISERROR(VLOOKUP($B249,NAfiliado_NFarmacia!$A$2:$J$497,5,0)),"Ingresa Direccion de Farmacia",VLOOKUP($B249,NAfiliado_NFarmacia!$A$2:$J$497,6,0)),VLOOKUP($B249,padron!$A$3:$M$482,10,0)),+IF(ISERROR(VLOOKUP($B249,NAfiliado_NFarmacia!$A$2:$J$497,6,0)),"Ingresa Direccion de Farmacia",VLOOKUP($B249,NAfiliado_NFarmacia!$A$2:$J$497,6,0))))</f>
        <v/>
      </c>
      <c r="K249" s="70">
        <f>+IF($B249="","",+IF(OR($F249="Si",$F249=""),IF(ISERROR(VLOOKUP($B249,padron!$A$3:$M$482,10,0)),+IF(ISERROR(VLOOKUP($B249,NAfiliado_NFarmacia!$A$2:$J$497,5,0)),"Ingresa Localidad de Farmacia",VLOOKUP($B249,NAfiliado_NFarmacia!$A$2:$J$497,7,0)),VLOOKUP($B249,padron!$A$3:$M$482,11,0)),+IF(ISERROR(VLOOKUP($B249,NAfiliado_NFarmacia!$A$2:$J$497,7,0)),"Ingresa Localidad de Farmacia",VLOOKUP($B249,NAfiliado_NFarmacia!$A$2:$J$497,7,0))))</f>
        <v/>
      </c>
      <c r="L249" s="69">
        <f>+IF(B249="","",IF(F249="No","84005541",+IFERROR(+VLOOKUP(inicio!B249,padron!$A$2:$H$1999,8,0),"84005541")))</f>
        <v/>
      </c>
      <c r="M249" s="69">
        <f>+IF(B249="","",+IFERROR(+VLOOKUP(B249,padron!A:C,3,0),"no_cargado"))</f>
        <v/>
      </c>
      <c r="N249" s="69">
        <f>+IF(C249="","",+IFERROR(+VLOOKUP($C249,materiales!$A$2:$C$101,3,0),"9999"))</f>
        <v/>
      </c>
      <c r="O249" s="69">
        <f>+IF(D249="","","01")</f>
        <v/>
      </c>
      <c r="P249" s="69">
        <f>+IF(B249="","","CONVENIO 100%")</f>
        <v/>
      </c>
      <c r="Q249" s="69">
        <f>+IF(I249="","","ZTRA")</f>
        <v/>
      </c>
      <c r="R249" s="69">
        <f>+IF(J249="","",+IFERROR(+IF(U249="DSZA","ALMA","1004"),"ALMA"))</f>
        <v/>
      </c>
      <c r="S249" s="69">
        <f>+IF(K249="","","40000001")</f>
        <v/>
      </c>
      <c r="T249" s="69">
        <f>+IF(L249="","",+DAY(TODAY())&amp;"."&amp;TEXT(+TODAY(),"MM")&amp;"."&amp;+YEAR(TODAY()))</f>
        <v/>
      </c>
      <c r="U249" s="69">
        <f>+IF(M249="","",IFERROR(+VLOOKUP(C249,materiales!$A$2:$D$1000,4,0),"DSZA"))</f>
        <v/>
      </c>
      <c r="V249" s="69">
        <f>+IF(N249="","","MAN")</f>
        <v/>
      </c>
      <c r="W249" s="69">
        <f>IF(B249="","","02")</f>
        <v/>
      </c>
      <c r="X249" s="69">
        <f>IF(B249="","","01")</f>
        <v/>
      </c>
      <c r="Y249" s="70">
        <f>+RIGHT(B249,8)</f>
        <v/>
      </c>
      <c r="Z249" s="70">
        <f>IF(M249="no_cargado",VLOOKUP(B249,NAfiliado_NFarmacia!A:H,8,0),"")</f>
        <v/>
      </c>
      <c r="AA249" s="71" t="n"/>
    </row>
    <row r="250">
      <c r="A250" s="50" t="n"/>
      <c r="B250" s="70" t="n"/>
      <c r="C250" s="72" t="n"/>
      <c r="D250" s="70" t="n"/>
      <c r="E250" s="70" t="n"/>
      <c r="F250" s="70" t="n"/>
      <c r="G250" s="66">
        <f>+IF($B250="","",+IFERROR(+VLOOKUP(B250,padron!$A$2:$E$2000,2,0),+IFERROR(VLOOKUP(B250,NAfiliado_NFarmacia!$A:$J,10,0),"Ingresar Nuevo Afiliado")))</f>
        <v/>
      </c>
      <c r="H250" s="69">
        <f>+IF(B250="","",+IFERROR(+VLOOKUP($C250,materiales!$A$2:$C$101,2,0),"9999"))</f>
        <v/>
      </c>
      <c r="I250" s="70">
        <f>+IF($B250="","",+IF(OR($F250="Si",$F250=""),IF(ISERROR(VLOOKUP($B250,padron!$A$3:$M$482,9,0)),+IF(ISERROR(VLOOKUP($B250,NAfiliado_NFarmacia!$A$2:$J$497,5,0)),"Ingresa Farmacia",VLOOKUP($B250,NAfiliado_NFarmacia!$A$2:$J$497,5,0)),VLOOKUP($B250,padron!$A$3:$M$482,9,0)),+IF(ISERROR(VLOOKUP($B250,NAfiliado_NFarmacia!$A$2:$J$497,5,0)),"Ingresa Farmacia",VLOOKUP($B250,NAfiliado_NFarmacia!$A$2:$J$497,5,0))))</f>
        <v/>
      </c>
      <c r="J250" s="70">
        <f>+IF($B250="","",+IF(OR($F250="Si",$F250=""),IF(ISERROR(VLOOKUP($B250,padron!$A$3:$M$482,10,0)),+IF(ISERROR(VLOOKUP($B250,NAfiliado_NFarmacia!$A$2:$J$497,5,0)),"Ingresa Direccion de Farmacia",VLOOKUP($B250,NAfiliado_NFarmacia!$A$2:$J$497,6,0)),VLOOKUP($B250,padron!$A$3:$M$482,10,0)),+IF(ISERROR(VLOOKUP($B250,NAfiliado_NFarmacia!$A$2:$J$497,6,0)),"Ingresa Direccion de Farmacia",VLOOKUP($B250,NAfiliado_NFarmacia!$A$2:$J$497,6,0))))</f>
        <v/>
      </c>
      <c r="K250" s="70">
        <f>+IF($B250="","",+IF(OR($F250="Si",$F250=""),IF(ISERROR(VLOOKUP($B250,padron!$A$3:$M$482,10,0)),+IF(ISERROR(VLOOKUP($B250,NAfiliado_NFarmacia!$A$2:$J$497,5,0)),"Ingresa Localidad de Farmacia",VLOOKUP($B250,NAfiliado_NFarmacia!$A$2:$J$497,7,0)),VLOOKUP($B250,padron!$A$3:$M$482,11,0)),+IF(ISERROR(VLOOKUP($B250,NAfiliado_NFarmacia!$A$2:$J$497,7,0)),"Ingresa Localidad de Farmacia",VLOOKUP($B250,NAfiliado_NFarmacia!$A$2:$J$497,7,0))))</f>
        <v/>
      </c>
      <c r="L250" s="69">
        <f>+IF(B250="","",IF(F250="No","84005541",+IFERROR(+VLOOKUP(inicio!B250,padron!$A$2:$H$1999,8,0),"84005541")))</f>
        <v/>
      </c>
      <c r="M250" s="69">
        <f>+IF(B250="","",+IFERROR(+VLOOKUP(B250,padron!A:C,3,0),"no_cargado"))</f>
        <v/>
      </c>
      <c r="N250" s="69">
        <f>+IF(C250="","",+IFERROR(+VLOOKUP($C250,materiales!$A$2:$C$101,3,0),"9999"))</f>
        <v/>
      </c>
      <c r="O250" s="69">
        <f>+IF(D250="","","01")</f>
        <v/>
      </c>
      <c r="P250" s="69">
        <f>+IF(B250="","","CONVENIO 100%")</f>
        <v/>
      </c>
      <c r="Q250" s="69">
        <f>+IF(I250="","","ZTRA")</f>
        <v/>
      </c>
      <c r="R250" s="69">
        <f>+IF(J250="","",+IFERROR(+IF(U250="DSZA","ALMA","1004"),"ALMA"))</f>
        <v/>
      </c>
      <c r="S250" s="69">
        <f>+IF(K250="","","40000001")</f>
        <v/>
      </c>
      <c r="T250" s="69">
        <f>+IF(L250="","",+DAY(TODAY())&amp;"."&amp;TEXT(+TODAY(),"MM")&amp;"."&amp;+YEAR(TODAY()))</f>
        <v/>
      </c>
      <c r="U250" s="69">
        <f>+IF(M250="","",IFERROR(+VLOOKUP(C250,materiales!$A$2:$D$1000,4,0),"DSZA"))</f>
        <v/>
      </c>
      <c r="V250" s="69">
        <f>+IF(N250="","","MAN")</f>
        <v/>
      </c>
      <c r="W250" s="69">
        <f>IF(B250="","","02")</f>
        <v/>
      </c>
      <c r="X250" s="69">
        <f>IF(B250="","","01")</f>
        <v/>
      </c>
      <c r="Y250" s="70">
        <f>+RIGHT(B250,8)</f>
        <v/>
      </c>
      <c r="Z250" s="70">
        <f>IF(M250="no_cargado",VLOOKUP(B250,NAfiliado_NFarmacia!A:H,8,0),"")</f>
        <v/>
      </c>
      <c r="AA250" s="71" t="n"/>
    </row>
    <row r="251">
      <c r="A251" s="50" t="n"/>
      <c r="B251" s="70" t="n"/>
      <c r="C251" s="72" t="n"/>
      <c r="D251" s="70" t="n"/>
      <c r="E251" s="70" t="n"/>
      <c r="F251" s="70" t="n"/>
      <c r="G251" s="66">
        <f>+IF($B251="","",+IFERROR(+VLOOKUP(B251,padron!$A$2:$E$2000,2,0),+IFERROR(VLOOKUP(B251,NAfiliado_NFarmacia!$A:$J,10,0),"Ingresar Nuevo Afiliado")))</f>
        <v/>
      </c>
      <c r="H251" s="69">
        <f>+IF(B251="","",+IFERROR(+VLOOKUP($C251,materiales!$A$2:$C$101,2,0),"9999"))</f>
        <v/>
      </c>
      <c r="I251" s="70">
        <f>+IF($B251="","",+IF(OR($F251="Si",$F251=""),IF(ISERROR(VLOOKUP($B251,padron!$A$3:$M$482,9,0)),+IF(ISERROR(VLOOKUP($B251,NAfiliado_NFarmacia!$A$2:$J$497,5,0)),"Ingresa Farmacia",VLOOKUP($B251,NAfiliado_NFarmacia!$A$2:$J$497,5,0)),VLOOKUP($B251,padron!$A$3:$M$482,9,0)),+IF(ISERROR(VLOOKUP($B251,NAfiliado_NFarmacia!$A$2:$J$497,5,0)),"Ingresa Farmacia",VLOOKUP($B251,NAfiliado_NFarmacia!$A$2:$J$497,5,0))))</f>
        <v/>
      </c>
      <c r="J251" s="70">
        <f>+IF($B251="","",+IF(OR($F251="Si",$F251=""),IF(ISERROR(VLOOKUP($B251,padron!$A$3:$M$482,10,0)),+IF(ISERROR(VLOOKUP($B251,NAfiliado_NFarmacia!$A$2:$J$497,5,0)),"Ingresa Direccion de Farmacia",VLOOKUP($B251,NAfiliado_NFarmacia!$A$2:$J$497,6,0)),VLOOKUP($B251,padron!$A$3:$M$482,10,0)),+IF(ISERROR(VLOOKUP($B251,NAfiliado_NFarmacia!$A$2:$J$497,6,0)),"Ingresa Direccion de Farmacia",VLOOKUP($B251,NAfiliado_NFarmacia!$A$2:$J$497,6,0))))</f>
        <v/>
      </c>
      <c r="K251" s="70">
        <f>+IF($B251="","",+IF(OR($F251="Si",$F251=""),IF(ISERROR(VLOOKUP($B251,padron!$A$3:$M$482,10,0)),+IF(ISERROR(VLOOKUP($B251,NAfiliado_NFarmacia!$A$2:$J$497,5,0)),"Ingresa Localidad de Farmacia",VLOOKUP($B251,NAfiliado_NFarmacia!$A$2:$J$497,7,0)),VLOOKUP($B251,padron!$A$3:$M$482,11,0)),+IF(ISERROR(VLOOKUP($B251,NAfiliado_NFarmacia!$A$2:$J$497,7,0)),"Ingresa Localidad de Farmacia",VLOOKUP($B251,NAfiliado_NFarmacia!$A$2:$J$497,7,0))))</f>
        <v/>
      </c>
      <c r="L251" s="69">
        <f>+IF(B251="","",IF(F251="No","84005541",+IFERROR(+VLOOKUP(inicio!B251,padron!$A$2:$H$1999,8,0),"84005541")))</f>
        <v/>
      </c>
      <c r="M251" s="69">
        <f>+IF(B251="","",+IFERROR(+VLOOKUP(B251,padron!A:C,3,0),"no_cargado"))</f>
        <v/>
      </c>
      <c r="N251" s="69">
        <f>+IF(C251="","",+IFERROR(+VLOOKUP($C251,materiales!$A$2:$C$101,3,0),"9999"))</f>
        <v/>
      </c>
      <c r="O251" s="69">
        <f>+IF(D251="","","01")</f>
        <v/>
      </c>
      <c r="P251" s="69">
        <f>+IF(B251="","","CONVENIO 100%")</f>
        <v/>
      </c>
      <c r="Q251" s="69">
        <f>+IF(I251="","","ZTRA")</f>
        <v/>
      </c>
      <c r="R251" s="69">
        <f>+IF(J251="","",+IFERROR(+IF(U251="DSZA","ALMA","1004"),"ALMA"))</f>
        <v/>
      </c>
      <c r="S251" s="69">
        <f>+IF(K251="","","40000001")</f>
        <v/>
      </c>
      <c r="T251" s="69">
        <f>+IF(L251="","",+DAY(TODAY())&amp;"."&amp;TEXT(+TODAY(),"MM")&amp;"."&amp;+YEAR(TODAY()))</f>
        <v/>
      </c>
      <c r="U251" s="69">
        <f>+IF(M251="","",IFERROR(+VLOOKUP(C251,materiales!$A$2:$D$1000,4,0),"DSZA"))</f>
        <v/>
      </c>
      <c r="V251" s="69">
        <f>+IF(N251="","","MAN")</f>
        <v/>
      </c>
      <c r="W251" s="69">
        <f>IF(B251="","","02")</f>
        <v/>
      </c>
      <c r="X251" s="69">
        <f>IF(B251="","","01")</f>
        <v/>
      </c>
      <c r="Y251" s="70">
        <f>+RIGHT(B251,8)</f>
        <v/>
      </c>
      <c r="Z251" s="70">
        <f>IF(M251="no_cargado",VLOOKUP(B251,NAfiliado_NFarmacia!A:H,8,0),"")</f>
        <v/>
      </c>
      <c r="AA251" s="71" t="n"/>
    </row>
    <row r="252">
      <c r="A252" s="50" t="n"/>
      <c r="B252" s="70" t="n"/>
      <c r="C252" s="72" t="n"/>
      <c r="D252" s="70" t="n"/>
      <c r="E252" s="70" t="n"/>
      <c r="F252" s="70" t="n"/>
      <c r="G252" s="66">
        <f>+IF($B252="","",+IFERROR(+VLOOKUP(B252,padron!$A$2:$E$2000,2,0),+IFERROR(VLOOKUP(B252,NAfiliado_NFarmacia!$A:$J,10,0),"Ingresar Nuevo Afiliado")))</f>
        <v/>
      </c>
      <c r="H252" s="69">
        <f>+IF(B252="","",+IFERROR(+VLOOKUP($C252,materiales!$A$2:$C$101,2,0),"9999"))</f>
        <v/>
      </c>
      <c r="I252" s="70">
        <f>+IF($B252="","",+IF(OR($F252="Si",$F252=""),IF(ISERROR(VLOOKUP($B252,padron!$A$3:$M$482,9,0)),+IF(ISERROR(VLOOKUP($B252,NAfiliado_NFarmacia!$A$2:$J$497,5,0)),"Ingresa Farmacia",VLOOKUP($B252,NAfiliado_NFarmacia!$A$2:$J$497,5,0)),VLOOKUP($B252,padron!$A$3:$M$482,9,0)),+IF(ISERROR(VLOOKUP($B252,NAfiliado_NFarmacia!$A$2:$J$497,5,0)),"Ingresa Farmacia",VLOOKUP($B252,NAfiliado_NFarmacia!$A$2:$J$497,5,0))))</f>
        <v/>
      </c>
      <c r="J252" s="70">
        <f>+IF($B252="","",+IF(OR($F252="Si",$F252=""),IF(ISERROR(VLOOKUP($B252,padron!$A$3:$M$482,10,0)),+IF(ISERROR(VLOOKUP($B252,NAfiliado_NFarmacia!$A$2:$J$497,5,0)),"Ingresa Direccion de Farmacia",VLOOKUP($B252,NAfiliado_NFarmacia!$A$2:$J$497,6,0)),VLOOKUP($B252,padron!$A$3:$M$482,10,0)),+IF(ISERROR(VLOOKUP($B252,NAfiliado_NFarmacia!$A$2:$J$497,6,0)),"Ingresa Direccion de Farmacia",VLOOKUP($B252,NAfiliado_NFarmacia!$A$2:$J$497,6,0))))</f>
        <v/>
      </c>
      <c r="K252" s="70">
        <f>+IF($B252="","",+IF(OR($F252="Si",$F252=""),IF(ISERROR(VLOOKUP($B252,padron!$A$3:$M$482,10,0)),+IF(ISERROR(VLOOKUP($B252,NAfiliado_NFarmacia!$A$2:$J$497,5,0)),"Ingresa Localidad de Farmacia",VLOOKUP($B252,NAfiliado_NFarmacia!$A$2:$J$497,7,0)),VLOOKUP($B252,padron!$A$3:$M$482,11,0)),+IF(ISERROR(VLOOKUP($B252,NAfiliado_NFarmacia!$A$2:$J$497,7,0)),"Ingresa Localidad de Farmacia",VLOOKUP($B252,NAfiliado_NFarmacia!$A$2:$J$497,7,0))))</f>
        <v/>
      </c>
      <c r="L252" s="69">
        <f>+IF(B252="","",IF(F252="No","84005541",+IFERROR(+VLOOKUP(inicio!B252,padron!$A$2:$H$1999,8,0),"84005541")))</f>
        <v/>
      </c>
      <c r="M252" s="69">
        <f>+IF(B252="","",+IFERROR(+VLOOKUP(B252,padron!A:C,3,0),"no_cargado"))</f>
        <v/>
      </c>
      <c r="N252" s="69">
        <f>+IF(C252="","",+IFERROR(+VLOOKUP($C252,materiales!$A$2:$C$101,3,0),"9999"))</f>
        <v/>
      </c>
      <c r="O252" s="69">
        <f>+IF(D252="","","01")</f>
        <v/>
      </c>
      <c r="P252" s="69">
        <f>+IF(B252="","","CONVENIO 100%")</f>
        <v/>
      </c>
      <c r="Q252" s="69">
        <f>+IF(I252="","","ZTRA")</f>
        <v/>
      </c>
      <c r="R252" s="69">
        <f>+IF(J252="","",+IFERROR(+IF(U252="DSZA","ALMA","1004"),"ALMA"))</f>
        <v/>
      </c>
      <c r="S252" s="69">
        <f>+IF(K252="","","40000001")</f>
        <v/>
      </c>
      <c r="T252" s="69">
        <f>+IF(L252="","",+DAY(TODAY())&amp;"."&amp;TEXT(+TODAY(),"MM")&amp;"."&amp;+YEAR(TODAY()))</f>
        <v/>
      </c>
      <c r="U252" s="69">
        <f>+IF(M252="","",IFERROR(+VLOOKUP(C252,materiales!$A$2:$D$1000,4,0),"DSZA"))</f>
        <v/>
      </c>
      <c r="V252" s="69">
        <f>+IF(N252="","","MAN")</f>
        <v/>
      </c>
      <c r="W252" s="69">
        <f>IF(B252="","","02")</f>
        <v/>
      </c>
      <c r="X252" s="69">
        <f>IF(B252="","","01")</f>
        <v/>
      </c>
      <c r="Y252" s="70">
        <f>+RIGHT(B252,8)</f>
        <v/>
      </c>
      <c r="Z252" s="70">
        <f>IF(M252="no_cargado",VLOOKUP(B252,NAfiliado_NFarmacia!A:H,8,0),"")</f>
        <v/>
      </c>
      <c r="AA252" s="71" t="n"/>
    </row>
    <row r="253">
      <c r="A253" s="50" t="n"/>
      <c r="B253" s="70" t="n"/>
      <c r="C253" s="72" t="n"/>
      <c r="D253" s="70" t="n"/>
      <c r="E253" s="70" t="n"/>
      <c r="F253" s="70" t="n"/>
      <c r="G253" s="66">
        <f>+IF($B253="","",+IFERROR(+VLOOKUP(B253,padron!$A$2:$E$2000,2,0),+IFERROR(VLOOKUP(B253,NAfiliado_NFarmacia!$A:$J,10,0),"Ingresar Nuevo Afiliado")))</f>
        <v/>
      </c>
      <c r="H253" s="69">
        <f>+IF(B253="","",+IFERROR(+VLOOKUP($C253,materiales!$A$2:$C$101,2,0),"9999"))</f>
        <v/>
      </c>
      <c r="I253" s="70">
        <f>+IF($B253="","",+IF(OR($F253="Si",$F253=""),IF(ISERROR(VLOOKUP($B253,padron!$A$3:$M$482,9,0)),+IF(ISERROR(VLOOKUP($B253,NAfiliado_NFarmacia!$A$2:$J$497,5,0)),"Ingresa Farmacia",VLOOKUP($B253,NAfiliado_NFarmacia!$A$2:$J$497,5,0)),VLOOKUP($B253,padron!$A$3:$M$482,9,0)),+IF(ISERROR(VLOOKUP($B253,NAfiliado_NFarmacia!$A$2:$J$497,5,0)),"Ingresa Farmacia",VLOOKUP($B253,NAfiliado_NFarmacia!$A$2:$J$497,5,0))))</f>
        <v/>
      </c>
      <c r="J253" s="70">
        <f>+IF($B253="","",+IF(OR($F253="Si",$F253=""),IF(ISERROR(VLOOKUP($B253,padron!$A$3:$M$482,10,0)),+IF(ISERROR(VLOOKUP($B253,NAfiliado_NFarmacia!$A$2:$J$497,5,0)),"Ingresa Direccion de Farmacia",VLOOKUP($B253,NAfiliado_NFarmacia!$A$2:$J$497,6,0)),VLOOKUP($B253,padron!$A$3:$M$482,10,0)),+IF(ISERROR(VLOOKUP($B253,NAfiliado_NFarmacia!$A$2:$J$497,6,0)),"Ingresa Direccion de Farmacia",VLOOKUP($B253,NAfiliado_NFarmacia!$A$2:$J$497,6,0))))</f>
        <v/>
      </c>
      <c r="K253" s="70">
        <f>+IF($B253="","",+IF(OR($F253="Si",$F253=""),IF(ISERROR(VLOOKUP($B253,padron!$A$3:$M$482,10,0)),+IF(ISERROR(VLOOKUP($B253,NAfiliado_NFarmacia!$A$2:$J$497,5,0)),"Ingresa Localidad de Farmacia",VLOOKUP($B253,NAfiliado_NFarmacia!$A$2:$J$497,7,0)),VLOOKUP($B253,padron!$A$3:$M$482,11,0)),+IF(ISERROR(VLOOKUP($B253,NAfiliado_NFarmacia!$A$2:$J$497,7,0)),"Ingresa Localidad de Farmacia",VLOOKUP($B253,NAfiliado_NFarmacia!$A$2:$J$497,7,0))))</f>
        <v/>
      </c>
      <c r="L253" s="69">
        <f>+IF(B253="","",IF(F253="No","84005541",+IFERROR(+VLOOKUP(inicio!B253,padron!$A$2:$H$1999,8,0),"84005541")))</f>
        <v/>
      </c>
      <c r="M253" s="69">
        <f>+IF(B253="","",+IFERROR(+VLOOKUP(B253,padron!A:C,3,0),"no_cargado"))</f>
        <v/>
      </c>
      <c r="N253" s="69">
        <f>+IF(C253="","",+IFERROR(+VLOOKUP($C253,materiales!$A$2:$C$101,3,0),"9999"))</f>
        <v/>
      </c>
      <c r="O253" s="69">
        <f>+IF(D253="","","01")</f>
        <v/>
      </c>
      <c r="P253" s="69">
        <f>+IF(B253="","","CONVENIO 100%")</f>
        <v/>
      </c>
      <c r="Q253" s="69">
        <f>+IF(I253="","","ZTRA")</f>
        <v/>
      </c>
      <c r="R253" s="69">
        <f>+IF(J253="","",+IFERROR(+IF(U253="DSZA","ALMA","1004"),"ALMA"))</f>
        <v/>
      </c>
      <c r="S253" s="69">
        <f>+IF(K253="","","40000001")</f>
        <v/>
      </c>
      <c r="T253" s="69">
        <f>+IF(L253="","",+DAY(TODAY())&amp;"."&amp;TEXT(+TODAY(),"MM")&amp;"."&amp;+YEAR(TODAY()))</f>
        <v/>
      </c>
      <c r="U253" s="69">
        <f>+IF(M253="","",IFERROR(+VLOOKUP(C253,materiales!$A$2:$D$1000,4,0),"DSZA"))</f>
        <v/>
      </c>
      <c r="V253" s="69">
        <f>+IF(N253="","","MAN")</f>
        <v/>
      </c>
      <c r="W253" s="69">
        <f>IF(B253="","","02")</f>
        <v/>
      </c>
      <c r="X253" s="69">
        <f>IF(B253="","","01")</f>
        <v/>
      </c>
      <c r="Y253" s="70">
        <f>+RIGHT(B253,8)</f>
        <v/>
      </c>
      <c r="Z253" s="70">
        <f>IF(M253="no_cargado",VLOOKUP(B253,NAfiliado_NFarmacia!A:H,8,0),"")</f>
        <v/>
      </c>
      <c r="AA253" s="71" t="n"/>
    </row>
    <row r="254">
      <c r="A254" s="50" t="n"/>
      <c r="B254" s="70" t="n"/>
      <c r="C254" s="72" t="n"/>
      <c r="D254" s="70" t="n"/>
      <c r="E254" s="70" t="n"/>
      <c r="F254" s="70" t="n"/>
      <c r="G254" s="66">
        <f>+IF($B254="","",+IFERROR(+VLOOKUP(B254,padron!$A$2:$E$2000,2,0),+IFERROR(VLOOKUP(B254,NAfiliado_NFarmacia!$A:$J,10,0),"Ingresar Nuevo Afiliado")))</f>
        <v/>
      </c>
      <c r="H254" s="69">
        <f>+IF(B254="","",+IFERROR(+VLOOKUP($C254,materiales!$A$2:$C$101,2,0),"9999"))</f>
        <v/>
      </c>
      <c r="I254" s="70">
        <f>+IF($B254="","",+IF(OR($F254="Si",$F254=""),IF(ISERROR(VLOOKUP($B254,padron!$A$3:$M$482,9,0)),+IF(ISERROR(VLOOKUP($B254,NAfiliado_NFarmacia!$A$2:$J$497,5,0)),"Ingresa Farmacia",VLOOKUP($B254,NAfiliado_NFarmacia!$A$2:$J$497,5,0)),VLOOKUP($B254,padron!$A$3:$M$482,9,0)),+IF(ISERROR(VLOOKUP($B254,NAfiliado_NFarmacia!$A$2:$J$497,5,0)),"Ingresa Farmacia",VLOOKUP($B254,NAfiliado_NFarmacia!$A$2:$J$497,5,0))))</f>
        <v/>
      </c>
      <c r="J254" s="70">
        <f>+IF($B254="","",+IF(OR($F254="Si",$F254=""),IF(ISERROR(VLOOKUP($B254,padron!$A$3:$M$482,10,0)),+IF(ISERROR(VLOOKUP($B254,NAfiliado_NFarmacia!$A$2:$J$497,5,0)),"Ingresa Direccion de Farmacia",VLOOKUP($B254,NAfiliado_NFarmacia!$A$2:$J$497,6,0)),VLOOKUP($B254,padron!$A$3:$M$482,10,0)),+IF(ISERROR(VLOOKUP($B254,NAfiliado_NFarmacia!$A$2:$J$497,6,0)),"Ingresa Direccion de Farmacia",VLOOKUP($B254,NAfiliado_NFarmacia!$A$2:$J$497,6,0))))</f>
        <v/>
      </c>
      <c r="K254" s="70">
        <f>+IF($B254="","",+IF(OR($F254="Si",$F254=""),IF(ISERROR(VLOOKUP($B254,padron!$A$3:$M$482,10,0)),+IF(ISERROR(VLOOKUP($B254,NAfiliado_NFarmacia!$A$2:$J$497,5,0)),"Ingresa Localidad de Farmacia",VLOOKUP($B254,NAfiliado_NFarmacia!$A$2:$J$497,7,0)),VLOOKUP($B254,padron!$A$3:$M$482,11,0)),+IF(ISERROR(VLOOKUP($B254,NAfiliado_NFarmacia!$A$2:$J$497,7,0)),"Ingresa Localidad de Farmacia",VLOOKUP($B254,NAfiliado_NFarmacia!$A$2:$J$497,7,0))))</f>
        <v/>
      </c>
      <c r="L254" s="69">
        <f>+IF(B254="","",IF(F254="No","84005541",+IFERROR(+VLOOKUP(inicio!B254,padron!$A$2:$H$1999,8,0),"84005541")))</f>
        <v/>
      </c>
      <c r="M254" s="69">
        <f>+IF(B254="","",+IFERROR(+VLOOKUP(B254,padron!A:C,3,0),"no_cargado"))</f>
        <v/>
      </c>
      <c r="N254" s="69">
        <f>+IF(C254="","",+IFERROR(+VLOOKUP($C254,materiales!$A$2:$C$101,3,0),"9999"))</f>
        <v/>
      </c>
      <c r="O254" s="69">
        <f>+IF(D254="","","01")</f>
        <v/>
      </c>
      <c r="P254" s="69">
        <f>+IF(B254="","","CONVENIO 100%")</f>
        <v/>
      </c>
      <c r="Q254" s="69">
        <f>+IF(I254="","","ZTRA")</f>
        <v/>
      </c>
      <c r="R254" s="69">
        <f>+IF(J254="","",+IFERROR(+IF(U254="DSZA","ALMA","1004"),"ALMA"))</f>
        <v/>
      </c>
      <c r="S254" s="69">
        <f>+IF(K254="","","40000001")</f>
        <v/>
      </c>
      <c r="T254" s="69">
        <f>+IF(L254="","",+DAY(TODAY())&amp;"."&amp;TEXT(+TODAY(),"MM")&amp;"."&amp;+YEAR(TODAY()))</f>
        <v/>
      </c>
      <c r="U254" s="69">
        <f>+IF(M254="","",IFERROR(+VLOOKUP(C254,materiales!$A$2:$D$1000,4,0),"DSZA"))</f>
        <v/>
      </c>
      <c r="V254" s="69">
        <f>+IF(N254="","","MAN")</f>
        <v/>
      </c>
      <c r="W254" s="69">
        <f>IF(B254="","","02")</f>
        <v/>
      </c>
      <c r="X254" s="69">
        <f>IF(B254="","","01")</f>
        <v/>
      </c>
      <c r="Y254" s="70">
        <f>+RIGHT(B254,8)</f>
        <v/>
      </c>
      <c r="Z254" s="70">
        <f>IF(M254="no_cargado",VLOOKUP(B254,NAfiliado_NFarmacia!A:H,8,0),"")</f>
        <v/>
      </c>
      <c r="AA254" s="71" t="n"/>
    </row>
    <row r="255">
      <c r="A255" s="50" t="n"/>
      <c r="B255" s="70" t="n"/>
      <c r="C255" s="72" t="n"/>
      <c r="D255" s="70" t="n"/>
      <c r="E255" s="70" t="n"/>
      <c r="F255" s="70" t="n"/>
      <c r="G255" s="66">
        <f>+IF($B255="","",+IFERROR(+VLOOKUP(B255,padron!$A$2:$E$2000,2,0),+IFERROR(VLOOKUP(B255,NAfiliado_NFarmacia!$A:$J,10,0),"Ingresar Nuevo Afiliado")))</f>
        <v/>
      </c>
      <c r="H255" s="69">
        <f>+IF(B255="","",+IFERROR(+VLOOKUP($C255,materiales!$A$2:$C$101,2,0),"9999"))</f>
        <v/>
      </c>
      <c r="I255" s="70">
        <f>+IF($B255="","",+IF(OR($F255="Si",$F255=""),IF(ISERROR(VLOOKUP($B255,padron!$A$3:$M$482,9,0)),+IF(ISERROR(VLOOKUP($B255,NAfiliado_NFarmacia!$A$2:$J$497,5,0)),"Ingresa Farmacia",VLOOKUP($B255,NAfiliado_NFarmacia!$A$2:$J$497,5,0)),VLOOKUP($B255,padron!$A$3:$M$482,9,0)),+IF(ISERROR(VLOOKUP($B255,NAfiliado_NFarmacia!$A$2:$J$497,5,0)),"Ingresa Farmacia",VLOOKUP($B255,NAfiliado_NFarmacia!$A$2:$J$497,5,0))))</f>
        <v/>
      </c>
      <c r="J255" s="70">
        <f>+IF($B255="","",+IF(OR($F255="Si",$F255=""),IF(ISERROR(VLOOKUP($B255,padron!$A$3:$M$482,10,0)),+IF(ISERROR(VLOOKUP($B255,NAfiliado_NFarmacia!$A$2:$J$497,5,0)),"Ingresa Direccion de Farmacia",VLOOKUP($B255,NAfiliado_NFarmacia!$A$2:$J$497,6,0)),VLOOKUP($B255,padron!$A$3:$M$482,10,0)),+IF(ISERROR(VLOOKUP($B255,NAfiliado_NFarmacia!$A$2:$J$497,6,0)),"Ingresa Direccion de Farmacia",VLOOKUP($B255,NAfiliado_NFarmacia!$A$2:$J$497,6,0))))</f>
        <v/>
      </c>
      <c r="K255" s="70">
        <f>+IF($B255="","",+IF(OR($F255="Si",$F255=""),IF(ISERROR(VLOOKUP($B255,padron!$A$3:$M$482,10,0)),+IF(ISERROR(VLOOKUP($B255,NAfiliado_NFarmacia!$A$2:$J$497,5,0)),"Ingresa Localidad de Farmacia",VLOOKUP($B255,NAfiliado_NFarmacia!$A$2:$J$497,7,0)),VLOOKUP($B255,padron!$A$3:$M$482,11,0)),+IF(ISERROR(VLOOKUP($B255,NAfiliado_NFarmacia!$A$2:$J$497,7,0)),"Ingresa Localidad de Farmacia",VLOOKUP($B255,NAfiliado_NFarmacia!$A$2:$J$497,7,0))))</f>
        <v/>
      </c>
      <c r="L255" s="69">
        <f>+IF(B255="","",IF(F255="No","84005541",+IFERROR(+VLOOKUP(inicio!B255,padron!$A$2:$H$1999,8,0),"84005541")))</f>
        <v/>
      </c>
      <c r="M255" s="69">
        <f>+IF(B255="","",+IFERROR(+VLOOKUP(B255,padron!A:C,3,0),"no_cargado"))</f>
        <v/>
      </c>
      <c r="N255" s="69">
        <f>+IF(C255="","",+IFERROR(+VLOOKUP($C255,materiales!$A$2:$C$101,3,0),"9999"))</f>
        <v/>
      </c>
      <c r="O255" s="69">
        <f>+IF(D255="","","01")</f>
        <v/>
      </c>
      <c r="P255" s="69">
        <f>+IF(B255="","","CONVENIO 100%")</f>
        <v/>
      </c>
      <c r="Q255" s="69">
        <f>+IF(I255="","","ZTRA")</f>
        <v/>
      </c>
      <c r="R255" s="69">
        <f>+IF(J255="","",+IFERROR(+IF(U255="DSZA","ALMA","1004"),"ALMA"))</f>
        <v/>
      </c>
      <c r="S255" s="69">
        <f>+IF(K255="","","40000001")</f>
        <v/>
      </c>
      <c r="T255" s="69">
        <f>+IF(L255="","",+DAY(TODAY())&amp;"."&amp;TEXT(+TODAY(),"MM")&amp;"."&amp;+YEAR(TODAY()))</f>
        <v/>
      </c>
      <c r="U255" s="69">
        <f>+IF(M255="","",IFERROR(+VLOOKUP(C255,materiales!$A$2:$D$1000,4,0),"DSZA"))</f>
        <v/>
      </c>
      <c r="V255" s="69">
        <f>+IF(N255="","","MAN")</f>
        <v/>
      </c>
      <c r="W255" s="69">
        <f>IF(B255="","","02")</f>
        <v/>
      </c>
      <c r="X255" s="69">
        <f>IF(B255="","","01")</f>
        <v/>
      </c>
      <c r="Y255" s="70">
        <f>+RIGHT(B255,8)</f>
        <v/>
      </c>
      <c r="Z255" s="70">
        <f>IF(M255="no_cargado",VLOOKUP(B255,NAfiliado_NFarmacia!A:H,8,0),"")</f>
        <v/>
      </c>
      <c r="AA255" s="71" t="n"/>
    </row>
    <row r="256">
      <c r="A256" s="50" t="n"/>
      <c r="B256" s="70" t="n"/>
      <c r="C256" s="72" t="n"/>
      <c r="D256" s="70" t="n"/>
      <c r="E256" s="70" t="n"/>
      <c r="F256" s="70" t="n"/>
      <c r="G256" s="66">
        <f>+IF($B256="","",+IFERROR(+VLOOKUP(B256,padron!$A$2:$E$2000,2,0),+IFERROR(VLOOKUP(B256,NAfiliado_NFarmacia!$A:$J,10,0),"Ingresar Nuevo Afiliado")))</f>
        <v/>
      </c>
      <c r="H256" s="69">
        <f>+IF(B256="","",+IFERROR(+VLOOKUP($C256,materiales!$A$2:$C$101,2,0),"9999"))</f>
        <v/>
      </c>
      <c r="I256" s="70">
        <f>+IF($B256="","",+IF(OR($F256="Si",$F256=""),IF(ISERROR(VLOOKUP($B256,padron!$A$3:$M$482,9,0)),+IF(ISERROR(VLOOKUP($B256,NAfiliado_NFarmacia!$A$2:$J$497,5,0)),"Ingresa Farmacia",VLOOKUP($B256,NAfiliado_NFarmacia!$A$2:$J$497,5,0)),VLOOKUP($B256,padron!$A$3:$M$482,9,0)),+IF(ISERROR(VLOOKUP($B256,NAfiliado_NFarmacia!$A$2:$J$497,5,0)),"Ingresa Farmacia",VLOOKUP($B256,NAfiliado_NFarmacia!$A$2:$J$497,5,0))))</f>
        <v/>
      </c>
      <c r="J256" s="70">
        <f>+IF($B256="","",+IF(OR($F256="Si",$F256=""),IF(ISERROR(VLOOKUP($B256,padron!$A$3:$M$482,10,0)),+IF(ISERROR(VLOOKUP($B256,NAfiliado_NFarmacia!$A$2:$J$497,5,0)),"Ingresa Direccion de Farmacia",VLOOKUP($B256,NAfiliado_NFarmacia!$A$2:$J$497,6,0)),VLOOKUP($B256,padron!$A$3:$M$482,10,0)),+IF(ISERROR(VLOOKUP($B256,NAfiliado_NFarmacia!$A$2:$J$497,6,0)),"Ingresa Direccion de Farmacia",VLOOKUP($B256,NAfiliado_NFarmacia!$A$2:$J$497,6,0))))</f>
        <v/>
      </c>
      <c r="K256" s="70">
        <f>+IF($B256="","",+IF(OR($F256="Si",$F256=""),IF(ISERROR(VLOOKUP($B256,padron!$A$3:$M$482,10,0)),+IF(ISERROR(VLOOKUP($B256,NAfiliado_NFarmacia!$A$2:$J$497,5,0)),"Ingresa Localidad de Farmacia",VLOOKUP($B256,NAfiliado_NFarmacia!$A$2:$J$497,7,0)),VLOOKUP($B256,padron!$A$3:$M$482,11,0)),+IF(ISERROR(VLOOKUP($B256,NAfiliado_NFarmacia!$A$2:$J$497,7,0)),"Ingresa Localidad de Farmacia",VLOOKUP($B256,NAfiliado_NFarmacia!$A$2:$J$497,7,0))))</f>
        <v/>
      </c>
      <c r="L256" s="69">
        <f>+IF(B256="","",IF(F256="No","84005541",+IFERROR(+VLOOKUP(inicio!B256,padron!$A$2:$H$1999,8,0),"84005541")))</f>
        <v/>
      </c>
      <c r="M256" s="69">
        <f>+IF(B256="","",+IFERROR(+VLOOKUP(B256,padron!A:C,3,0),"no_cargado"))</f>
        <v/>
      </c>
      <c r="N256" s="69">
        <f>+IF(C256="","",+IFERROR(+VLOOKUP($C256,materiales!$A$2:$C$101,3,0),"9999"))</f>
        <v/>
      </c>
      <c r="O256" s="69">
        <f>+IF(D256="","","01")</f>
        <v/>
      </c>
      <c r="P256" s="69">
        <f>+IF(B256="","","CONVENIO 100%")</f>
        <v/>
      </c>
      <c r="Q256" s="69">
        <f>+IF(I256="","","ZTRA")</f>
        <v/>
      </c>
      <c r="R256" s="69">
        <f>+IF(J256="","",+IFERROR(+IF(U256="DSZA","ALMA","1004"),"ALMA"))</f>
        <v/>
      </c>
      <c r="S256" s="69">
        <f>+IF(K256="","","40000001")</f>
        <v/>
      </c>
      <c r="T256" s="69">
        <f>+IF(L256="","",+DAY(TODAY())&amp;"."&amp;TEXT(+TODAY(),"MM")&amp;"."&amp;+YEAR(TODAY()))</f>
        <v/>
      </c>
      <c r="U256" s="69">
        <f>+IF(M256="","",IFERROR(+VLOOKUP(C256,materiales!$A$2:$D$1000,4,0),"DSZA"))</f>
        <v/>
      </c>
      <c r="V256" s="69">
        <f>+IF(N256="","","MAN")</f>
        <v/>
      </c>
      <c r="W256" s="69">
        <f>IF(B256="","","02")</f>
        <v/>
      </c>
      <c r="X256" s="69">
        <f>IF(B256="","","01")</f>
        <v/>
      </c>
      <c r="Y256" s="70">
        <f>+RIGHT(B256,8)</f>
        <v/>
      </c>
      <c r="Z256" s="70">
        <f>IF(M256="no_cargado",VLOOKUP(B256,NAfiliado_NFarmacia!A:H,8,0),"")</f>
        <v/>
      </c>
      <c r="AA256" s="71" t="n"/>
    </row>
    <row r="257">
      <c r="A257" s="50" t="n"/>
      <c r="B257" s="70" t="n"/>
      <c r="C257" s="72" t="n"/>
      <c r="D257" s="70" t="n"/>
      <c r="E257" s="70" t="n"/>
      <c r="F257" s="70" t="n"/>
      <c r="G257" s="66">
        <f>+IF($B257="","",+IFERROR(+VLOOKUP(B257,padron!$A$2:$E$2000,2,0),+IFERROR(VLOOKUP(B257,NAfiliado_NFarmacia!$A:$J,10,0),"Ingresar Nuevo Afiliado")))</f>
        <v/>
      </c>
      <c r="H257" s="69">
        <f>+IF(B257="","",+IFERROR(+VLOOKUP($C257,materiales!$A$2:$C$101,2,0),"9999"))</f>
        <v/>
      </c>
      <c r="I257" s="70">
        <f>+IF($B257="","",+IF(OR($F257="Si",$F257=""),IF(ISERROR(VLOOKUP($B257,padron!$A$3:$M$482,9,0)),+IF(ISERROR(VLOOKUP($B257,NAfiliado_NFarmacia!$A$2:$J$497,5,0)),"Ingresa Farmacia",VLOOKUP($B257,NAfiliado_NFarmacia!$A$2:$J$497,5,0)),VLOOKUP($B257,padron!$A$3:$M$482,9,0)),+IF(ISERROR(VLOOKUP($B257,NAfiliado_NFarmacia!$A$2:$J$497,5,0)),"Ingresa Farmacia",VLOOKUP($B257,NAfiliado_NFarmacia!$A$2:$J$497,5,0))))</f>
        <v/>
      </c>
      <c r="J257" s="70">
        <f>+IF($B257="","",+IF(OR($F257="Si",$F257=""),IF(ISERROR(VLOOKUP($B257,padron!$A$3:$M$482,10,0)),+IF(ISERROR(VLOOKUP($B257,NAfiliado_NFarmacia!$A$2:$J$497,5,0)),"Ingresa Direccion de Farmacia",VLOOKUP($B257,NAfiliado_NFarmacia!$A$2:$J$497,6,0)),VLOOKUP($B257,padron!$A$3:$M$482,10,0)),+IF(ISERROR(VLOOKUP($B257,NAfiliado_NFarmacia!$A$2:$J$497,6,0)),"Ingresa Direccion de Farmacia",VLOOKUP($B257,NAfiliado_NFarmacia!$A$2:$J$497,6,0))))</f>
        <v/>
      </c>
      <c r="K257" s="70">
        <f>+IF($B257="","",+IF(OR($F257="Si",$F257=""),IF(ISERROR(VLOOKUP($B257,padron!$A$3:$M$482,10,0)),+IF(ISERROR(VLOOKUP($B257,NAfiliado_NFarmacia!$A$2:$J$497,5,0)),"Ingresa Localidad de Farmacia",VLOOKUP($B257,NAfiliado_NFarmacia!$A$2:$J$497,7,0)),VLOOKUP($B257,padron!$A$3:$M$482,11,0)),+IF(ISERROR(VLOOKUP($B257,NAfiliado_NFarmacia!$A$2:$J$497,7,0)),"Ingresa Localidad de Farmacia",VLOOKUP($B257,NAfiliado_NFarmacia!$A$2:$J$497,7,0))))</f>
        <v/>
      </c>
      <c r="L257" s="69">
        <f>+IF(B257="","",IF(F257="No","84005541",+IFERROR(+VLOOKUP(inicio!B257,padron!$A$2:$H$1999,8,0),"84005541")))</f>
        <v/>
      </c>
      <c r="M257" s="69">
        <f>+IF(B257="","",+IFERROR(+VLOOKUP(B257,padron!A:C,3,0),"no_cargado"))</f>
        <v/>
      </c>
      <c r="N257" s="69">
        <f>+IF(C257="","",+IFERROR(+VLOOKUP($C257,materiales!$A$2:$C$101,3,0),"9999"))</f>
        <v/>
      </c>
      <c r="O257" s="69">
        <f>+IF(D257="","","01")</f>
        <v/>
      </c>
      <c r="P257" s="69">
        <f>+IF(B257="","","CONVENIO 100%")</f>
        <v/>
      </c>
      <c r="Q257" s="69">
        <f>+IF(I257="","","ZTRA")</f>
        <v/>
      </c>
      <c r="R257" s="69">
        <f>+IF(J257="","",+IFERROR(+IF(U257="DSZA","ALMA","1004"),"ALMA"))</f>
        <v/>
      </c>
      <c r="S257" s="69">
        <f>+IF(K257="","","40000001")</f>
        <v/>
      </c>
      <c r="T257" s="69">
        <f>+IF(L257="","",+DAY(TODAY())&amp;"."&amp;TEXT(+TODAY(),"MM")&amp;"."&amp;+YEAR(TODAY()))</f>
        <v/>
      </c>
      <c r="U257" s="69">
        <f>+IF(M257="","",IFERROR(+VLOOKUP(C257,materiales!$A$2:$D$1000,4,0),"DSZA"))</f>
        <v/>
      </c>
      <c r="V257" s="69">
        <f>+IF(N257="","","MAN")</f>
        <v/>
      </c>
      <c r="W257" s="69">
        <f>IF(B257="","","02")</f>
        <v/>
      </c>
      <c r="X257" s="69">
        <f>IF(B257="","","01")</f>
        <v/>
      </c>
      <c r="Y257" s="70">
        <f>+RIGHT(B257,8)</f>
        <v/>
      </c>
      <c r="Z257" s="70">
        <f>IF(M257="no_cargado",VLOOKUP(B257,NAfiliado_NFarmacia!A:H,8,0),"")</f>
        <v/>
      </c>
      <c r="AA257" s="71" t="n"/>
    </row>
    <row r="258">
      <c r="A258" s="50" t="n"/>
      <c r="B258" s="70" t="n"/>
      <c r="C258" s="72" t="n"/>
      <c r="D258" s="70" t="n"/>
      <c r="E258" s="70" t="n"/>
      <c r="F258" s="70" t="n"/>
      <c r="G258" s="66">
        <f>+IF($B258="","",+IFERROR(+VLOOKUP(B258,padron!$A$2:$E$2000,2,0),+IFERROR(VLOOKUP(B258,NAfiliado_NFarmacia!$A:$J,10,0),"Ingresar Nuevo Afiliado")))</f>
        <v/>
      </c>
      <c r="H258" s="69">
        <f>+IF(B258="","",+IFERROR(+VLOOKUP($C258,materiales!$A$2:$C$101,2,0),"9999"))</f>
        <v/>
      </c>
      <c r="I258" s="70">
        <f>+IF($B258="","",+IF(OR($F258="Si",$F258=""),IF(ISERROR(VLOOKUP($B258,padron!$A$3:$M$482,9,0)),+IF(ISERROR(VLOOKUP($B258,NAfiliado_NFarmacia!$A$2:$J$497,5,0)),"Ingresa Farmacia",VLOOKUP($B258,NAfiliado_NFarmacia!$A$2:$J$497,5,0)),VLOOKUP($B258,padron!$A$3:$M$482,9,0)),+IF(ISERROR(VLOOKUP($B258,NAfiliado_NFarmacia!$A$2:$J$497,5,0)),"Ingresa Farmacia",VLOOKUP($B258,NAfiliado_NFarmacia!$A$2:$J$497,5,0))))</f>
        <v/>
      </c>
      <c r="J258" s="70">
        <f>+IF($B258="","",+IF(OR($F258="Si",$F258=""),IF(ISERROR(VLOOKUP($B258,padron!$A$3:$M$482,10,0)),+IF(ISERROR(VLOOKUP($B258,NAfiliado_NFarmacia!$A$2:$J$497,5,0)),"Ingresa Direccion de Farmacia",VLOOKUP($B258,NAfiliado_NFarmacia!$A$2:$J$497,6,0)),VLOOKUP($B258,padron!$A$3:$M$482,10,0)),+IF(ISERROR(VLOOKUP($B258,NAfiliado_NFarmacia!$A$2:$J$497,6,0)),"Ingresa Direccion de Farmacia",VLOOKUP($B258,NAfiliado_NFarmacia!$A$2:$J$497,6,0))))</f>
        <v/>
      </c>
      <c r="K258" s="70">
        <f>+IF($B258="","",+IF(OR($F258="Si",$F258=""),IF(ISERROR(VLOOKUP($B258,padron!$A$3:$M$482,10,0)),+IF(ISERROR(VLOOKUP($B258,NAfiliado_NFarmacia!$A$2:$J$497,5,0)),"Ingresa Localidad de Farmacia",VLOOKUP($B258,NAfiliado_NFarmacia!$A$2:$J$497,7,0)),VLOOKUP($B258,padron!$A$3:$M$482,11,0)),+IF(ISERROR(VLOOKUP($B258,NAfiliado_NFarmacia!$A$2:$J$497,7,0)),"Ingresa Localidad de Farmacia",VLOOKUP($B258,NAfiliado_NFarmacia!$A$2:$J$497,7,0))))</f>
        <v/>
      </c>
      <c r="L258" s="69">
        <f>+IF(B258="","",IF(F258="No","84005541",+IFERROR(+VLOOKUP(inicio!B258,padron!$A$2:$H$1999,8,0),"84005541")))</f>
        <v/>
      </c>
      <c r="M258" s="69">
        <f>+IF(B258="","",+IFERROR(+VLOOKUP(B258,padron!A:C,3,0),"no_cargado"))</f>
        <v/>
      </c>
      <c r="N258" s="69">
        <f>+IF(C258="","",+IFERROR(+VLOOKUP($C258,materiales!$A$2:$C$101,3,0),"9999"))</f>
        <v/>
      </c>
      <c r="O258" s="69">
        <f>+IF(D258="","","01")</f>
        <v/>
      </c>
      <c r="P258" s="69">
        <f>+IF(B258="","","CONVENIO 100%")</f>
        <v/>
      </c>
      <c r="Q258" s="69">
        <f>+IF(I258="","","ZTRA")</f>
        <v/>
      </c>
      <c r="R258" s="69">
        <f>+IF(J258="","",+IFERROR(+IF(U258="DSZA","ALMA","1004"),"ALMA"))</f>
        <v/>
      </c>
      <c r="S258" s="69">
        <f>+IF(K258="","","40000001")</f>
        <v/>
      </c>
      <c r="T258" s="69">
        <f>+IF(L258="","",+DAY(TODAY())&amp;"."&amp;TEXT(+TODAY(),"MM")&amp;"."&amp;+YEAR(TODAY()))</f>
        <v/>
      </c>
      <c r="U258" s="69">
        <f>+IF(M258="","",IFERROR(+VLOOKUP(C258,materiales!$A$2:$D$1000,4,0),"DSZA"))</f>
        <v/>
      </c>
      <c r="V258" s="69">
        <f>+IF(N258="","","MAN")</f>
        <v/>
      </c>
      <c r="W258" s="69">
        <f>IF(B258="","","02")</f>
        <v/>
      </c>
      <c r="X258" s="69">
        <f>IF(B258="","","01")</f>
        <v/>
      </c>
      <c r="Y258" s="70">
        <f>+RIGHT(B258,8)</f>
        <v/>
      </c>
      <c r="Z258" s="70">
        <f>IF(M258="no_cargado",VLOOKUP(B258,NAfiliado_NFarmacia!A:H,8,0),"")</f>
        <v/>
      </c>
      <c r="AA258" s="71" t="n"/>
    </row>
    <row r="259">
      <c r="A259" s="50" t="n"/>
      <c r="B259" s="70" t="n"/>
      <c r="C259" s="72" t="n"/>
      <c r="D259" s="70" t="n"/>
      <c r="E259" s="70" t="n"/>
      <c r="F259" s="70" t="n"/>
      <c r="G259" s="66">
        <f>+IF($B259="","",+IFERROR(+VLOOKUP(B259,padron!$A$2:$E$2000,2,0),+IFERROR(VLOOKUP(B259,NAfiliado_NFarmacia!$A:$J,10,0),"Ingresar Nuevo Afiliado")))</f>
        <v/>
      </c>
      <c r="H259" s="69">
        <f>+IF(B259="","",+IFERROR(+VLOOKUP($C259,materiales!$A$2:$C$101,2,0),"9999"))</f>
        <v/>
      </c>
      <c r="I259" s="70">
        <f>+IF($B259="","",+IF(OR($F259="Si",$F259=""),IF(ISERROR(VLOOKUP($B259,padron!$A$3:$M$482,9,0)),+IF(ISERROR(VLOOKUP($B259,NAfiliado_NFarmacia!$A$2:$J$497,5,0)),"Ingresa Farmacia",VLOOKUP($B259,NAfiliado_NFarmacia!$A$2:$J$497,5,0)),VLOOKUP($B259,padron!$A$3:$M$482,9,0)),+IF(ISERROR(VLOOKUP($B259,NAfiliado_NFarmacia!$A$2:$J$497,5,0)),"Ingresa Farmacia",VLOOKUP($B259,NAfiliado_NFarmacia!$A$2:$J$497,5,0))))</f>
        <v/>
      </c>
      <c r="J259" s="70">
        <f>+IF($B259="","",+IF(OR($F259="Si",$F259=""),IF(ISERROR(VLOOKUP($B259,padron!$A$3:$M$482,10,0)),+IF(ISERROR(VLOOKUP($B259,NAfiliado_NFarmacia!$A$2:$J$497,5,0)),"Ingresa Direccion de Farmacia",VLOOKUP($B259,NAfiliado_NFarmacia!$A$2:$J$497,6,0)),VLOOKUP($B259,padron!$A$3:$M$482,10,0)),+IF(ISERROR(VLOOKUP($B259,NAfiliado_NFarmacia!$A$2:$J$497,6,0)),"Ingresa Direccion de Farmacia",VLOOKUP($B259,NAfiliado_NFarmacia!$A$2:$J$497,6,0))))</f>
        <v/>
      </c>
      <c r="K259" s="70">
        <f>+IF($B259="","",+IF(OR($F259="Si",$F259=""),IF(ISERROR(VLOOKUP($B259,padron!$A$3:$M$482,10,0)),+IF(ISERROR(VLOOKUP($B259,NAfiliado_NFarmacia!$A$2:$J$497,5,0)),"Ingresa Localidad de Farmacia",VLOOKUP($B259,NAfiliado_NFarmacia!$A$2:$J$497,7,0)),VLOOKUP($B259,padron!$A$3:$M$482,11,0)),+IF(ISERROR(VLOOKUP($B259,NAfiliado_NFarmacia!$A$2:$J$497,7,0)),"Ingresa Localidad de Farmacia",VLOOKUP($B259,NAfiliado_NFarmacia!$A$2:$J$497,7,0))))</f>
        <v/>
      </c>
      <c r="L259" s="69">
        <f>+IF(B259="","",IF(F259="No","84005541",+IFERROR(+VLOOKUP(inicio!B259,padron!$A$2:$H$1999,8,0),"84005541")))</f>
        <v/>
      </c>
      <c r="M259" s="69">
        <f>+IF(B259="","",+IFERROR(+VLOOKUP(B259,padron!A:C,3,0),"no_cargado"))</f>
        <v/>
      </c>
      <c r="N259" s="69">
        <f>+IF(C259="","",+IFERROR(+VLOOKUP($C259,materiales!$A$2:$C$101,3,0),"9999"))</f>
        <v/>
      </c>
      <c r="O259" s="69">
        <f>+IF(D259="","","01")</f>
        <v/>
      </c>
      <c r="P259" s="69">
        <f>+IF(B259="","","CONVENIO 100%")</f>
        <v/>
      </c>
      <c r="Q259" s="69">
        <f>+IF(I259="","","ZTRA")</f>
        <v/>
      </c>
      <c r="R259" s="69">
        <f>+IF(J259="","",+IFERROR(+IF(U259="DSZA","ALMA","1004"),"ALMA"))</f>
        <v/>
      </c>
      <c r="S259" s="69">
        <f>+IF(K259="","","40000001")</f>
        <v/>
      </c>
      <c r="T259" s="69">
        <f>+IF(L259="","",+DAY(TODAY())&amp;"."&amp;TEXT(+TODAY(),"MM")&amp;"."&amp;+YEAR(TODAY()))</f>
        <v/>
      </c>
      <c r="U259" s="69">
        <f>+IF(M259="","",IFERROR(+VLOOKUP(C259,materiales!$A$2:$D$1000,4,0),"DSZA"))</f>
        <v/>
      </c>
      <c r="V259" s="69">
        <f>+IF(N259="","","MAN")</f>
        <v/>
      </c>
      <c r="W259" s="69">
        <f>IF(B259="","","02")</f>
        <v/>
      </c>
      <c r="X259" s="69">
        <f>IF(B259="","","01")</f>
        <v/>
      </c>
      <c r="Y259" s="70">
        <f>+RIGHT(B259,8)</f>
        <v/>
      </c>
      <c r="Z259" s="70">
        <f>IF(M259="no_cargado",VLOOKUP(B259,NAfiliado_NFarmacia!A:H,8,0),"")</f>
        <v/>
      </c>
      <c r="AA259" s="71" t="n"/>
    </row>
    <row r="260">
      <c r="A260" s="50" t="n"/>
      <c r="B260" s="70" t="n"/>
      <c r="C260" s="72" t="n"/>
      <c r="D260" s="70" t="n"/>
      <c r="E260" s="70" t="n"/>
      <c r="F260" s="70" t="n"/>
      <c r="G260" s="66">
        <f>+IF($B260="","",+IFERROR(+VLOOKUP(B260,padron!$A$2:$E$2000,2,0),+IFERROR(VLOOKUP(B260,NAfiliado_NFarmacia!$A:$J,10,0),"Ingresar Nuevo Afiliado")))</f>
        <v/>
      </c>
      <c r="H260" s="69">
        <f>+IF(B260="","",+IFERROR(+VLOOKUP($C260,materiales!$A$2:$C$101,2,0),"9999"))</f>
        <v/>
      </c>
      <c r="I260" s="70">
        <f>+IF($B260="","",+IF(OR($F260="Si",$F260=""),IF(ISERROR(VLOOKUP($B260,padron!$A$3:$M$482,9,0)),+IF(ISERROR(VLOOKUP($B260,NAfiliado_NFarmacia!$A$2:$J$497,5,0)),"Ingresa Farmacia",VLOOKUP($B260,NAfiliado_NFarmacia!$A$2:$J$497,5,0)),VLOOKUP($B260,padron!$A$3:$M$482,9,0)),+IF(ISERROR(VLOOKUP($B260,NAfiliado_NFarmacia!$A$2:$J$497,5,0)),"Ingresa Farmacia",VLOOKUP($B260,NAfiliado_NFarmacia!$A$2:$J$497,5,0))))</f>
        <v/>
      </c>
      <c r="J260" s="70">
        <f>+IF($B260="","",+IF(OR($F260="Si",$F260=""),IF(ISERROR(VLOOKUP($B260,padron!$A$3:$M$482,10,0)),+IF(ISERROR(VLOOKUP($B260,NAfiliado_NFarmacia!$A$2:$J$497,5,0)),"Ingresa Direccion de Farmacia",VLOOKUP($B260,NAfiliado_NFarmacia!$A$2:$J$497,6,0)),VLOOKUP($B260,padron!$A$3:$M$482,10,0)),+IF(ISERROR(VLOOKUP($B260,NAfiliado_NFarmacia!$A$2:$J$497,6,0)),"Ingresa Direccion de Farmacia",VLOOKUP($B260,NAfiliado_NFarmacia!$A$2:$J$497,6,0))))</f>
        <v/>
      </c>
      <c r="K260" s="70">
        <f>+IF($B260="","",+IF(OR($F260="Si",$F260=""),IF(ISERROR(VLOOKUP($B260,padron!$A$3:$M$482,10,0)),+IF(ISERROR(VLOOKUP($B260,NAfiliado_NFarmacia!$A$2:$J$497,5,0)),"Ingresa Localidad de Farmacia",VLOOKUP($B260,NAfiliado_NFarmacia!$A$2:$J$497,7,0)),VLOOKUP($B260,padron!$A$3:$M$482,11,0)),+IF(ISERROR(VLOOKUP($B260,NAfiliado_NFarmacia!$A$2:$J$497,7,0)),"Ingresa Localidad de Farmacia",VLOOKUP($B260,NAfiliado_NFarmacia!$A$2:$J$497,7,0))))</f>
        <v/>
      </c>
      <c r="L260" s="69">
        <f>+IF(B260="","",IF(F260="No","84005541",+IFERROR(+VLOOKUP(inicio!B260,padron!$A$2:$H$1999,8,0),"84005541")))</f>
        <v/>
      </c>
      <c r="M260" s="69">
        <f>+IF(B260="","",+IFERROR(+VLOOKUP(B260,padron!A:C,3,0),"no_cargado"))</f>
        <v/>
      </c>
      <c r="N260" s="69">
        <f>+IF(C260="","",+IFERROR(+VLOOKUP($C260,materiales!$A$2:$C$101,3,0),"9999"))</f>
        <v/>
      </c>
      <c r="O260" s="69">
        <f>+IF(D260="","","01")</f>
        <v/>
      </c>
      <c r="P260" s="69">
        <f>+IF(B260="","","CONVENIO 100%")</f>
        <v/>
      </c>
      <c r="Q260" s="69">
        <f>+IF(I260="","","ZTRA")</f>
        <v/>
      </c>
      <c r="R260" s="69">
        <f>+IF(J260="","",+IFERROR(+IF(U260="DSZA","ALMA","1004"),"ALMA"))</f>
        <v/>
      </c>
      <c r="S260" s="69">
        <f>+IF(K260="","","40000001")</f>
        <v/>
      </c>
      <c r="T260" s="69">
        <f>+IF(L260="","",+DAY(TODAY())&amp;"."&amp;TEXT(+TODAY(),"MM")&amp;"."&amp;+YEAR(TODAY()))</f>
        <v/>
      </c>
      <c r="U260" s="69">
        <f>+IF(M260="","",IFERROR(+VLOOKUP(C260,materiales!$A$2:$D$1000,4,0),"DSZA"))</f>
        <v/>
      </c>
      <c r="V260" s="69">
        <f>+IF(N260="","","MAN")</f>
        <v/>
      </c>
      <c r="W260" s="69">
        <f>IF(B260="","","02")</f>
        <v/>
      </c>
      <c r="X260" s="69">
        <f>IF(B260="","","01")</f>
        <v/>
      </c>
      <c r="Y260" s="70">
        <f>+RIGHT(B260,8)</f>
        <v/>
      </c>
      <c r="Z260" s="70">
        <f>IF(M260="no_cargado",VLOOKUP(B260,NAfiliado_NFarmacia!A:H,8,0),"")</f>
        <v/>
      </c>
      <c r="AA260" s="71" t="n"/>
    </row>
    <row r="261">
      <c r="A261" s="50" t="n"/>
      <c r="B261" s="70" t="n"/>
      <c r="C261" s="72" t="n"/>
      <c r="D261" s="70" t="n"/>
      <c r="E261" s="70" t="n"/>
      <c r="F261" s="70" t="n"/>
      <c r="G261" s="66">
        <f>+IF($B261="","",+IFERROR(+VLOOKUP(B261,padron!$A$2:$E$2000,2,0),+IFERROR(VLOOKUP(B261,NAfiliado_NFarmacia!$A:$J,10,0),"Ingresar Nuevo Afiliado")))</f>
        <v/>
      </c>
      <c r="H261" s="69">
        <f>+IF(B261="","",+IFERROR(+VLOOKUP($C261,materiales!$A$2:$C$101,2,0),"9999"))</f>
        <v/>
      </c>
      <c r="I261" s="70">
        <f>+IF($B261="","",+IF(OR($F261="Si",$F261=""),IF(ISERROR(VLOOKUP($B261,padron!$A$3:$M$482,9,0)),+IF(ISERROR(VLOOKUP($B261,NAfiliado_NFarmacia!$A$2:$J$497,5,0)),"Ingresa Farmacia",VLOOKUP($B261,NAfiliado_NFarmacia!$A$2:$J$497,5,0)),VLOOKUP($B261,padron!$A$3:$M$482,9,0)),+IF(ISERROR(VLOOKUP($B261,NAfiliado_NFarmacia!$A$2:$J$497,5,0)),"Ingresa Farmacia",VLOOKUP($B261,NAfiliado_NFarmacia!$A$2:$J$497,5,0))))</f>
        <v/>
      </c>
      <c r="J261" s="70">
        <f>+IF($B261="","",+IF(OR($F261="Si",$F261=""),IF(ISERROR(VLOOKUP($B261,padron!$A$3:$M$482,10,0)),+IF(ISERROR(VLOOKUP($B261,NAfiliado_NFarmacia!$A$2:$J$497,5,0)),"Ingresa Direccion de Farmacia",VLOOKUP($B261,NAfiliado_NFarmacia!$A$2:$J$497,6,0)),VLOOKUP($B261,padron!$A$3:$M$482,10,0)),+IF(ISERROR(VLOOKUP($B261,NAfiliado_NFarmacia!$A$2:$J$497,6,0)),"Ingresa Direccion de Farmacia",VLOOKUP($B261,NAfiliado_NFarmacia!$A$2:$J$497,6,0))))</f>
        <v/>
      </c>
      <c r="K261" s="70">
        <f>+IF($B261="","",+IF(OR($F261="Si",$F261=""),IF(ISERROR(VLOOKUP($B261,padron!$A$3:$M$482,10,0)),+IF(ISERROR(VLOOKUP($B261,NAfiliado_NFarmacia!$A$2:$J$497,5,0)),"Ingresa Localidad de Farmacia",VLOOKUP($B261,NAfiliado_NFarmacia!$A$2:$J$497,7,0)),VLOOKUP($B261,padron!$A$3:$M$482,11,0)),+IF(ISERROR(VLOOKUP($B261,NAfiliado_NFarmacia!$A$2:$J$497,7,0)),"Ingresa Localidad de Farmacia",VLOOKUP($B261,NAfiliado_NFarmacia!$A$2:$J$497,7,0))))</f>
        <v/>
      </c>
      <c r="L261" s="69">
        <f>+IF(B261="","",IF(F261="No","84005541",+IFERROR(+VLOOKUP(inicio!B261,padron!$A$2:$H$1999,8,0),"84005541")))</f>
        <v/>
      </c>
      <c r="M261" s="69">
        <f>+IF(B261="","",+IFERROR(+VLOOKUP(B261,padron!A:C,3,0),"no_cargado"))</f>
        <v/>
      </c>
      <c r="N261" s="69">
        <f>+IF(C261="","",+IFERROR(+VLOOKUP($C261,materiales!$A$2:$C$101,3,0),"9999"))</f>
        <v/>
      </c>
      <c r="O261" s="69">
        <f>+IF(D261="","","01")</f>
        <v/>
      </c>
      <c r="P261" s="69">
        <f>+IF(B261="","","CONVENIO 100%")</f>
        <v/>
      </c>
      <c r="Q261" s="69">
        <f>+IF(I261="","","ZTRA")</f>
        <v/>
      </c>
      <c r="R261" s="69">
        <f>+IF(J261="","",+IFERROR(+IF(U261="DSZA","ALMA","1004"),"ALMA"))</f>
        <v/>
      </c>
      <c r="S261" s="69">
        <f>+IF(K261="","","40000001")</f>
        <v/>
      </c>
      <c r="T261" s="69">
        <f>+IF(L261="","",+DAY(TODAY())&amp;"."&amp;TEXT(+TODAY(),"MM")&amp;"."&amp;+YEAR(TODAY()))</f>
        <v/>
      </c>
      <c r="U261" s="69">
        <f>+IF(M261="","",IFERROR(+VLOOKUP(C261,materiales!$A$2:$D$1000,4,0),"DSZA"))</f>
        <v/>
      </c>
      <c r="V261" s="69">
        <f>+IF(N261="","","MAN")</f>
        <v/>
      </c>
      <c r="W261" s="69">
        <f>IF(B261="","","02")</f>
        <v/>
      </c>
      <c r="X261" s="69">
        <f>IF(B261="","","01")</f>
        <v/>
      </c>
      <c r="Y261" s="70">
        <f>+RIGHT(B261,8)</f>
        <v/>
      </c>
      <c r="Z261" s="70">
        <f>IF(M261="no_cargado",VLOOKUP(B261,NAfiliado_NFarmacia!A:H,8,0),"")</f>
        <v/>
      </c>
      <c r="AA261" s="71" t="n"/>
    </row>
    <row r="262">
      <c r="A262" s="50" t="n"/>
      <c r="B262" s="70" t="n"/>
      <c r="C262" s="72" t="n"/>
      <c r="D262" s="70" t="n"/>
      <c r="E262" s="70" t="n"/>
      <c r="F262" s="70" t="n"/>
      <c r="G262" s="66">
        <f>+IF($B262="","",+IFERROR(+VLOOKUP(B262,padron!$A$2:$E$2000,2,0),+IFERROR(VLOOKUP(B262,NAfiliado_NFarmacia!$A:$J,10,0),"Ingresar Nuevo Afiliado")))</f>
        <v/>
      </c>
      <c r="H262" s="69">
        <f>+IF(B262="","",+IFERROR(+VLOOKUP($C262,materiales!$A$2:$C$101,2,0),"9999"))</f>
        <v/>
      </c>
      <c r="I262" s="70">
        <f>+IF($B262="","",+IF(OR($F262="Si",$F262=""),IF(ISERROR(VLOOKUP($B262,padron!$A$3:$M$482,9,0)),+IF(ISERROR(VLOOKUP($B262,NAfiliado_NFarmacia!$A$2:$J$497,5,0)),"Ingresa Farmacia",VLOOKUP($B262,NAfiliado_NFarmacia!$A$2:$J$497,5,0)),VLOOKUP($B262,padron!$A$3:$M$482,9,0)),+IF(ISERROR(VLOOKUP($B262,NAfiliado_NFarmacia!$A$2:$J$497,5,0)),"Ingresa Farmacia",VLOOKUP($B262,NAfiliado_NFarmacia!$A$2:$J$497,5,0))))</f>
        <v/>
      </c>
      <c r="J262" s="70">
        <f>+IF($B262="","",+IF(OR($F262="Si",$F262=""),IF(ISERROR(VLOOKUP($B262,padron!$A$3:$M$482,10,0)),+IF(ISERROR(VLOOKUP($B262,NAfiliado_NFarmacia!$A$2:$J$497,5,0)),"Ingresa Direccion de Farmacia",VLOOKUP($B262,NAfiliado_NFarmacia!$A$2:$J$497,6,0)),VLOOKUP($B262,padron!$A$3:$M$482,10,0)),+IF(ISERROR(VLOOKUP($B262,NAfiliado_NFarmacia!$A$2:$J$497,6,0)),"Ingresa Direccion de Farmacia",VLOOKUP($B262,NAfiliado_NFarmacia!$A$2:$J$497,6,0))))</f>
        <v/>
      </c>
      <c r="K262" s="70">
        <f>+IF($B262="","",+IF(OR($F262="Si",$F262=""),IF(ISERROR(VLOOKUP($B262,padron!$A$3:$M$482,10,0)),+IF(ISERROR(VLOOKUP($B262,NAfiliado_NFarmacia!$A$2:$J$497,5,0)),"Ingresa Localidad de Farmacia",VLOOKUP($B262,NAfiliado_NFarmacia!$A$2:$J$497,7,0)),VLOOKUP($B262,padron!$A$3:$M$482,11,0)),+IF(ISERROR(VLOOKUP($B262,NAfiliado_NFarmacia!$A$2:$J$497,7,0)),"Ingresa Localidad de Farmacia",VLOOKUP($B262,NAfiliado_NFarmacia!$A$2:$J$497,7,0))))</f>
        <v/>
      </c>
      <c r="L262" s="69">
        <f>+IF(B262="","",IF(F262="No","84005541",+IFERROR(+VLOOKUP(inicio!B262,padron!$A$2:$H$1999,8,0),"84005541")))</f>
        <v/>
      </c>
      <c r="M262" s="69">
        <f>+IF(B262="","",+IFERROR(+VLOOKUP(B262,padron!A:C,3,0),"no_cargado"))</f>
        <v/>
      </c>
      <c r="N262" s="69">
        <f>+IF(C262="","",+IFERROR(+VLOOKUP($C262,materiales!$A$2:$C$101,3,0),"9999"))</f>
        <v/>
      </c>
      <c r="O262" s="69">
        <f>+IF(D262="","","01")</f>
        <v/>
      </c>
      <c r="P262" s="69">
        <f>+IF(B262="","","CONVENIO 100%")</f>
        <v/>
      </c>
      <c r="Q262" s="69">
        <f>+IF(I262="","","ZTRA")</f>
        <v/>
      </c>
      <c r="R262" s="69">
        <f>+IF(J262="","",+IFERROR(+IF(U262="DSZA","ALMA","1004"),"ALMA"))</f>
        <v/>
      </c>
      <c r="S262" s="69">
        <f>+IF(K262="","","40000001")</f>
        <v/>
      </c>
      <c r="T262" s="69">
        <f>+IF(L262="","",+DAY(TODAY())&amp;"."&amp;TEXT(+TODAY(),"MM")&amp;"."&amp;+YEAR(TODAY()))</f>
        <v/>
      </c>
      <c r="U262" s="69">
        <f>+IF(M262="","",IFERROR(+VLOOKUP(C262,materiales!$A$2:$D$1000,4,0),"DSZA"))</f>
        <v/>
      </c>
      <c r="V262" s="69">
        <f>+IF(N262="","","MAN")</f>
        <v/>
      </c>
      <c r="W262" s="69">
        <f>IF(B262="","","02")</f>
        <v/>
      </c>
      <c r="X262" s="69">
        <f>IF(B262="","","01")</f>
        <v/>
      </c>
      <c r="Y262" s="70">
        <f>+RIGHT(B262,8)</f>
        <v/>
      </c>
      <c r="Z262" s="70">
        <f>IF(M262="no_cargado",VLOOKUP(B262,NAfiliado_NFarmacia!A:H,8,0),"")</f>
        <v/>
      </c>
      <c r="AA262" s="71" t="n"/>
    </row>
    <row r="263">
      <c r="A263" s="50" t="n"/>
      <c r="B263" s="70" t="n"/>
      <c r="C263" s="72" t="n"/>
      <c r="D263" s="70" t="n"/>
      <c r="E263" s="70" t="n"/>
      <c r="F263" s="70" t="n"/>
      <c r="G263" s="66">
        <f>+IF($B263="","",+IFERROR(+VLOOKUP(B263,padron!$A$2:$E$2000,2,0),+IFERROR(VLOOKUP(B263,NAfiliado_NFarmacia!$A:$J,10,0),"Ingresar Nuevo Afiliado")))</f>
        <v/>
      </c>
      <c r="H263" s="69">
        <f>+IF(B263="","",+IFERROR(+VLOOKUP($C263,materiales!$A$2:$C$101,2,0),"9999"))</f>
        <v/>
      </c>
      <c r="I263" s="70">
        <f>+IF($B263="","",+IF(OR($F263="Si",$F263=""),IF(ISERROR(VLOOKUP($B263,padron!$A$3:$M$482,9,0)),+IF(ISERROR(VLOOKUP($B263,NAfiliado_NFarmacia!$A$2:$J$497,5,0)),"Ingresa Farmacia",VLOOKUP($B263,NAfiliado_NFarmacia!$A$2:$J$497,5,0)),VLOOKUP($B263,padron!$A$3:$M$482,9,0)),+IF(ISERROR(VLOOKUP($B263,NAfiliado_NFarmacia!$A$2:$J$497,5,0)),"Ingresa Farmacia",VLOOKUP($B263,NAfiliado_NFarmacia!$A$2:$J$497,5,0))))</f>
        <v/>
      </c>
      <c r="J263" s="70">
        <f>+IF($B263="","",+IF(OR($F263="Si",$F263=""),IF(ISERROR(VLOOKUP($B263,padron!$A$3:$M$482,10,0)),+IF(ISERROR(VLOOKUP($B263,NAfiliado_NFarmacia!$A$2:$J$497,5,0)),"Ingresa Direccion de Farmacia",VLOOKUP($B263,NAfiliado_NFarmacia!$A$2:$J$497,6,0)),VLOOKUP($B263,padron!$A$3:$M$482,10,0)),+IF(ISERROR(VLOOKUP($B263,NAfiliado_NFarmacia!$A$2:$J$497,6,0)),"Ingresa Direccion de Farmacia",VLOOKUP($B263,NAfiliado_NFarmacia!$A$2:$J$497,6,0))))</f>
        <v/>
      </c>
      <c r="K263" s="70">
        <f>+IF($B263="","",+IF(OR($F263="Si",$F263=""),IF(ISERROR(VLOOKUP($B263,padron!$A$3:$M$482,10,0)),+IF(ISERROR(VLOOKUP($B263,NAfiliado_NFarmacia!$A$2:$J$497,5,0)),"Ingresa Localidad de Farmacia",VLOOKUP($B263,NAfiliado_NFarmacia!$A$2:$J$497,7,0)),VLOOKUP($B263,padron!$A$3:$M$482,11,0)),+IF(ISERROR(VLOOKUP($B263,NAfiliado_NFarmacia!$A$2:$J$497,7,0)),"Ingresa Localidad de Farmacia",VLOOKUP($B263,NAfiliado_NFarmacia!$A$2:$J$497,7,0))))</f>
        <v/>
      </c>
      <c r="L263" s="69">
        <f>+IF(B263="","",IF(F263="No","84005541",+IFERROR(+VLOOKUP(inicio!B263,padron!$A$2:$H$1999,8,0),"84005541")))</f>
        <v/>
      </c>
      <c r="M263" s="69">
        <f>+IF(B263="","",+IFERROR(+VLOOKUP(B263,padron!A:C,3,0),"no_cargado"))</f>
        <v/>
      </c>
      <c r="N263" s="69">
        <f>+IF(C263="","",+IFERROR(+VLOOKUP($C263,materiales!$A$2:$C$101,3,0),"9999"))</f>
        <v/>
      </c>
      <c r="O263" s="69">
        <f>+IF(D263="","","01")</f>
        <v/>
      </c>
      <c r="P263" s="69">
        <f>+IF(B263="","","CONVENIO 100%")</f>
        <v/>
      </c>
      <c r="Q263" s="69">
        <f>+IF(I263="","","ZTRA")</f>
        <v/>
      </c>
      <c r="R263" s="69">
        <f>+IF(J263="","",+IFERROR(+IF(U263="DSZA","ALMA","1004"),"ALMA"))</f>
        <v/>
      </c>
      <c r="S263" s="69">
        <f>+IF(K263="","","40000001")</f>
        <v/>
      </c>
      <c r="T263" s="69">
        <f>+IF(L263="","",+DAY(TODAY())&amp;"."&amp;TEXT(+TODAY(),"MM")&amp;"."&amp;+YEAR(TODAY()))</f>
        <v/>
      </c>
      <c r="U263" s="69">
        <f>+IF(M263="","",IFERROR(+VLOOKUP(C263,materiales!$A$2:$D$1000,4,0),"DSZA"))</f>
        <v/>
      </c>
      <c r="V263" s="69">
        <f>+IF(N263="","","MAN")</f>
        <v/>
      </c>
      <c r="W263" s="69">
        <f>IF(B263="","","02")</f>
        <v/>
      </c>
      <c r="X263" s="69">
        <f>IF(B263="","","01")</f>
        <v/>
      </c>
      <c r="Y263" s="70">
        <f>+RIGHT(B263,8)</f>
        <v/>
      </c>
      <c r="Z263" s="70">
        <f>IF(M263="no_cargado",VLOOKUP(B263,NAfiliado_NFarmacia!A:H,8,0),"")</f>
        <v/>
      </c>
      <c r="AA263" s="71" t="n"/>
    </row>
    <row r="264">
      <c r="A264" s="50" t="n"/>
      <c r="B264" s="70" t="n"/>
      <c r="C264" s="72" t="n"/>
      <c r="D264" s="70" t="n"/>
      <c r="E264" s="70" t="n"/>
      <c r="F264" s="70" t="n"/>
      <c r="G264" s="66">
        <f>+IF($B264="","",+IFERROR(+VLOOKUP(B264,padron!$A$2:$E$2000,2,0),+IFERROR(VLOOKUP(B264,NAfiliado_NFarmacia!$A:$J,10,0),"Ingresar Nuevo Afiliado")))</f>
        <v/>
      </c>
      <c r="H264" s="69">
        <f>+IF(B264="","",+IFERROR(+VLOOKUP($C264,materiales!$A$2:$C$101,2,0),"9999"))</f>
        <v/>
      </c>
      <c r="I264" s="70">
        <f>+IF($B264="","",+IF(OR($F264="Si",$F264=""),IF(ISERROR(VLOOKUP($B264,padron!$A$3:$M$482,9,0)),+IF(ISERROR(VLOOKUP($B264,NAfiliado_NFarmacia!$A$2:$J$497,5,0)),"Ingresa Farmacia",VLOOKUP($B264,NAfiliado_NFarmacia!$A$2:$J$497,5,0)),VLOOKUP($B264,padron!$A$3:$M$482,9,0)),+IF(ISERROR(VLOOKUP($B264,NAfiliado_NFarmacia!$A$2:$J$497,5,0)),"Ingresa Farmacia",VLOOKUP($B264,NAfiliado_NFarmacia!$A$2:$J$497,5,0))))</f>
        <v/>
      </c>
      <c r="J264" s="70">
        <f>+IF($B264="","",+IF(OR($F264="Si",$F264=""),IF(ISERROR(VLOOKUP($B264,padron!$A$3:$M$482,10,0)),+IF(ISERROR(VLOOKUP($B264,NAfiliado_NFarmacia!$A$2:$J$497,5,0)),"Ingresa Direccion de Farmacia",VLOOKUP($B264,NAfiliado_NFarmacia!$A$2:$J$497,6,0)),VLOOKUP($B264,padron!$A$3:$M$482,10,0)),+IF(ISERROR(VLOOKUP($B264,NAfiliado_NFarmacia!$A$2:$J$497,6,0)),"Ingresa Direccion de Farmacia",VLOOKUP($B264,NAfiliado_NFarmacia!$A$2:$J$497,6,0))))</f>
        <v/>
      </c>
      <c r="K264" s="70">
        <f>+IF($B264="","",+IF(OR($F264="Si",$F264=""),IF(ISERROR(VLOOKUP($B264,padron!$A$3:$M$482,10,0)),+IF(ISERROR(VLOOKUP($B264,NAfiliado_NFarmacia!$A$2:$J$497,5,0)),"Ingresa Localidad de Farmacia",VLOOKUP($B264,NAfiliado_NFarmacia!$A$2:$J$497,7,0)),VLOOKUP($B264,padron!$A$3:$M$482,11,0)),+IF(ISERROR(VLOOKUP($B264,NAfiliado_NFarmacia!$A$2:$J$497,7,0)),"Ingresa Localidad de Farmacia",VLOOKUP($B264,NAfiliado_NFarmacia!$A$2:$J$497,7,0))))</f>
        <v/>
      </c>
      <c r="L264" s="69">
        <f>+IF(B264="","",IF(F264="No","84005541",+IFERROR(+VLOOKUP(inicio!B264,padron!$A$2:$H$1999,8,0),"84005541")))</f>
        <v/>
      </c>
      <c r="M264" s="69">
        <f>+IF(B264="","",+IFERROR(+VLOOKUP(B264,padron!A:C,3,0),"no_cargado"))</f>
        <v/>
      </c>
      <c r="N264" s="69">
        <f>+IF(C264="","",+IFERROR(+VLOOKUP($C264,materiales!$A$2:$C$101,3,0),"9999"))</f>
        <v/>
      </c>
      <c r="O264" s="69">
        <f>+IF(D264="","","01")</f>
        <v/>
      </c>
      <c r="P264" s="69">
        <f>+IF(B264="","","CONVENIO 100%")</f>
        <v/>
      </c>
      <c r="Q264" s="69">
        <f>+IF(I264="","","ZTRA")</f>
        <v/>
      </c>
      <c r="R264" s="69">
        <f>+IF(J264="","",+IFERROR(+IF(U264="DSZA","ALMA","1004"),"ALMA"))</f>
        <v/>
      </c>
      <c r="S264" s="69">
        <f>+IF(K264="","","40000001")</f>
        <v/>
      </c>
      <c r="T264" s="69">
        <f>+IF(L264="","",+DAY(TODAY())&amp;"."&amp;TEXT(+TODAY(),"MM")&amp;"."&amp;+YEAR(TODAY()))</f>
        <v/>
      </c>
      <c r="U264" s="69">
        <f>+IF(M264="","",IFERROR(+VLOOKUP(C264,materiales!$A$2:$D$1000,4,0),"DSZA"))</f>
        <v/>
      </c>
      <c r="V264" s="69">
        <f>+IF(N264="","","MAN")</f>
        <v/>
      </c>
      <c r="W264" s="69">
        <f>IF(B264="","","02")</f>
        <v/>
      </c>
      <c r="X264" s="69">
        <f>IF(B264="","","01")</f>
        <v/>
      </c>
      <c r="Y264" s="70">
        <f>+RIGHT(B264,8)</f>
        <v/>
      </c>
      <c r="Z264" s="70">
        <f>IF(M264="no_cargado",VLOOKUP(B264,NAfiliado_NFarmacia!A:H,8,0),"")</f>
        <v/>
      </c>
      <c r="AA264" s="71" t="n"/>
    </row>
    <row r="265">
      <c r="A265" s="50" t="n"/>
      <c r="B265" s="70" t="n"/>
      <c r="C265" s="72" t="n"/>
      <c r="D265" s="70" t="n"/>
      <c r="E265" s="70" t="n"/>
      <c r="F265" s="70" t="n"/>
      <c r="G265" s="66">
        <f>+IF($B265="","",+IFERROR(+VLOOKUP(B265,padron!$A$2:$E$2000,2,0),+IFERROR(VLOOKUP(B265,NAfiliado_NFarmacia!$A:$J,10,0),"Ingresar Nuevo Afiliado")))</f>
        <v/>
      </c>
      <c r="H265" s="69">
        <f>+IF(B265="","",+IFERROR(+VLOOKUP($C265,materiales!$A$2:$C$101,2,0),"9999"))</f>
        <v/>
      </c>
      <c r="I265" s="70">
        <f>+IF($B265="","",+IF(OR($F265="Si",$F265=""),IF(ISERROR(VLOOKUP($B265,padron!$A$3:$M$482,9,0)),+IF(ISERROR(VLOOKUP($B265,NAfiliado_NFarmacia!$A$2:$J$497,5,0)),"Ingresa Farmacia",VLOOKUP($B265,NAfiliado_NFarmacia!$A$2:$J$497,5,0)),VLOOKUP($B265,padron!$A$3:$M$482,9,0)),+IF(ISERROR(VLOOKUP($B265,NAfiliado_NFarmacia!$A$2:$J$497,5,0)),"Ingresa Farmacia",VLOOKUP($B265,NAfiliado_NFarmacia!$A$2:$J$497,5,0))))</f>
        <v/>
      </c>
      <c r="J265" s="70">
        <f>+IF($B265="","",+IF(OR($F265="Si",$F265=""),IF(ISERROR(VLOOKUP($B265,padron!$A$3:$M$482,10,0)),+IF(ISERROR(VLOOKUP($B265,NAfiliado_NFarmacia!$A$2:$J$497,5,0)),"Ingresa Direccion de Farmacia",VLOOKUP($B265,NAfiliado_NFarmacia!$A$2:$J$497,6,0)),VLOOKUP($B265,padron!$A$3:$M$482,10,0)),+IF(ISERROR(VLOOKUP($B265,NAfiliado_NFarmacia!$A$2:$J$497,6,0)),"Ingresa Direccion de Farmacia",VLOOKUP($B265,NAfiliado_NFarmacia!$A$2:$J$497,6,0))))</f>
        <v/>
      </c>
      <c r="K265" s="70">
        <f>+IF($B265="","",+IF(OR($F265="Si",$F265=""),IF(ISERROR(VLOOKUP($B265,padron!$A$3:$M$482,10,0)),+IF(ISERROR(VLOOKUP($B265,NAfiliado_NFarmacia!$A$2:$J$497,5,0)),"Ingresa Localidad de Farmacia",VLOOKUP($B265,NAfiliado_NFarmacia!$A$2:$J$497,7,0)),VLOOKUP($B265,padron!$A$3:$M$482,11,0)),+IF(ISERROR(VLOOKUP($B265,NAfiliado_NFarmacia!$A$2:$J$497,7,0)),"Ingresa Localidad de Farmacia",VLOOKUP($B265,NAfiliado_NFarmacia!$A$2:$J$497,7,0))))</f>
        <v/>
      </c>
      <c r="L265" s="69">
        <f>+IF(B265="","",IF(F265="No","84005541",+IFERROR(+VLOOKUP(inicio!B265,padron!$A$2:$H$1999,8,0),"84005541")))</f>
        <v/>
      </c>
      <c r="M265" s="69">
        <f>+IF(B265="","",+IFERROR(+VLOOKUP(B265,padron!A:C,3,0),"no_cargado"))</f>
        <v/>
      </c>
      <c r="N265" s="69">
        <f>+IF(C265="","",+IFERROR(+VLOOKUP($C265,materiales!$A$2:$C$101,3,0),"9999"))</f>
        <v/>
      </c>
      <c r="O265" s="69">
        <f>+IF(D265="","","01")</f>
        <v/>
      </c>
      <c r="P265" s="69">
        <f>+IF(B265="","","CONVENIO 100%")</f>
        <v/>
      </c>
      <c r="Q265" s="69">
        <f>+IF(I265="","","ZTRA")</f>
        <v/>
      </c>
      <c r="R265" s="69">
        <f>+IF(J265="","",+IFERROR(+IF(U265="DSZA","ALMA","1004"),"ALMA"))</f>
        <v/>
      </c>
      <c r="S265" s="69">
        <f>+IF(K265="","","40000001")</f>
        <v/>
      </c>
      <c r="T265" s="69">
        <f>+IF(L265="","",+DAY(TODAY())&amp;"."&amp;TEXT(+TODAY(),"MM")&amp;"."&amp;+YEAR(TODAY()))</f>
        <v/>
      </c>
      <c r="U265" s="69">
        <f>+IF(M265="","",IFERROR(+VLOOKUP(C265,materiales!$A$2:$D$1000,4,0),"DSZA"))</f>
        <v/>
      </c>
      <c r="V265" s="69">
        <f>+IF(N265="","","MAN")</f>
        <v/>
      </c>
      <c r="W265" s="69">
        <f>IF(B265="","","02")</f>
        <v/>
      </c>
      <c r="X265" s="69">
        <f>IF(B265="","","01")</f>
        <v/>
      </c>
      <c r="Y265" s="70">
        <f>+RIGHT(B265,8)</f>
        <v/>
      </c>
      <c r="Z265" s="70">
        <f>IF(M265="no_cargado",VLOOKUP(B265,NAfiliado_NFarmacia!A:H,8,0),"")</f>
        <v/>
      </c>
      <c r="AA265" s="71" t="n"/>
    </row>
    <row r="266">
      <c r="A266" s="50" t="n"/>
      <c r="B266" s="70" t="n"/>
      <c r="C266" s="72" t="n"/>
      <c r="D266" s="70" t="n"/>
      <c r="E266" s="70" t="n"/>
      <c r="F266" s="70" t="n"/>
      <c r="G266" s="66">
        <f>+IF($B266="","",+IFERROR(+VLOOKUP(B266,padron!$A$2:$E$2000,2,0),+IFERROR(VLOOKUP(B266,NAfiliado_NFarmacia!$A:$J,10,0),"Ingresar Nuevo Afiliado")))</f>
        <v/>
      </c>
      <c r="H266" s="69">
        <f>+IF(B266="","",+IFERROR(+VLOOKUP($C266,materiales!$A$2:$C$101,2,0),"9999"))</f>
        <v/>
      </c>
      <c r="I266" s="70">
        <f>+IF($B266="","",+IF(OR($F266="Si",$F266=""),IF(ISERROR(VLOOKUP($B266,padron!$A$3:$M$482,9,0)),+IF(ISERROR(VLOOKUP($B266,NAfiliado_NFarmacia!$A$2:$J$497,5,0)),"Ingresa Farmacia",VLOOKUP($B266,NAfiliado_NFarmacia!$A$2:$J$497,5,0)),VLOOKUP($B266,padron!$A$3:$M$482,9,0)),+IF(ISERROR(VLOOKUP($B266,NAfiliado_NFarmacia!$A$2:$J$497,5,0)),"Ingresa Farmacia",VLOOKUP($B266,NAfiliado_NFarmacia!$A$2:$J$497,5,0))))</f>
        <v/>
      </c>
      <c r="J266" s="70">
        <f>+IF($B266="","",+IF(OR($F266="Si",$F266=""),IF(ISERROR(VLOOKUP($B266,padron!$A$3:$M$482,10,0)),+IF(ISERROR(VLOOKUP($B266,NAfiliado_NFarmacia!$A$2:$J$497,5,0)),"Ingresa Direccion de Farmacia",VLOOKUP($B266,NAfiliado_NFarmacia!$A$2:$J$497,6,0)),VLOOKUP($B266,padron!$A$3:$M$482,10,0)),+IF(ISERROR(VLOOKUP($B266,NAfiliado_NFarmacia!$A$2:$J$497,6,0)),"Ingresa Direccion de Farmacia",VLOOKUP($B266,NAfiliado_NFarmacia!$A$2:$J$497,6,0))))</f>
        <v/>
      </c>
      <c r="K266" s="70">
        <f>+IF($B266="","",+IF(OR($F266="Si",$F266=""),IF(ISERROR(VLOOKUP($B266,padron!$A$3:$M$482,10,0)),+IF(ISERROR(VLOOKUP($B266,NAfiliado_NFarmacia!$A$2:$J$497,5,0)),"Ingresa Localidad de Farmacia",VLOOKUP($B266,NAfiliado_NFarmacia!$A$2:$J$497,7,0)),VLOOKUP($B266,padron!$A$3:$M$482,11,0)),+IF(ISERROR(VLOOKUP($B266,NAfiliado_NFarmacia!$A$2:$J$497,7,0)),"Ingresa Localidad de Farmacia",VLOOKUP($B266,NAfiliado_NFarmacia!$A$2:$J$497,7,0))))</f>
        <v/>
      </c>
      <c r="L266" s="69">
        <f>+IF(B266="","",IF(F266="No","84005541",+IFERROR(+VLOOKUP(inicio!B266,padron!$A$2:$H$1999,8,0),"84005541")))</f>
        <v/>
      </c>
      <c r="M266" s="69">
        <f>+IF(B266="","",+IFERROR(+VLOOKUP(B266,padron!A:C,3,0),"no_cargado"))</f>
        <v/>
      </c>
      <c r="N266" s="69">
        <f>+IF(C266="","",+IFERROR(+VLOOKUP($C266,materiales!$A$2:$C$101,3,0),"9999"))</f>
        <v/>
      </c>
      <c r="O266" s="69">
        <f>+IF(D266="","","01")</f>
        <v/>
      </c>
      <c r="P266" s="69">
        <f>+IF(B266="","","CONVENIO 100%")</f>
        <v/>
      </c>
      <c r="Q266" s="69">
        <f>+IF(I266="","","ZTRA")</f>
        <v/>
      </c>
      <c r="R266" s="69">
        <f>+IF(J266="","",+IFERROR(+IF(U266="DSZA","ALMA","1004"),"ALMA"))</f>
        <v/>
      </c>
      <c r="S266" s="69">
        <f>+IF(K266="","","40000001")</f>
        <v/>
      </c>
      <c r="T266" s="69">
        <f>+IF(L266="","",+DAY(TODAY())&amp;"."&amp;TEXT(+TODAY(),"MM")&amp;"."&amp;+YEAR(TODAY()))</f>
        <v/>
      </c>
      <c r="U266" s="69">
        <f>+IF(M266="","",IFERROR(+VLOOKUP(C266,materiales!$A$2:$D$1000,4,0),"DSZA"))</f>
        <v/>
      </c>
      <c r="V266" s="69">
        <f>+IF(N266="","","MAN")</f>
        <v/>
      </c>
      <c r="W266" s="69">
        <f>IF(B266="","","02")</f>
        <v/>
      </c>
      <c r="X266" s="69">
        <f>IF(B266="","","01")</f>
        <v/>
      </c>
      <c r="Y266" s="70">
        <f>+RIGHT(B266,8)</f>
        <v/>
      </c>
      <c r="Z266" s="70">
        <f>IF(M266="no_cargado",VLOOKUP(B266,NAfiliado_NFarmacia!A:H,8,0),"")</f>
        <v/>
      </c>
      <c r="AA266" s="71" t="n"/>
    </row>
    <row r="267">
      <c r="A267" s="50" t="n"/>
      <c r="B267" s="70" t="n"/>
      <c r="C267" s="72" t="n"/>
      <c r="D267" s="70" t="n"/>
      <c r="E267" s="70" t="n"/>
      <c r="F267" s="70" t="n"/>
      <c r="G267" s="66">
        <f>+IF($B267="","",+IFERROR(+VLOOKUP(B267,padron!$A$2:$E$2000,2,0),+IFERROR(VLOOKUP(B267,NAfiliado_NFarmacia!$A:$J,10,0),"Ingresar Nuevo Afiliado")))</f>
        <v/>
      </c>
      <c r="H267" s="69">
        <f>+IF(B267="","",+IFERROR(+VLOOKUP($C267,materiales!$A$2:$C$101,2,0),"9999"))</f>
        <v/>
      </c>
      <c r="I267" s="70">
        <f>+IF($B267="","",+IF(OR($F267="Si",$F267=""),IF(ISERROR(VLOOKUP($B267,padron!$A$3:$M$482,9,0)),+IF(ISERROR(VLOOKUP($B267,NAfiliado_NFarmacia!$A$2:$J$497,5,0)),"Ingresa Farmacia",VLOOKUP($B267,NAfiliado_NFarmacia!$A$2:$J$497,5,0)),VLOOKUP($B267,padron!$A$3:$M$482,9,0)),+IF(ISERROR(VLOOKUP($B267,NAfiliado_NFarmacia!$A$2:$J$497,5,0)),"Ingresa Farmacia",VLOOKUP($B267,NAfiliado_NFarmacia!$A$2:$J$497,5,0))))</f>
        <v/>
      </c>
      <c r="J267" s="70">
        <f>+IF($B267="","",+IF(OR($F267="Si",$F267=""),IF(ISERROR(VLOOKUP($B267,padron!$A$3:$M$482,10,0)),+IF(ISERROR(VLOOKUP($B267,NAfiliado_NFarmacia!$A$2:$J$497,5,0)),"Ingresa Direccion de Farmacia",VLOOKUP($B267,NAfiliado_NFarmacia!$A$2:$J$497,6,0)),VLOOKUP($B267,padron!$A$3:$M$482,10,0)),+IF(ISERROR(VLOOKUP($B267,NAfiliado_NFarmacia!$A$2:$J$497,6,0)),"Ingresa Direccion de Farmacia",VLOOKUP($B267,NAfiliado_NFarmacia!$A$2:$J$497,6,0))))</f>
        <v/>
      </c>
      <c r="K267" s="70">
        <f>+IF($B267="","",+IF(OR($F267="Si",$F267=""),IF(ISERROR(VLOOKUP($B267,padron!$A$3:$M$482,10,0)),+IF(ISERROR(VLOOKUP($B267,NAfiliado_NFarmacia!$A$2:$J$497,5,0)),"Ingresa Localidad de Farmacia",VLOOKUP($B267,NAfiliado_NFarmacia!$A$2:$J$497,7,0)),VLOOKUP($B267,padron!$A$3:$M$482,11,0)),+IF(ISERROR(VLOOKUP($B267,NAfiliado_NFarmacia!$A$2:$J$497,7,0)),"Ingresa Localidad de Farmacia",VLOOKUP($B267,NAfiliado_NFarmacia!$A$2:$J$497,7,0))))</f>
        <v/>
      </c>
      <c r="L267" s="69">
        <f>+IF(B267="","",IF(F267="No","84005541",+IFERROR(+VLOOKUP(inicio!B267,padron!$A$2:$H$1999,8,0),"84005541")))</f>
        <v/>
      </c>
      <c r="M267" s="69">
        <f>+IF(B267="","",+IFERROR(+VLOOKUP(B267,padron!A:C,3,0),"no_cargado"))</f>
        <v/>
      </c>
      <c r="N267" s="69">
        <f>+IF(C267="","",+IFERROR(+VLOOKUP($C267,materiales!$A$2:$C$101,3,0),"9999"))</f>
        <v/>
      </c>
      <c r="O267" s="69">
        <f>+IF(D267="","","01")</f>
        <v/>
      </c>
      <c r="P267" s="69">
        <f>+IF(B267="","","CONVENIO 100%")</f>
        <v/>
      </c>
      <c r="Q267" s="69">
        <f>+IF(I267="","","ZTRA")</f>
        <v/>
      </c>
      <c r="R267" s="69">
        <f>+IF(J267="","",+IFERROR(+IF(U267="DSZA","ALMA","1004"),"ALMA"))</f>
        <v/>
      </c>
      <c r="S267" s="69">
        <f>+IF(K267="","","40000001")</f>
        <v/>
      </c>
      <c r="T267" s="69">
        <f>+IF(L267="","",+DAY(TODAY())&amp;"."&amp;TEXT(+TODAY(),"MM")&amp;"."&amp;+YEAR(TODAY()))</f>
        <v/>
      </c>
      <c r="U267" s="69">
        <f>+IF(M267="","",IFERROR(+VLOOKUP(C267,materiales!$A$2:$D$1000,4,0),"DSZA"))</f>
        <v/>
      </c>
      <c r="V267" s="69">
        <f>+IF(N267="","","MAN")</f>
        <v/>
      </c>
      <c r="W267" s="69">
        <f>IF(B267="","","02")</f>
        <v/>
      </c>
      <c r="X267" s="69">
        <f>IF(B267="","","01")</f>
        <v/>
      </c>
      <c r="Y267" s="70">
        <f>+RIGHT(B267,8)</f>
        <v/>
      </c>
      <c r="Z267" s="70">
        <f>IF(M267="no_cargado",VLOOKUP(B267,NAfiliado_NFarmacia!A:H,8,0),"")</f>
        <v/>
      </c>
      <c r="AA267" s="71" t="n"/>
    </row>
    <row r="268">
      <c r="A268" s="50" t="n"/>
      <c r="B268" s="70" t="n"/>
      <c r="C268" s="72" t="n"/>
      <c r="D268" s="70" t="n"/>
      <c r="E268" s="70" t="n"/>
      <c r="F268" s="70" t="n"/>
      <c r="G268" s="66">
        <f>+IF($B268="","",+IFERROR(+VLOOKUP(B268,padron!$A$2:$E$2000,2,0),+IFERROR(VLOOKUP(B268,NAfiliado_NFarmacia!$A:$J,10,0),"Ingresar Nuevo Afiliado")))</f>
        <v/>
      </c>
      <c r="H268" s="69">
        <f>+IF(B268="","",+IFERROR(+VLOOKUP($C268,materiales!$A$2:$C$101,2,0),"9999"))</f>
        <v/>
      </c>
      <c r="I268" s="70">
        <f>+IF($B268="","",+IF(OR($F268="Si",$F268=""),IF(ISERROR(VLOOKUP($B268,padron!$A$3:$M$482,9,0)),+IF(ISERROR(VLOOKUP($B268,NAfiliado_NFarmacia!$A$2:$J$497,5,0)),"Ingresa Farmacia",VLOOKUP($B268,NAfiliado_NFarmacia!$A$2:$J$497,5,0)),VLOOKUP($B268,padron!$A$3:$M$482,9,0)),+IF(ISERROR(VLOOKUP($B268,NAfiliado_NFarmacia!$A$2:$J$497,5,0)),"Ingresa Farmacia",VLOOKUP($B268,NAfiliado_NFarmacia!$A$2:$J$497,5,0))))</f>
        <v/>
      </c>
      <c r="J268" s="70">
        <f>+IF($B268="","",+IF(OR($F268="Si",$F268=""),IF(ISERROR(VLOOKUP($B268,padron!$A$3:$M$482,10,0)),+IF(ISERROR(VLOOKUP($B268,NAfiliado_NFarmacia!$A$2:$J$497,5,0)),"Ingresa Direccion de Farmacia",VLOOKUP($B268,NAfiliado_NFarmacia!$A$2:$J$497,6,0)),VLOOKUP($B268,padron!$A$3:$M$482,10,0)),+IF(ISERROR(VLOOKUP($B268,NAfiliado_NFarmacia!$A$2:$J$497,6,0)),"Ingresa Direccion de Farmacia",VLOOKUP($B268,NAfiliado_NFarmacia!$A$2:$J$497,6,0))))</f>
        <v/>
      </c>
      <c r="K268" s="70">
        <f>+IF($B268="","",+IF(OR($F268="Si",$F268=""),IF(ISERROR(VLOOKUP($B268,padron!$A$3:$M$482,10,0)),+IF(ISERROR(VLOOKUP($B268,NAfiliado_NFarmacia!$A$2:$J$497,5,0)),"Ingresa Localidad de Farmacia",VLOOKUP($B268,NAfiliado_NFarmacia!$A$2:$J$497,7,0)),VLOOKUP($B268,padron!$A$3:$M$482,11,0)),+IF(ISERROR(VLOOKUP($B268,NAfiliado_NFarmacia!$A$2:$J$497,7,0)),"Ingresa Localidad de Farmacia",VLOOKUP($B268,NAfiliado_NFarmacia!$A$2:$J$497,7,0))))</f>
        <v/>
      </c>
      <c r="L268" s="69">
        <f>+IF(B268="","",IF(F268="No","84005541",+IFERROR(+VLOOKUP(inicio!B268,padron!$A$2:$H$1999,8,0),"84005541")))</f>
        <v/>
      </c>
      <c r="M268" s="69">
        <f>+IF(B268="","",+IFERROR(+VLOOKUP(B268,padron!A:C,3,0),"no_cargado"))</f>
        <v/>
      </c>
      <c r="N268" s="69">
        <f>+IF(C268="","",+IFERROR(+VLOOKUP($C268,materiales!$A$2:$C$101,3,0),"9999"))</f>
        <v/>
      </c>
      <c r="O268" s="69">
        <f>+IF(D268="","","01")</f>
        <v/>
      </c>
      <c r="P268" s="69">
        <f>+IF(B268="","","CONVENIO 100%")</f>
        <v/>
      </c>
      <c r="Q268" s="69">
        <f>+IF(I268="","","ZTRA")</f>
        <v/>
      </c>
      <c r="R268" s="69">
        <f>+IF(J268="","",+IFERROR(+IF(U268="DSZA","ALMA","1004"),"ALMA"))</f>
        <v/>
      </c>
      <c r="S268" s="69">
        <f>+IF(K268="","","40000001")</f>
        <v/>
      </c>
      <c r="T268" s="69">
        <f>+IF(L268="","",+DAY(TODAY())&amp;"."&amp;TEXT(+TODAY(),"MM")&amp;"."&amp;+YEAR(TODAY()))</f>
        <v/>
      </c>
      <c r="U268" s="69">
        <f>+IF(M268="","",IFERROR(+VLOOKUP(C268,materiales!$A$2:$D$1000,4,0),"DSZA"))</f>
        <v/>
      </c>
      <c r="V268" s="69">
        <f>+IF(N268="","","MAN")</f>
        <v/>
      </c>
      <c r="W268" s="69">
        <f>IF(B268="","","02")</f>
        <v/>
      </c>
      <c r="X268" s="69">
        <f>IF(B268="","","01")</f>
        <v/>
      </c>
      <c r="Y268" s="70">
        <f>+RIGHT(B268,8)</f>
        <v/>
      </c>
      <c r="Z268" s="70">
        <f>IF(M268="no_cargado",VLOOKUP(B268,NAfiliado_NFarmacia!A:H,8,0),"")</f>
        <v/>
      </c>
      <c r="AA268" s="71" t="n"/>
    </row>
    <row r="269">
      <c r="A269" s="50" t="n"/>
      <c r="B269" s="70" t="n"/>
      <c r="C269" s="72" t="n"/>
      <c r="D269" s="70" t="n"/>
      <c r="E269" s="70" t="n"/>
      <c r="F269" s="70" t="n"/>
      <c r="G269" s="66">
        <f>+IF($B269="","",+IFERROR(+VLOOKUP(B269,padron!$A$2:$E$2000,2,0),+IFERROR(VLOOKUP(B269,NAfiliado_NFarmacia!$A:$J,10,0),"Ingresar Nuevo Afiliado")))</f>
        <v/>
      </c>
      <c r="H269" s="69">
        <f>+IF(B269="","",+IFERROR(+VLOOKUP($C269,materiales!$A$2:$C$101,2,0),"9999"))</f>
        <v/>
      </c>
      <c r="I269" s="70">
        <f>+IF($B269="","",+IF(OR($F269="Si",$F269=""),IF(ISERROR(VLOOKUP($B269,padron!$A$3:$M$482,9,0)),+IF(ISERROR(VLOOKUP($B269,NAfiliado_NFarmacia!$A$2:$J$497,5,0)),"Ingresa Farmacia",VLOOKUP($B269,NAfiliado_NFarmacia!$A$2:$J$497,5,0)),VLOOKUP($B269,padron!$A$3:$M$482,9,0)),+IF(ISERROR(VLOOKUP($B269,NAfiliado_NFarmacia!$A$2:$J$497,5,0)),"Ingresa Farmacia",VLOOKUP($B269,NAfiliado_NFarmacia!$A$2:$J$497,5,0))))</f>
        <v/>
      </c>
      <c r="J269" s="70">
        <f>+IF($B269="","",+IF(OR($F269="Si",$F269=""),IF(ISERROR(VLOOKUP($B269,padron!$A$3:$M$482,10,0)),+IF(ISERROR(VLOOKUP($B269,NAfiliado_NFarmacia!$A$2:$J$497,5,0)),"Ingresa Direccion de Farmacia",VLOOKUP($B269,NAfiliado_NFarmacia!$A$2:$J$497,6,0)),VLOOKUP($B269,padron!$A$3:$M$482,10,0)),+IF(ISERROR(VLOOKUP($B269,NAfiliado_NFarmacia!$A$2:$J$497,6,0)),"Ingresa Direccion de Farmacia",VLOOKUP($B269,NAfiliado_NFarmacia!$A$2:$J$497,6,0))))</f>
        <v/>
      </c>
      <c r="K269" s="70">
        <f>+IF($B269="","",+IF(OR($F269="Si",$F269=""),IF(ISERROR(VLOOKUP($B269,padron!$A$3:$M$482,10,0)),+IF(ISERROR(VLOOKUP($B269,NAfiliado_NFarmacia!$A$2:$J$497,5,0)),"Ingresa Localidad de Farmacia",VLOOKUP($B269,NAfiliado_NFarmacia!$A$2:$J$497,7,0)),VLOOKUP($B269,padron!$A$3:$M$482,11,0)),+IF(ISERROR(VLOOKUP($B269,NAfiliado_NFarmacia!$A$2:$J$497,7,0)),"Ingresa Localidad de Farmacia",VLOOKUP($B269,NAfiliado_NFarmacia!$A$2:$J$497,7,0))))</f>
        <v/>
      </c>
      <c r="L269" s="69">
        <f>+IF(B269="","",IF(F269="No","84005541",+IFERROR(+VLOOKUP(inicio!B269,padron!$A$2:$H$1999,8,0),"84005541")))</f>
        <v/>
      </c>
      <c r="M269" s="69">
        <f>+IF(B269="","",+IFERROR(+VLOOKUP(B269,padron!A:C,3,0),"no_cargado"))</f>
        <v/>
      </c>
      <c r="N269" s="69">
        <f>+IF(C269="","",+IFERROR(+VLOOKUP($C269,materiales!$A$2:$C$101,3,0),"9999"))</f>
        <v/>
      </c>
      <c r="O269" s="69">
        <f>+IF(D269="","","01")</f>
        <v/>
      </c>
      <c r="P269" s="69">
        <f>+IF(B269="","","CONVENIO 100%")</f>
        <v/>
      </c>
      <c r="Q269" s="69">
        <f>+IF(I269="","","ZTRA")</f>
        <v/>
      </c>
      <c r="R269" s="69">
        <f>+IF(J269="","",+IFERROR(+IF(U269="DSZA","ALMA","1004"),"ALMA"))</f>
        <v/>
      </c>
      <c r="S269" s="69">
        <f>+IF(K269="","","40000001")</f>
        <v/>
      </c>
      <c r="T269" s="69">
        <f>+IF(L269="","",+DAY(TODAY())&amp;"."&amp;TEXT(+TODAY(),"MM")&amp;"."&amp;+YEAR(TODAY()))</f>
        <v/>
      </c>
      <c r="U269" s="69">
        <f>+IF(M269="","",IFERROR(+VLOOKUP(C269,materiales!$A$2:$D$1000,4,0),"DSZA"))</f>
        <v/>
      </c>
      <c r="V269" s="69">
        <f>+IF(N269="","","MAN")</f>
        <v/>
      </c>
      <c r="W269" s="69">
        <f>IF(B269="","","02")</f>
        <v/>
      </c>
      <c r="X269" s="69">
        <f>IF(B269="","","01")</f>
        <v/>
      </c>
      <c r="Y269" s="70">
        <f>+RIGHT(B269,8)</f>
        <v/>
      </c>
      <c r="Z269" s="70">
        <f>IF(M269="no_cargado",VLOOKUP(B269,NAfiliado_NFarmacia!A:H,8,0),"")</f>
        <v/>
      </c>
      <c r="AA269" s="71" t="n"/>
    </row>
    <row r="270">
      <c r="A270" s="50" t="n"/>
      <c r="B270" s="70" t="n"/>
      <c r="C270" s="72" t="n"/>
      <c r="D270" s="70" t="n"/>
      <c r="E270" s="70" t="n"/>
      <c r="F270" s="70" t="n"/>
      <c r="G270" s="66">
        <f>+IF($B270="","",+IFERROR(+VLOOKUP(B270,padron!$A$2:$E$2000,2,0),+IFERROR(VLOOKUP(B270,NAfiliado_NFarmacia!$A:$J,10,0),"Ingresar Nuevo Afiliado")))</f>
        <v/>
      </c>
      <c r="H270" s="69">
        <f>+IF(B270="","",+IFERROR(+VLOOKUP($C270,materiales!$A$2:$C$101,2,0),"9999"))</f>
        <v/>
      </c>
      <c r="I270" s="70">
        <f>+IF($B270="","",+IF(OR($F270="Si",$F270=""),IF(ISERROR(VLOOKUP($B270,padron!$A$3:$M$482,9,0)),+IF(ISERROR(VLOOKUP($B270,NAfiliado_NFarmacia!$A$2:$J$497,5,0)),"Ingresa Farmacia",VLOOKUP($B270,NAfiliado_NFarmacia!$A$2:$J$497,5,0)),VLOOKUP($B270,padron!$A$3:$M$482,9,0)),+IF(ISERROR(VLOOKUP($B270,NAfiliado_NFarmacia!$A$2:$J$497,5,0)),"Ingresa Farmacia",VLOOKUP($B270,NAfiliado_NFarmacia!$A$2:$J$497,5,0))))</f>
        <v/>
      </c>
      <c r="J270" s="70">
        <f>+IF($B270="","",+IF(OR($F270="Si",$F270=""),IF(ISERROR(VLOOKUP($B270,padron!$A$3:$M$482,10,0)),+IF(ISERROR(VLOOKUP($B270,NAfiliado_NFarmacia!$A$2:$J$497,5,0)),"Ingresa Direccion de Farmacia",VLOOKUP($B270,NAfiliado_NFarmacia!$A$2:$J$497,6,0)),VLOOKUP($B270,padron!$A$3:$M$482,10,0)),+IF(ISERROR(VLOOKUP($B270,NAfiliado_NFarmacia!$A$2:$J$497,6,0)),"Ingresa Direccion de Farmacia",VLOOKUP($B270,NAfiliado_NFarmacia!$A$2:$J$497,6,0))))</f>
        <v/>
      </c>
      <c r="K270" s="70">
        <f>+IF($B270="","",+IF(OR($F270="Si",$F270=""),IF(ISERROR(VLOOKUP($B270,padron!$A$3:$M$482,10,0)),+IF(ISERROR(VLOOKUP($B270,NAfiliado_NFarmacia!$A$2:$J$497,5,0)),"Ingresa Localidad de Farmacia",VLOOKUP($B270,NAfiliado_NFarmacia!$A$2:$J$497,7,0)),VLOOKUP($B270,padron!$A$3:$M$482,11,0)),+IF(ISERROR(VLOOKUP($B270,NAfiliado_NFarmacia!$A$2:$J$497,7,0)),"Ingresa Localidad de Farmacia",VLOOKUP($B270,NAfiliado_NFarmacia!$A$2:$J$497,7,0))))</f>
        <v/>
      </c>
      <c r="L270" s="69">
        <f>+IF(B270="","",IF(F270="No","84005541",+IFERROR(+VLOOKUP(inicio!B270,padron!$A$2:$H$1999,8,0),"84005541")))</f>
        <v/>
      </c>
      <c r="M270" s="69">
        <f>+IF(B270="","",+IFERROR(+VLOOKUP(B270,padron!A:C,3,0),"no_cargado"))</f>
        <v/>
      </c>
      <c r="N270" s="69">
        <f>+IF(C270="","",+IFERROR(+VLOOKUP($C270,materiales!$A$2:$C$101,3,0),"9999"))</f>
        <v/>
      </c>
      <c r="O270" s="69">
        <f>+IF(D270="","","01")</f>
        <v/>
      </c>
      <c r="P270" s="69">
        <f>+IF(B270="","","CONVENIO 100%")</f>
        <v/>
      </c>
      <c r="Q270" s="69">
        <f>+IF(I270="","","ZTRA")</f>
        <v/>
      </c>
      <c r="R270" s="69">
        <f>+IF(J270="","",+IFERROR(+IF(U270="DSZA","ALMA","1004"),"ALMA"))</f>
        <v/>
      </c>
      <c r="S270" s="69">
        <f>+IF(K270="","","40000001")</f>
        <v/>
      </c>
      <c r="T270" s="69">
        <f>+IF(L270="","",+DAY(TODAY())&amp;"."&amp;TEXT(+TODAY(),"MM")&amp;"."&amp;+YEAR(TODAY()))</f>
        <v/>
      </c>
      <c r="U270" s="69">
        <f>+IF(M270="","",IFERROR(+VLOOKUP(C270,materiales!$A$2:$D$1000,4,0),"DSZA"))</f>
        <v/>
      </c>
      <c r="V270" s="69">
        <f>+IF(N270="","","MAN")</f>
        <v/>
      </c>
      <c r="W270" s="69">
        <f>IF(B270="","","02")</f>
        <v/>
      </c>
      <c r="X270" s="69">
        <f>IF(B270="","","01")</f>
        <v/>
      </c>
      <c r="Y270" s="70">
        <f>+RIGHT(B270,8)</f>
        <v/>
      </c>
      <c r="Z270" s="70">
        <f>IF(M270="no_cargado",VLOOKUP(B270,NAfiliado_NFarmacia!A:H,8,0),"")</f>
        <v/>
      </c>
      <c r="AA270" s="71" t="n"/>
    </row>
    <row r="271">
      <c r="A271" s="50" t="n"/>
      <c r="B271" s="70" t="n"/>
      <c r="C271" s="72" t="n"/>
      <c r="D271" s="70" t="n"/>
      <c r="E271" s="70" t="n"/>
      <c r="F271" s="70" t="n"/>
      <c r="G271" s="66">
        <f>+IF($B271="","",+IFERROR(+VLOOKUP(B271,padron!$A$2:$E$2000,2,0),+IFERROR(VLOOKUP(B271,NAfiliado_NFarmacia!$A:$J,10,0),"Ingresar Nuevo Afiliado")))</f>
        <v/>
      </c>
      <c r="H271" s="69">
        <f>+IF(B271="","",+IFERROR(+VLOOKUP($C271,materiales!$A$2:$C$101,2,0),"9999"))</f>
        <v/>
      </c>
      <c r="I271" s="70">
        <f>+IF($B271="","",+IF(OR($F271="Si",$F271=""),IF(ISERROR(VLOOKUP($B271,padron!$A$3:$M$482,9,0)),+IF(ISERROR(VLOOKUP($B271,NAfiliado_NFarmacia!$A$2:$J$497,5,0)),"Ingresa Farmacia",VLOOKUP($B271,NAfiliado_NFarmacia!$A$2:$J$497,5,0)),VLOOKUP($B271,padron!$A$3:$M$482,9,0)),+IF(ISERROR(VLOOKUP($B271,NAfiliado_NFarmacia!$A$2:$J$497,5,0)),"Ingresa Farmacia",VLOOKUP($B271,NAfiliado_NFarmacia!$A$2:$J$497,5,0))))</f>
        <v/>
      </c>
      <c r="J271" s="70">
        <f>+IF($B271="","",+IF(OR($F271="Si",$F271=""),IF(ISERROR(VLOOKUP($B271,padron!$A$3:$M$482,10,0)),+IF(ISERROR(VLOOKUP($B271,NAfiliado_NFarmacia!$A$2:$J$497,5,0)),"Ingresa Direccion de Farmacia",VLOOKUP($B271,NAfiliado_NFarmacia!$A$2:$J$497,6,0)),VLOOKUP($B271,padron!$A$3:$M$482,10,0)),+IF(ISERROR(VLOOKUP($B271,NAfiliado_NFarmacia!$A$2:$J$497,6,0)),"Ingresa Direccion de Farmacia",VLOOKUP($B271,NAfiliado_NFarmacia!$A$2:$J$497,6,0))))</f>
        <v/>
      </c>
      <c r="K271" s="70">
        <f>+IF($B271="","",+IF(OR($F271="Si",$F271=""),IF(ISERROR(VLOOKUP($B271,padron!$A$3:$M$482,10,0)),+IF(ISERROR(VLOOKUP($B271,NAfiliado_NFarmacia!$A$2:$J$497,5,0)),"Ingresa Localidad de Farmacia",VLOOKUP($B271,NAfiliado_NFarmacia!$A$2:$J$497,7,0)),VLOOKUP($B271,padron!$A$3:$M$482,11,0)),+IF(ISERROR(VLOOKUP($B271,NAfiliado_NFarmacia!$A$2:$J$497,7,0)),"Ingresa Localidad de Farmacia",VLOOKUP($B271,NAfiliado_NFarmacia!$A$2:$J$497,7,0))))</f>
        <v/>
      </c>
      <c r="L271" s="69">
        <f>+IF(B271="","",IF(F271="No","84005541",+IFERROR(+VLOOKUP(inicio!B271,padron!$A$2:$H$1999,8,0),"84005541")))</f>
        <v/>
      </c>
      <c r="M271" s="69">
        <f>+IF(B271="","",+IFERROR(+VLOOKUP(B271,padron!A:C,3,0),"no_cargado"))</f>
        <v/>
      </c>
      <c r="N271" s="69">
        <f>+IF(C271="","",+IFERROR(+VLOOKUP($C271,materiales!$A$2:$C$101,3,0),"9999"))</f>
        <v/>
      </c>
      <c r="O271" s="69">
        <f>+IF(D271="","","01")</f>
        <v/>
      </c>
      <c r="P271" s="69">
        <f>+IF(B271="","","CONVENIO 100%")</f>
        <v/>
      </c>
      <c r="Q271" s="69">
        <f>+IF(I271="","","ZTRA")</f>
        <v/>
      </c>
      <c r="R271" s="69">
        <f>+IF(J271="","",+IFERROR(+IF(U271="DSZA","ALMA","1004"),"ALMA"))</f>
        <v/>
      </c>
      <c r="S271" s="69">
        <f>+IF(K271="","","40000001")</f>
        <v/>
      </c>
      <c r="T271" s="69">
        <f>+IF(L271="","",+DAY(TODAY())&amp;"."&amp;TEXT(+TODAY(),"MM")&amp;"."&amp;+YEAR(TODAY()))</f>
        <v/>
      </c>
      <c r="U271" s="69">
        <f>+IF(M271="","",IFERROR(+VLOOKUP(C271,materiales!$A$2:$D$1000,4,0),"DSZA"))</f>
        <v/>
      </c>
      <c r="V271" s="69">
        <f>+IF(N271="","","MAN")</f>
        <v/>
      </c>
      <c r="W271" s="69">
        <f>IF(B271="","","02")</f>
        <v/>
      </c>
      <c r="X271" s="69">
        <f>IF(B271="","","01")</f>
        <v/>
      </c>
      <c r="Y271" s="70">
        <f>+RIGHT(B271,8)</f>
        <v/>
      </c>
      <c r="Z271" s="70">
        <f>IF(M271="no_cargado",VLOOKUP(B271,NAfiliado_NFarmacia!A:H,8,0),"")</f>
        <v/>
      </c>
      <c r="AA271" s="71" t="n"/>
    </row>
    <row r="272">
      <c r="A272" s="50" t="n"/>
      <c r="B272" s="70" t="n"/>
      <c r="C272" s="72" t="n"/>
      <c r="D272" s="70" t="n"/>
      <c r="E272" s="70" t="n"/>
      <c r="F272" s="70" t="n"/>
      <c r="G272" s="66">
        <f>+IF($B272="","",+IFERROR(+VLOOKUP(B272,padron!$A$2:$E$2000,2,0),+IFERROR(VLOOKUP(B272,NAfiliado_NFarmacia!$A:$J,10,0),"Ingresar Nuevo Afiliado")))</f>
        <v/>
      </c>
      <c r="H272" s="69">
        <f>+IF(B272="","",+IFERROR(+VLOOKUP($C272,materiales!$A$2:$C$101,2,0),"9999"))</f>
        <v/>
      </c>
      <c r="I272" s="70">
        <f>+IF($B272="","",+IF(OR($F272="Si",$F272=""),IF(ISERROR(VLOOKUP($B272,padron!$A$3:$M$482,9,0)),+IF(ISERROR(VLOOKUP($B272,NAfiliado_NFarmacia!$A$2:$J$497,5,0)),"Ingresa Farmacia",VLOOKUP($B272,NAfiliado_NFarmacia!$A$2:$J$497,5,0)),VLOOKUP($B272,padron!$A$3:$M$482,9,0)),+IF(ISERROR(VLOOKUP($B272,NAfiliado_NFarmacia!$A$2:$J$497,5,0)),"Ingresa Farmacia",VLOOKUP($B272,NAfiliado_NFarmacia!$A$2:$J$497,5,0))))</f>
        <v/>
      </c>
      <c r="J272" s="70">
        <f>+IF($B272="","",+IF(OR($F272="Si",$F272=""),IF(ISERROR(VLOOKUP($B272,padron!$A$3:$M$482,10,0)),+IF(ISERROR(VLOOKUP($B272,NAfiliado_NFarmacia!$A$2:$J$497,5,0)),"Ingresa Direccion de Farmacia",VLOOKUP($B272,NAfiliado_NFarmacia!$A$2:$J$497,6,0)),VLOOKUP($B272,padron!$A$3:$M$482,10,0)),+IF(ISERROR(VLOOKUP($B272,NAfiliado_NFarmacia!$A$2:$J$497,6,0)),"Ingresa Direccion de Farmacia",VLOOKUP($B272,NAfiliado_NFarmacia!$A$2:$J$497,6,0))))</f>
        <v/>
      </c>
      <c r="K272" s="70">
        <f>+IF($B272="","",+IF(OR($F272="Si",$F272=""),IF(ISERROR(VLOOKUP($B272,padron!$A$3:$M$482,10,0)),+IF(ISERROR(VLOOKUP($B272,NAfiliado_NFarmacia!$A$2:$J$497,5,0)),"Ingresa Localidad de Farmacia",VLOOKUP($B272,NAfiliado_NFarmacia!$A$2:$J$497,7,0)),VLOOKUP($B272,padron!$A$3:$M$482,11,0)),+IF(ISERROR(VLOOKUP($B272,NAfiliado_NFarmacia!$A$2:$J$497,7,0)),"Ingresa Localidad de Farmacia",VLOOKUP($B272,NAfiliado_NFarmacia!$A$2:$J$497,7,0))))</f>
        <v/>
      </c>
      <c r="L272" s="69">
        <f>+IF(B272="","",IF(F272="No","84005541",+IFERROR(+VLOOKUP(inicio!B272,padron!$A$2:$H$1999,8,0),"84005541")))</f>
        <v/>
      </c>
      <c r="M272" s="69">
        <f>+IF(B272="","",+IFERROR(+VLOOKUP(B272,padron!A:C,3,0),"no_cargado"))</f>
        <v/>
      </c>
      <c r="N272" s="69">
        <f>+IF(C272="","",+IFERROR(+VLOOKUP($C272,materiales!$A$2:$C$101,3,0),"9999"))</f>
        <v/>
      </c>
      <c r="O272" s="69">
        <f>+IF(D272="","","01")</f>
        <v/>
      </c>
      <c r="P272" s="69">
        <f>+IF(B272="","","CONVENIO 100%")</f>
        <v/>
      </c>
      <c r="Q272" s="69">
        <f>+IF(I272="","","ZTRA")</f>
        <v/>
      </c>
      <c r="R272" s="69">
        <f>+IF(J272="","",+IFERROR(+IF(U272="DSZA","ALMA","1004"),"ALMA"))</f>
        <v/>
      </c>
      <c r="S272" s="69">
        <f>+IF(K272="","","40000001")</f>
        <v/>
      </c>
      <c r="T272" s="69">
        <f>+IF(L272="","",+DAY(TODAY())&amp;"."&amp;TEXT(+TODAY(),"MM")&amp;"."&amp;+YEAR(TODAY()))</f>
        <v/>
      </c>
      <c r="U272" s="69">
        <f>+IF(M272="","",IFERROR(+VLOOKUP(C272,materiales!$A$2:$D$1000,4,0),"DSZA"))</f>
        <v/>
      </c>
      <c r="V272" s="69">
        <f>+IF(N272="","","MAN")</f>
        <v/>
      </c>
      <c r="W272" s="69">
        <f>IF(B272="","","02")</f>
        <v/>
      </c>
      <c r="X272" s="69">
        <f>IF(B272="","","01")</f>
        <v/>
      </c>
      <c r="Y272" s="70">
        <f>+RIGHT(B272,8)</f>
        <v/>
      </c>
      <c r="Z272" s="70">
        <f>IF(M272="no_cargado",VLOOKUP(B272,NAfiliado_NFarmacia!A:H,8,0),"")</f>
        <v/>
      </c>
      <c r="AA272" s="71" t="n"/>
    </row>
    <row r="273">
      <c r="A273" s="50" t="n"/>
      <c r="B273" s="70" t="n"/>
      <c r="C273" s="72" t="n"/>
      <c r="D273" s="70" t="n"/>
      <c r="E273" s="70" t="n"/>
      <c r="F273" s="70" t="n"/>
      <c r="G273" s="66">
        <f>+IF($B273="","",+IFERROR(+VLOOKUP(B273,padron!$A$2:$E$2000,2,0),+IFERROR(VLOOKUP(B273,NAfiliado_NFarmacia!$A:$J,10,0),"Ingresar Nuevo Afiliado")))</f>
        <v/>
      </c>
      <c r="H273" s="69">
        <f>+IF(B273="","",+IFERROR(+VLOOKUP($C273,materiales!$A$2:$C$101,2,0),"9999"))</f>
        <v/>
      </c>
      <c r="I273" s="70">
        <f>+IF($B273="","",+IF(OR($F273="Si",$F273=""),IF(ISERROR(VLOOKUP($B273,padron!$A$3:$M$482,9,0)),+IF(ISERROR(VLOOKUP($B273,NAfiliado_NFarmacia!$A$2:$J$497,5,0)),"Ingresa Farmacia",VLOOKUP($B273,NAfiliado_NFarmacia!$A$2:$J$497,5,0)),VLOOKUP($B273,padron!$A$3:$M$482,9,0)),+IF(ISERROR(VLOOKUP($B273,NAfiliado_NFarmacia!$A$2:$J$497,5,0)),"Ingresa Farmacia",VLOOKUP($B273,NAfiliado_NFarmacia!$A$2:$J$497,5,0))))</f>
        <v/>
      </c>
      <c r="J273" s="70">
        <f>+IF($B273="","",+IF(OR($F273="Si",$F273=""),IF(ISERROR(VLOOKUP($B273,padron!$A$3:$M$482,10,0)),+IF(ISERROR(VLOOKUP($B273,NAfiliado_NFarmacia!$A$2:$J$497,5,0)),"Ingresa Direccion de Farmacia",VLOOKUP($B273,NAfiliado_NFarmacia!$A$2:$J$497,6,0)),VLOOKUP($B273,padron!$A$3:$M$482,10,0)),+IF(ISERROR(VLOOKUP($B273,NAfiliado_NFarmacia!$A$2:$J$497,6,0)),"Ingresa Direccion de Farmacia",VLOOKUP($B273,NAfiliado_NFarmacia!$A$2:$J$497,6,0))))</f>
        <v/>
      </c>
      <c r="K273" s="70">
        <f>+IF($B273="","",+IF(OR($F273="Si",$F273=""),IF(ISERROR(VLOOKUP($B273,padron!$A$3:$M$482,10,0)),+IF(ISERROR(VLOOKUP($B273,NAfiliado_NFarmacia!$A$2:$J$497,5,0)),"Ingresa Localidad de Farmacia",VLOOKUP($B273,NAfiliado_NFarmacia!$A$2:$J$497,7,0)),VLOOKUP($B273,padron!$A$3:$M$482,11,0)),+IF(ISERROR(VLOOKUP($B273,NAfiliado_NFarmacia!$A$2:$J$497,7,0)),"Ingresa Localidad de Farmacia",VLOOKUP($B273,NAfiliado_NFarmacia!$A$2:$J$497,7,0))))</f>
        <v/>
      </c>
      <c r="L273" s="69">
        <f>+IF(B273="","",IF(F273="No","84005541",+IFERROR(+VLOOKUP(inicio!B273,padron!$A$2:$H$1999,8,0),"84005541")))</f>
        <v/>
      </c>
      <c r="M273" s="69">
        <f>+IF(B273="","",+IFERROR(+VLOOKUP(B273,padron!A:C,3,0),"no_cargado"))</f>
        <v/>
      </c>
      <c r="N273" s="69">
        <f>+IF(C273="","",+IFERROR(+VLOOKUP($C273,materiales!$A$2:$C$101,3,0),"9999"))</f>
        <v/>
      </c>
      <c r="O273" s="69">
        <f>+IF(D273="","","01")</f>
        <v/>
      </c>
      <c r="P273" s="69">
        <f>+IF(B273="","","CONVENIO 100%")</f>
        <v/>
      </c>
      <c r="Q273" s="69">
        <f>+IF(I273="","","ZTRA")</f>
        <v/>
      </c>
      <c r="R273" s="69">
        <f>+IF(J273="","",+IFERROR(+IF(U273="DSZA","ALMA","1004"),"ALMA"))</f>
        <v/>
      </c>
      <c r="S273" s="69">
        <f>+IF(K273="","","40000001")</f>
        <v/>
      </c>
      <c r="T273" s="69">
        <f>+IF(L273="","",+DAY(TODAY())&amp;"."&amp;TEXT(+TODAY(),"MM")&amp;"."&amp;+YEAR(TODAY()))</f>
        <v/>
      </c>
      <c r="U273" s="69">
        <f>+IF(M273="","",IFERROR(+VLOOKUP(C273,materiales!$A$2:$D$1000,4,0),"DSZA"))</f>
        <v/>
      </c>
      <c r="V273" s="69">
        <f>+IF(N273="","","MAN")</f>
        <v/>
      </c>
      <c r="W273" s="69">
        <f>IF(B273="","","02")</f>
        <v/>
      </c>
      <c r="X273" s="69">
        <f>IF(B273="","","01")</f>
        <v/>
      </c>
      <c r="Y273" s="70">
        <f>+RIGHT(B273,8)</f>
        <v/>
      </c>
      <c r="Z273" s="70">
        <f>IF(M273="no_cargado",VLOOKUP(B273,NAfiliado_NFarmacia!A:H,8,0),"")</f>
        <v/>
      </c>
      <c r="AA273" s="71" t="n"/>
    </row>
    <row r="274">
      <c r="A274" s="50" t="n"/>
      <c r="B274" s="70" t="n"/>
      <c r="C274" s="72" t="n"/>
      <c r="D274" s="70" t="n"/>
      <c r="E274" s="70" t="n"/>
      <c r="F274" s="70" t="n"/>
      <c r="G274" s="66">
        <f>+IF($B274="","",+IFERROR(+VLOOKUP(B274,padron!$A$2:$E$2000,2,0),+IFERROR(VLOOKUP(B274,NAfiliado_NFarmacia!$A:$J,10,0),"Ingresar Nuevo Afiliado")))</f>
        <v/>
      </c>
      <c r="H274" s="69">
        <f>+IF(B274="","",+IFERROR(+VLOOKUP($C274,materiales!$A$2:$C$101,2,0),"9999"))</f>
        <v/>
      </c>
      <c r="I274" s="70">
        <f>+IF($B274="","",+IF(OR($F274="Si",$F274=""),IF(ISERROR(VLOOKUP($B274,padron!$A$3:$M$482,9,0)),+IF(ISERROR(VLOOKUP($B274,NAfiliado_NFarmacia!$A$2:$J$497,5,0)),"Ingresa Farmacia",VLOOKUP($B274,NAfiliado_NFarmacia!$A$2:$J$497,5,0)),VLOOKUP($B274,padron!$A$3:$M$482,9,0)),+IF(ISERROR(VLOOKUP($B274,NAfiliado_NFarmacia!$A$2:$J$497,5,0)),"Ingresa Farmacia",VLOOKUP($B274,NAfiliado_NFarmacia!$A$2:$J$497,5,0))))</f>
        <v/>
      </c>
      <c r="J274" s="70">
        <f>+IF($B274="","",+IF(OR($F274="Si",$F274=""),IF(ISERROR(VLOOKUP($B274,padron!$A$3:$M$482,10,0)),+IF(ISERROR(VLOOKUP($B274,NAfiliado_NFarmacia!$A$2:$J$497,5,0)),"Ingresa Direccion de Farmacia",VLOOKUP($B274,NAfiliado_NFarmacia!$A$2:$J$497,6,0)),VLOOKUP($B274,padron!$A$3:$M$482,10,0)),+IF(ISERROR(VLOOKUP($B274,NAfiliado_NFarmacia!$A$2:$J$497,6,0)),"Ingresa Direccion de Farmacia",VLOOKUP($B274,NAfiliado_NFarmacia!$A$2:$J$497,6,0))))</f>
        <v/>
      </c>
      <c r="K274" s="70">
        <f>+IF($B274="","",+IF(OR($F274="Si",$F274=""),IF(ISERROR(VLOOKUP($B274,padron!$A$3:$M$482,10,0)),+IF(ISERROR(VLOOKUP($B274,NAfiliado_NFarmacia!$A$2:$J$497,5,0)),"Ingresa Localidad de Farmacia",VLOOKUP($B274,NAfiliado_NFarmacia!$A$2:$J$497,7,0)),VLOOKUP($B274,padron!$A$3:$M$482,11,0)),+IF(ISERROR(VLOOKUP($B274,NAfiliado_NFarmacia!$A$2:$J$497,7,0)),"Ingresa Localidad de Farmacia",VLOOKUP($B274,NAfiliado_NFarmacia!$A$2:$J$497,7,0))))</f>
        <v/>
      </c>
      <c r="L274" s="69">
        <f>+IF(B274="","",IF(F274="No","84005541",+IFERROR(+VLOOKUP(inicio!B274,padron!$A$2:$H$1999,8,0),"84005541")))</f>
        <v/>
      </c>
      <c r="M274" s="69">
        <f>+IF(B274="","",+IFERROR(+VLOOKUP(B274,padron!A:C,3,0),"no_cargado"))</f>
        <v/>
      </c>
      <c r="N274" s="69">
        <f>+IF(C274="","",+IFERROR(+VLOOKUP($C274,materiales!$A$2:$C$101,3,0),"9999"))</f>
        <v/>
      </c>
      <c r="O274" s="69">
        <f>+IF(D274="","","01")</f>
        <v/>
      </c>
      <c r="P274" s="69">
        <f>+IF(B274="","","CONVENIO 100%")</f>
        <v/>
      </c>
      <c r="Q274" s="69">
        <f>+IF(I274="","","ZTRA")</f>
        <v/>
      </c>
      <c r="R274" s="69">
        <f>+IF(J274="","",+IFERROR(+IF(U274="DSZA","ALMA","1004"),"ALMA"))</f>
        <v/>
      </c>
      <c r="S274" s="69">
        <f>+IF(K274="","","40000001")</f>
        <v/>
      </c>
      <c r="T274" s="69">
        <f>+IF(L274="","",+DAY(TODAY())&amp;"."&amp;TEXT(+TODAY(),"MM")&amp;"."&amp;+YEAR(TODAY()))</f>
        <v/>
      </c>
      <c r="U274" s="69">
        <f>+IF(M274="","",IFERROR(+VLOOKUP(C274,materiales!$A$2:$D$1000,4,0),"DSZA"))</f>
        <v/>
      </c>
      <c r="V274" s="69">
        <f>+IF(N274="","","MAN")</f>
        <v/>
      </c>
      <c r="W274" s="69">
        <f>IF(B274="","","02")</f>
        <v/>
      </c>
      <c r="X274" s="69">
        <f>IF(B274="","","01")</f>
        <v/>
      </c>
      <c r="Y274" s="70">
        <f>+RIGHT(B274,8)</f>
        <v/>
      </c>
      <c r="Z274" s="70">
        <f>IF(M274="no_cargado",VLOOKUP(B274,NAfiliado_NFarmacia!A:H,8,0),"")</f>
        <v/>
      </c>
      <c r="AA274" s="71" t="n"/>
    </row>
    <row r="275">
      <c r="A275" s="50" t="n"/>
      <c r="B275" s="70" t="n"/>
      <c r="C275" s="72" t="n"/>
      <c r="D275" s="70" t="n"/>
      <c r="E275" s="70" t="n"/>
      <c r="F275" s="70" t="n"/>
      <c r="G275" s="66">
        <f>+IF($B275="","",+IFERROR(+VLOOKUP(B275,padron!$A$2:$E$2000,2,0),+IFERROR(VLOOKUP(B275,NAfiliado_NFarmacia!$A:$J,10,0),"Ingresar Nuevo Afiliado")))</f>
        <v/>
      </c>
      <c r="H275" s="69">
        <f>+IF(B275="","",+IFERROR(+VLOOKUP($C275,materiales!$A$2:$C$101,2,0),"9999"))</f>
        <v/>
      </c>
      <c r="I275" s="70">
        <f>+IF($B275="","",+IF(OR($F275="Si",$F275=""),IF(ISERROR(VLOOKUP($B275,padron!$A$3:$M$482,9,0)),+IF(ISERROR(VLOOKUP($B275,NAfiliado_NFarmacia!$A$2:$J$497,5,0)),"Ingresa Farmacia",VLOOKUP($B275,NAfiliado_NFarmacia!$A$2:$J$497,5,0)),VLOOKUP($B275,padron!$A$3:$M$482,9,0)),+IF(ISERROR(VLOOKUP($B275,NAfiliado_NFarmacia!$A$2:$J$497,5,0)),"Ingresa Farmacia",VLOOKUP($B275,NAfiliado_NFarmacia!$A$2:$J$497,5,0))))</f>
        <v/>
      </c>
      <c r="J275" s="70">
        <f>+IF($B275="","",+IF(OR($F275="Si",$F275=""),IF(ISERROR(VLOOKUP($B275,padron!$A$3:$M$482,10,0)),+IF(ISERROR(VLOOKUP($B275,NAfiliado_NFarmacia!$A$2:$J$497,5,0)),"Ingresa Direccion de Farmacia",VLOOKUP($B275,NAfiliado_NFarmacia!$A$2:$J$497,6,0)),VLOOKUP($B275,padron!$A$3:$M$482,10,0)),+IF(ISERROR(VLOOKUP($B275,NAfiliado_NFarmacia!$A$2:$J$497,6,0)),"Ingresa Direccion de Farmacia",VLOOKUP($B275,NAfiliado_NFarmacia!$A$2:$J$497,6,0))))</f>
        <v/>
      </c>
      <c r="K275" s="70">
        <f>+IF($B275="","",+IF(OR($F275="Si",$F275=""),IF(ISERROR(VLOOKUP($B275,padron!$A$3:$M$482,10,0)),+IF(ISERROR(VLOOKUP($B275,NAfiliado_NFarmacia!$A$2:$J$497,5,0)),"Ingresa Localidad de Farmacia",VLOOKUP($B275,NAfiliado_NFarmacia!$A$2:$J$497,7,0)),VLOOKUP($B275,padron!$A$3:$M$482,11,0)),+IF(ISERROR(VLOOKUP($B275,NAfiliado_NFarmacia!$A$2:$J$497,7,0)),"Ingresa Localidad de Farmacia",VLOOKUP($B275,NAfiliado_NFarmacia!$A$2:$J$497,7,0))))</f>
        <v/>
      </c>
      <c r="L275" s="69">
        <f>+IF(B275="","",IF(F275="No","84005541",+IFERROR(+VLOOKUP(inicio!B275,padron!$A$2:$H$1999,8,0),"84005541")))</f>
        <v/>
      </c>
      <c r="M275" s="69">
        <f>+IF(B275="","",+IFERROR(+VLOOKUP(B275,padron!A:C,3,0),"no_cargado"))</f>
        <v/>
      </c>
      <c r="N275" s="69">
        <f>+IF(C275="","",+IFERROR(+VLOOKUP($C275,materiales!$A$2:$C$101,3,0),"9999"))</f>
        <v/>
      </c>
      <c r="O275" s="69">
        <f>+IF(D275="","","01")</f>
        <v/>
      </c>
      <c r="P275" s="69">
        <f>+IF(B275="","","CONVENIO 100%")</f>
        <v/>
      </c>
      <c r="Q275" s="69">
        <f>+IF(I275="","","ZTRA")</f>
        <v/>
      </c>
      <c r="R275" s="69">
        <f>+IF(J275="","",+IFERROR(+IF(U275="DSZA","ALMA","1004"),"ALMA"))</f>
        <v/>
      </c>
      <c r="S275" s="69">
        <f>+IF(K275="","","40000001")</f>
        <v/>
      </c>
      <c r="T275" s="69">
        <f>+IF(L275="","",+DAY(TODAY())&amp;"."&amp;TEXT(+TODAY(),"MM")&amp;"."&amp;+YEAR(TODAY()))</f>
        <v/>
      </c>
      <c r="U275" s="69">
        <f>+IF(M275="","",IFERROR(+VLOOKUP(C275,materiales!$A$2:$D$1000,4,0),"DSZA"))</f>
        <v/>
      </c>
      <c r="V275" s="69">
        <f>+IF(N275="","","MAN")</f>
        <v/>
      </c>
      <c r="W275" s="69">
        <f>IF(B275="","","02")</f>
        <v/>
      </c>
      <c r="X275" s="69">
        <f>IF(B275="","","01")</f>
        <v/>
      </c>
      <c r="Y275" s="70">
        <f>+RIGHT(B275,8)</f>
        <v/>
      </c>
      <c r="Z275" s="70">
        <f>IF(M275="no_cargado",VLOOKUP(B275,NAfiliado_NFarmacia!A:H,8,0),"")</f>
        <v/>
      </c>
      <c r="AA275" s="71" t="n"/>
    </row>
    <row r="276">
      <c r="A276" s="50" t="n"/>
      <c r="B276" s="70" t="n"/>
      <c r="C276" s="72" t="n"/>
      <c r="D276" s="70" t="n"/>
      <c r="E276" s="70" t="n"/>
      <c r="F276" s="70" t="n"/>
      <c r="G276" s="66">
        <f>+IF($B276="","",+IFERROR(+VLOOKUP(B276,padron!$A$2:$E$2000,2,0),+IFERROR(VLOOKUP(B276,NAfiliado_NFarmacia!$A:$J,10,0),"Ingresar Nuevo Afiliado")))</f>
        <v/>
      </c>
      <c r="H276" s="69">
        <f>+IF(B276="","",+IFERROR(+VLOOKUP($C276,materiales!$A$2:$C$101,2,0),"9999"))</f>
        <v/>
      </c>
      <c r="I276" s="70">
        <f>+IF($B276="","",+IF(OR($F276="Si",$F276=""),IF(ISERROR(VLOOKUP($B276,padron!$A$3:$M$482,9,0)),+IF(ISERROR(VLOOKUP($B276,NAfiliado_NFarmacia!$A$2:$J$497,5,0)),"Ingresa Farmacia",VLOOKUP($B276,NAfiliado_NFarmacia!$A$2:$J$497,5,0)),VLOOKUP($B276,padron!$A$3:$M$482,9,0)),+IF(ISERROR(VLOOKUP($B276,NAfiliado_NFarmacia!$A$2:$J$497,5,0)),"Ingresa Farmacia",VLOOKUP($B276,NAfiliado_NFarmacia!$A$2:$J$497,5,0))))</f>
        <v/>
      </c>
      <c r="J276" s="70">
        <f>+IF($B276="","",+IF(OR($F276="Si",$F276=""),IF(ISERROR(VLOOKUP($B276,padron!$A$3:$M$482,10,0)),+IF(ISERROR(VLOOKUP($B276,NAfiliado_NFarmacia!$A$2:$J$497,5,0)),"Ingresa Direccion de Farmacia",VLOOKUP($B276,NAfiliado_NFarmacia!$A$2:$J$497,6,0)),VLOOKUP($B276,padron!$A$3:$M$482,10,0)),+IF(ISERROR(VLOOKUP($B276,NAfiliado_NFarmacia!$A$2:$J$497,6,0)),"Ingresa Direccion de Farmacia",VLOOKUP($B276,NAfiliado_NFarmacia!$A$2:$J$497,6,0))))</f>
        <v/>
      </c>
      <c r="K276" s="70">
        <f>+IF($B276="","",+IF(OR($F276="Si",$F276=""),IF(ISERROR(VLOOKUP($B276,padron!$A$3:$M$482,10,0)),+IF(ISERROR(VLOOKUP($B276,NAfiliado_NFarmacia!$A$2:$J$497,5,0)),"Ingresa Localidad de Farmacia",VLOOKUP($B276,NAfiliado_NFarmacia!$A$2:$J$497,7,0)),VLOOKUP($B276,padron!$A$3:$M$482,11,0)),+IF(ISERROR(VLOOKUP($B276,NAfiliado_NFarmacia!$A$2:$J$497,7,0)),"Ingresa Localidad de Farmacia",VLOOKUP($B276,NAfiliado_NFarmacia!$A$2:$J$497,7,0))))</f>
        <v/>
      </c>
      <c r="L276" s="69">
        <f>+IF(B276="","",IF(F276="No","84005541",+IFERROR(+VLOOKUP(inicio!B276,padron!$A$2:$H$1999,8,0),"84005541")))</f>
        <v/>
      </c>
      <c r="M276" s="69">
        <f>+IF(B276="","",+IFERROR(+VLOOKUP(B276,padron!A:C,3,0),"no_cargado"))</f>
        <v/>
      </c>
      <c r="N276" s="69">
        <f>+IF(C276="","",+IFERROR(+VLOOKUP($C276,materiales!$A$2:$C$101,3,0),"9999"))</f>
        <v/>
      </c>
      <c r="O276" s="69">
        <f>+IF(D276="","","01")</f>
        <v/>
      </c>
      <c r="P276" s="69">
        <f>+IF(B276="","","CONVENIO 100%")</f>
        <v/>
      </c>
      <c r="Q276" s="69">
        <f>+IF(I276="","","ZTRA")</f>
        <v/>
      </c>
      <c r="R276" s="69">
        <f>+IF(J276="","",+IFERROR(+IF(U276="DSZA","ALMA","1004"),"ALMA"))</f>
        <v/>
      </c>
      <c r="S276" s="69">
        <f>+IF(K276="","","40000001")</f>
        <v/>
      </c>
      <c r="T276" s="69">
        <f>+IF(L276="","",+DAY(TODAY())&amp;"."&amp;TEXT(+TODAY(),"MM")&amp;"."&amp;+YEAR(TODAY()))</f>
        <v/>
      </c>
      <c r="U276" s="69">
        <f>+IF(M276="","",IFERROR(+VLOOKUP(C276,materiales!$A$2:$D$1000,4,0),"DSZA"))</f>
        <v/>
      </c>
      <c r="V276" s="69">
        <f>+IF(N276="","","MAN")</f>
        <v/>
      </c>
      <c r="W276" s="69">
        <f>IF(B276="","","02")</f>
        <v/>
      </c>
      <c r="X276" s="69">
        <f>IF(B276="","","01")</f>
        <v/>
      </c>
      <c r="Y276" s="70">
        <f>+RIGHT(B276,8)</f>
        <v/>
      </c>
      <c r="Z276" s="70">
        <f>IF(M276="no_cargado",VLOOKUP(B276,NAfiliado_NFarmacia!A:H,8,0),"")</f>
        <v/>
      </c>
      <c r="AA276" s="71" t="n"/>
    </row>
    <row r="277">
      <c r="A277" s="50" t="n"/>
      <c r="B277" s="70" t="n"/>
      <c r="C277" s="72" t="n"/>
      <c r="D277" s="70" t="n"/>
      <c r="E277" s="70" t="n"/>
      <c r="F277" s="70" t="n"/>
      <c r="G277" s="66">
        <f>+IF($B277="","",+IFERROR(+VLOOKUP(B277,padron!$A$2:$E$2000,2,0),+IFERROR(VLOOKUP(B277,NAfiliado_NFarmacia!$A:$J,10,0),"Ingresar Nuevo Afiliado")))</f>
        <v/>
      </c>
      <c r="H277" s="69">
        <f>+IF(B277="","",+IFERROR(+VLOOKUP($C277,materiales!$A$2:$C$101,2,0),"9999"))</f>
        <v/>
      </c>
      <c r="I277" s="70">
        <f>+IF($B277="","",+IF(OR($F277="Si",$F277=""),IF(ISERROR(VLOOKUP($B277,padron!$A$3:$M$482,9,0)),+IF(ISERROR(VLOOKUP($B277,NAfiliado_NFarmacia!$A$2:$J$497,5,0)),"Ingresa Farmacia",VLOOKUP($B277,NAfiliado_NFarmacia!$A$2:$J$497,5,0)),VLOOKUP($B277,padron!$A$3:$M$482,9,0)),+IF(ISERROR(VLOOKUP($B277,NAfiliado_NFarmacia!$A$2:$J$497,5,0)),"Ingresa Farmacia",VLOOKUP($B277,NAfiliado_NFarmacia!$A$2:$J$497,5,0))))</f>
        <v/>
      </c>
      <c r="J277" s="70">
        <f>+IF($B277="","",+IF(OR($F277="Si",$F277=""),IF(ISERROR(VLOOKUP($B277,padron!$A$3:$M$482,10,0)),+IF(ISERROR(VLOOKUP($B277,NAfiliado_NFarmacia!$A$2:$J$497,5,0)),"Ingresa Direccion de Farmacia",VLOOKUP($B277,NAfiliado_NFarmacia!$A$2:$J$497,6,0)),VLOOKUP($B277,padron!$A$3:$M$482,10,0)),+IF(ISERROR(VLOOKUP($B277,NAfiliado_NFarmacia!$A$2:$J$497,6,0)),"Ingresa Direccion de Farmacia",VLOOKUP($B277,NAfiliado_NFarmacia!$A$2:$J$497,6,0))))</f>
        <v/>
      </c>
      <c r="K277" s="70">
        <f>+IF($B277="","",+IF(OR($F277="Si",$F277=""),IF(ISERROR(VLOOKUP($B277,padron!$A$3:$M$482,10,0)),+IF(ISERROR(VLOOKUP($B277,NAfiliado_NFarmacia!$A$2:$J$497,5,0)),"Ingresa Localidad de Farmacia",VLOOKUP($B277,NAfiliado_NFarmacia!$A$2:$J$497,7,0)),VLOOKUP($B277,padron!$A$3:$M$482,11,0)),+IF(ISERROR(VLOOKUP($B277,NAfiliado_NFarmacia!$A$2:$J$497,7,0)),"Ingresa Localidad de Farmacia",VLOOKUP($B277,NAfiliado_NFarmacia!$A$2:$J$497,7,0))))</f>
        <v/>
      </c>
      <c r="L277" s="69">
        <f>+IF(B277="","",IF(F277="No","84005541",+IFERROR(+VLOOKUP(inicio!B277,padron!$A$2:$H$1999,8,0),"84005541")))</f>
        <v/>
      </c>
      <c r="M277" s="69">
        <f>+IF(B277="","",+IFERROR(+VLOOKUP(B277,padron!A:C,3,0),"no_cargado"))</f>
        <v/>
      </c>
      <c r="N277" s="69">
        <f>+IF(C277="","",+IFERROR(+VLOOKUP($C277,materiales!$A$2:$C$101,3,0),"9999"))</f>
        <v/>
      </c>
      <c r="O277" s="69">
        <f>+IF(D277="","","01")</f>
        <v/>
      </c>
      <c r="P277" s="69">
        <f>+IF(B277="","","CONVENIO 100%")</f>
        <v/>
      </c>
      <c r="Q277" s="69">
        <f>+IF(I277="","","ZTRA")</f>
        <v/>
      </c>
      <c r="R277" s="69">
        <f>+IF(J277="","",+IFERROR(+IF(U277="DSZA","ALMA","1004"),"ALMA"))</f>
        <v/>
      </c>
      <c r="S277" s="69">
        <f>+IF(K277="","","40000001")</f>
        <v/>
      </c>
      <c r="T277" s="69">
        <f>+IF(L277="","",+DAY(TODAY())&amp;"."&amp;TEXT(+TODAY(),"MM")&amp;"."&amp;+YEAR(TODAY()))</f>
        <v/>
      </c>
      <c r="U277" s="69">
        <f>+IF(M277="","",IFERROR(+VLOOKUP(C277,materiales!$A$2:$D$1000,4,0),"DSZA"))</f>
        <v/>
      </c>
      <c r="V277" s="69">
        <f>+IF(N277="","","MAN")</f>
        <v/>
      </c>
      <c r="W277" s="69">
        <f>IF(B277="","","02")</f>
        <v/>
      </c>
      <c r="X277" s="69">
        <f>IF(B277="","","01")</f>
        <v/>
      </c>
      <c r="Y277" s="70">
        <f>+RIGHT(B277,8)</f>
        <v/>
      </c>
      <c r="Z277" s="70">
        <f>IF(M277="no_cargado",VLOOKUP(B277,NAfiliado_NFarmacia!A:H,8,0),"")</f>
        <v/>
      </c>
      <c r="AA277" s="71" t="n"/>
    </row>
    <row r="278">
      <c r="A278" s="50" t="n"/>
      <c r="B278" s="70" t="n"/>
      <c r="C278" s="72" t="n"/>
      <c r="D278" s="70" t="n"/>
      <c r="E278" s="70" t="n"/>
      <c r="F278" s="70" t="n"/>
      <c r="G278" s="66">
        <f>+IF($B278="","",+IFERROR(+VLOOKUP(B278,padron!$A$2:$E$2000,2,0),+IFERROR(VLOOKUP(B278,NAfiliado_NFarmacia!$A:$J,10,0),"Ingresar Nuevo Afiliado")))</f>
        <v/>
      </c>
      <c r="H278" s="69">
        <f>+IF(B278="","",+IFERROR(+VLOOKUP($C278,materiales!$A$2:$C$101,2,0),"9999"))</f>
        <v/>
      </c>
      <c r="I278" s="70">
        <f>+IF($B278="","",+IF(OR($F278="Si",$F278=""),IF(ISERROR(VLOOKUP($B278,padron!$A$3:$M$482,9,0)),+IF(ISERROR(VLOOKUP($B278,NAfiliado_NFarmacia!$A$2:$J$497,5,0)),"Ingresa Farmacia",VLOOKUP($B278,NAfiliado_NFarmacia!$A$2:$J$497,5,0)),VLOOKUP($B278,padron!$A$3:$M$482,9,0)),+IF(ISERROR(VLOOKUP($B278,NAfiliado_NFarmacia!$A$2:$J$497,5,0)),"Ingresa Farmacia",VLOOKUP($B278,NAfiliado_NFarmacia!$A$2:$J$497,5,0))))</f>
        <v/>
      </c>
      <c r="J278" s="70">
        <f>+IF($B278="","",+IF(OR($F278="Si",$F278=""),IF(ISERROR(VLOOKUP($B278,padron!$A$3:$M$482,10,0)),+IF(ISERROR(VLOOKUP($B278,NAfiliado_NFarmacia!$A$2:$J$497,5,0)),"Ingresa Direccion de Farmacia",VLOOKUP($B278,NAfiliado_NFarmacia!$A$2:$J$497,6,0)),VLOOKUP($B278,padron!$A$3:$M$482,10,0)),+IF(ISERROR(VLOOKUP($B278,NAfiliado_NFarmacia!$A$2:$J$497,6,0)),"Ingresa Direccion de Farmacia",VLOOKUP($B278,NAfiliado_NFarmacia!$A$2:$J$497,6,0))))</f>
        <v/>
      </c>
      <c r="K278" s="70">
        <f>+IF($B278="","",+IF(OR($F278="Si",$F278=""),IF(ISERROR(VLOOKUP($B278,padron!$A$3:$M$482,10,0)),+IF(ISERROR(VLOOKUP($B278,NAfiliado_NFarmacia!$A$2:$J$497,5,0)),"Ingresa Localidad de Farmacia",VLOOKUP($B278,NAfiliado_NFarmacia!$A$2:$J$497,7,0)),VLOOKUP($B278,padron!$A$3:$M$482,11,0)),+IF(ISERROR(VLOOKUP($B278,NAfiliado_NFarmacia!$A$2:$J$497,7,0)),"Ingresa Localidad de Farmacia",VLOOKUP($B278,NAfiliado_NFarmacia!$A$2:$J$497,7,0))))</f>
        <v/>
      </c>
      <c r="L278" s="69">
        <f>+IF(B278="","",IF(F278="No","84005541",+IFERROR(+VLOOKUP(inicio!B278,padron!$A$2:$H$1999,8,0),"84005541")))</f>
        <v/>
      </c>
      <c r="M278" s="69">
        <f>+IF(B278="","",+IFERROR(+VLOOKUP(B278,padron!A:C,3,0),"no_cargado"))</f>
        <v/>
      </c>
      <c r="N278" s="69">
        <f>+IF(C278="","",+IFERROR(+VLOOKUP($C278,materiales!$A$2:$C$101,3,0),"9999"))</f>
        <v/>
      </c>
      <c r="O278" s="69">
        <f>+IF(D278="","","01")</f>
        <v/>
      </c>
      <c r="P278" s="69">
        <f>+IF(B278="","","CONVENIO 100%")</f>
        <v/>
      </c>
      <c r="Q278" s="69">
        <f>+IF(I278="","","ZTRA")</f>
        <v/>
      </c>
      <c r="R278" s="69">
        <f>+IF(J278="","",+IFERROR(+IF(U278="DSZA","ALMA","1004"),"ALMA"))</f>
        <v/>
      </c>
      <c r="S278" s="69">
        <f>+IF(K278="","","40000001")</f>
        <v/>
      </c>
      <c r="T278" s="69">
        <f>+IF(L278="","",+DAY(TODAY())&amp;"."&amp;TEXT(+TODAY(),"MM")&amp;"."&amp;+YEAR(TODAY()))</f>
        <v/>
      </c>
      <c r="U278" s="69">
        <f>+IF(M278="","",IFERROR(+VLOOKUP(C278,materiales!$A$2:$D$1000,4,0),"DSZA"))</f>
        <v/>
      </c>
      <c r="V278" s="69">
        <f>+IF(N278="","","MAN")</f>
        <v/>
      </c>
      <c r="W278" s="69">
        <f>IF(B278="","","02")</f>
        <v/>
      </c>
      <c r="X278" s="69">
        <f>IF(B278="","","01")</f>
        <v/>
      </c>
      <c r="Y278" s="70">
        <f>+RIGHT(B278,8)</f>
        <v/>
      </c>
      <c r="Z278" s="70">
        <f>IF(M278="no_cargado",VLOOKUP(B278,NAfiliado_NFarmacia!A:H,8,0),"")</f>
        <v/>
      </c>
      <c r="AA278" s="71" t="n"/>
    </row>
    <row r="279">
      <c r="A279" s="50" t="n"/>
      <c r="B279" s="70" t="n"/>
      <c r="C279" s="72" t="n"/>
      <c r="D279" s="70" t="n"/>
      <c r="E279" s="70" t="n"/>
      <c r="F279" s="70" t="n"/>
      <c r="G279" s="66">
        <f>+IF($B279="","",+IFERROR(+VLOOKUP(B279,padron!$A$2:$E$2000,2,0),+IFERROR(VLOOKUP(B279,NAfiliado_NFarmacia!$A:$J,10,0),"Ingresar Nuevo Afiliado")))</f>
        <v/>
      </c>
      <c r="H279" s="69">
        <f>+IF(B279="","",+IFERROR(+VLOOKUP($C279,materiales!$A$2:$C$101,2,0),"9999"))</f>
        <v/>
      </c>
      <c r="I279" s="70">
        <f>+IF($B279="","",+IF(OR($F279="Si",$F279=""),IF(ISERROR(VLOOKUP($B279,padron!$A$3:$M$482,9,0)),+IF(ISERROR(VLOOKUP($B279,NAfiliado_NFarmacia!$A$2:$J$497,5,0)),"Ingresa Farmacia",VLOOKUP($B279,NAfiliado_NFarmacia!$A$2:$J$497,5,0)),VLOOKUP($B279,padron!$A$3:$M$482,9,0)),+IF(ISERROR(VLOOKUP($B279,NAfiliado_NFarmacia!$A$2:$J$497,5,0)),"Ingresa Farmacia",VLOOKUP($B279,NAfiliado_NFarmacia!$A$2:$J$497,5,0))))</f>
        <v/>
      </c>
      <c r="J279" s="70">
        <f>+IF($B279="","",+IF(OR($F279="Si",$F279=""),IF(ISERROR(VLOOKUP($B279,padron!$A$3:$M$482,10,0)),+IF(ISERROR(VLOOKUP($B279,NAfiliado_NFarmacia!$A$2:$J$497,5,0)),"Ingresa Direccion de Farmacia",VLOOKUP($B279,NAfiliado_NFarmacia!$A$2:$J$497,6,0)),VLOOKUP($B279,padron!$A$3:$M$482,10,0)),+IF(ISERROR(VLOOKUP($B279,NAfiliado_NFarmacia!$A$2:$J$497,6,0)),"Ingresa Direccion de Farmacia",VLOOKUP($B279,NAfiliado_NFarmacia!$A$2:$J$497,6,0))))</f>
        <v/>
      </c>
      <c r="K279" s="70">
        <f>+IF($B279="","",+IF(OR($F279="Si",$F279=""),IF(ISERROR(VLOOKUP($B279,padron!$A$3:$M$482,10,0)),+IF(ISERROR(VLOOKUP($B279,NAfiliado_NFarmacia!$A$2:$J$497,5,0)),"Ingresa Localidad de Farmacia",VLOOKUP($B279,NAfiliado_NFarmacia!$A$2:$J$497,7,0)),VLOOKUP($B279,padron!$A$3:$M$482,11,0)),+IF(ISERROR(VLOOKUP($B279,NAfiliado_NFarmacia!$A$2:$J$497,7,0)),"Ingresa Localidad de Farmacia",VLOOKUP($B279,NAfiliado_NFarmacia!$A$2:$J$497,7,0))))</f>
        <v/>
      </c>
      <c r="L279" s="69">
        <f>+IF(B279="","",IF(F279="No","84005541",+IFERROR(+VLOOKUP(inicio!B279,padron!$A$2:$H$1999,8,0),"84005541")))</f>
        <v/>
      </c>
      <c r="M279" s="69">
        <f>+IF(B279="","",+IFERROR(+VLOOKUP(B279,padron!A:C,3,0),"no_cargado"))</f>
        <v/>
      </c>
      <c r="N279" s="69">
        <f>+IF(C279="","",+IFERROR(+VLOOKUP($C279,materiales!$A$2:$C$101,3,0),"9999"))</f>
        <v/>
      </c>
      <c r="O279" s="69">
        <f>+IF(D279="","","01")</f>
        <v/>
      </c>
      <c r="P279" s="69">
        <f>+IF(B279="","","CONVENIO 100%")</f>
        <v/>
      </c>
      <c r="Q279" s="69">
        <f>+IF(I279="","","ZTRA")</f>
        <v/>
      </c>
      <c r="R279" s="69">
        <f>+IF(J279="","",+IFERROR(+IF(U279="DSZA","ALMA","1004"),"ALMA"))</f>
        <v/>
      </c>
      <c r="S279" s="69">
        <f>+IF(K279="","","40000001")</f>
        <v/>
      </c>
      <c r="T279" s="69">
        <f>+IF(L279="","",+DAY(TODAY())&amp;"."&amp;TEXT(+TODAY(),"MM")&amp;"."&amp;+YEAR(TODAY()))</f>
        <v/>
      </c>
      <c r="U279" s="69">
        <f>+IF(M279="","",IFERROR(+VLOOKUP(C279,materiales!$A$2:$D$1000,4,0),"DSZA"))</f>
        <v/>
      </c>
      <c r="V279" s="69">
        <f>+IF(N279="","","MAN")</f>
        <v/>
      </c>
      <c r="W279" s="69">
        <f>IF(B279="","","02")</f>
        <v/>
      </c>
      <c r="X279" s="69">
        <f>IF(B279="","","01")</f>
        <v/>
      </c>
      <c r="Y279" s="70">
        <f>+RIGHT(B279,8)</f>
        <v/>
      </c>
      <c r="Z279" s="70">
        <f>IF(M279="no_cargado",VLOOKUP(B279,NAfiliado_NFarmacia!A:H,8,0),"")</f>
        <v/>
      </c>
      <c r="AA279" s="71" t="n"/>
    </row>
    <row r="280">
      <c r="A280" s="50" t="n"/>
      <c r="B280" s="70" t="n"/>
      <c r="C280" s="72" t="n"/>
      <c r="D280" s="70" t="n"/>
      <c r="E280" s="70" t="n"/>
      <c r="F280" s="70" t="n"/>
      <c r="G280" s="66">
        <f>+IF($B280="","",+IFERROR(+VLOOKUP(B280,padron!$A$2:$E$2000,2,0),+IFERROR(VLOOKUP(B280,NAfiliado_NFarmacia!$A:$J,10,0),"Ingresar Nuevo Afiliado")))</f>
        <v/>
      </c>
      <c r="H280" s="69">
        <f>+IF(B280="","",+IFERROR(+VLOOKUP($C280,materiales!$A$2:$C$101,2,0),"9999"))</f>
        <v/>
      </c>
      <c r="I280" s="70">
        <f>+IF($B280="","",+IF(OR($F280="Si",$F280=""),IF(ISERROR(VLOOKUP($B280,padron!$A$3:$M$482,9,0)),+IF(ISERROR(VLOOKUP($B280,NAfiliado_NFarmacia!$A$2:$J$497,5,0)),"Ingresa Farmacia",VLOOKUP($B280,NAfiliado_NFarmacia!$A$2:$J$497,5,0)),VLOOKUP($B280,padron!$A$3:$M$482,9,0)),+IF(ISERROR(VLOOKUP($B280,NAfiliado_NFarmacia!$A$2:$J$497,5,0)),"Ingresa Farmacia",VLOOKUP($B280,NAfiliado_NFarmacia!$A$2:$J$497,5,0))))</f>
        <v/>
      </c>
      <c r="J280" s="70">
        <f>+IF($B280="","",+IF(OR($F280="Si",$F280=""),IF(ISERROR(VLOOKUP($B280,padron!$A$3:$M$482,10,0)),+IF(ISERROR(VLOOKUP($B280,NAfiliado_NFarmacia!$A$2:$J$497,5,0)),"Ingresa Direccion de Farmacia",VLOOKUP($B280,NAfiliado_NFarmacia!$A$2:$J$497,6,0)),VLOOKUP($B280,padron!$A$3:$M$482,10,0)),+IF(ISERROR(VLOOKUP($B280,NAfiliado_NFarmacia!$A$2:$J$497,6,0)),"Ingresa Direccion de Farmacia",VLOOKUP($B280,NAfiliado_NFarmacia!$A$2:$J$497,6,0))))</f>
        <v/>
      </c>
      <c r="K280" s="70">
        <f>+IF($B280="","",+IF(OR($F280="Si",$F280=""),IF(ISERROR(VLOOKUP($B280,padron!$A$3:$M$482,10,0)),+IF(ISERROR(VLOOKUP($B280,NAfiliado_NFarmacia!$A$2:$J$497,5,0)),"Ingresa Localidad de Farmacia",VLOOKUP($B280,NAfiliado_NFarmacia!$A$2:$J$497,7,0)),VLOOKUP($B280,padron!$A$3:$M$482,11,0)),+IF(ISERROR(VLOOKUP($B280,NAfiliado_NFarmacia!$A$2:$J$497,7,0)),"Ingresa Localidad de Farmacia",VLOOKUP($B280,NAfiliado_NFarmacia!$A$2:$J$497,7,0))))</f>
        <v/>
      </c>
      <c r="L280" s="69">
        <f>+IF(B280="","",IF(F280="No","84005541",+IFERROR(+VLOOKUP(inicio!B280,padron!$A$2:$H$1999,8,0),"84005541")))</f>
        <v/>
      </c>
      <c r="M280" s="69">
        <f>+IF(B280="","",+IFERROR(+VLOOKUP(B280,padron!A:C,3,0),"no_cargado"))</f>
        <v/>
      </c>
      <c r="N280" s="69">
        <f>+IF(C280="","",+IFERROR(+VLOOKUP($C280,materiales!$A$2:$C$101,3,0),"9999"))</f>
        <v/>
      </c>
      <c r="O280" s="69">
        <f>+IF(D280="","","01")</f>
        <v/>
      </c>
      <c r="P280" s="69">
        <f>+IF(B280="","","CONVENIO 100%")</f>
        <v/>
      </c>
      <c r="Q280" s="69">
        <f>+IF(I280="","","ZTRA")</f>
        <v/>
      </c>
      <c r="R280" s="69">
        <f>+IF(J280="","",+IFERROR(+IF(U280="DSZA","ALMA","1004"),"ALMA"))</f>
        <v/>
      </c>
      <c r="S280" s="69">
        <f>+IF(K280="","","40000001")</f>
        <v/>
      </c>
      <c r="T280" s="69">
        <f>+IF(L280="","",+DAY(TODAY())&amp;"."&amp;TEXT(+TODAY(),"MM")&amp;"."&amp;+YEAR(TODAY()))</f>
        <v/>
      </c>
      <c r="U280" s="69">
        <f>+IF(M280="","",IFERROR(+VLOOKUP(C280,materiales!$A$2:$D$1000,4,0),"DSZA"))</f>
        <v/>
      </c>
      <c r="V280" s="69">
        <f>+IF(N280="","","MAN")</f>
        <v/>
      </c>
      <c r="W280" s="69">
        <f>IF(B280="","","02")</f>
        <v/>
      </c>
      <c r="X280" s="69">
        <f>IF(B280="","","01")</f>
        <v/>
      </c>
      <c r="Y280" s="70">
        <f>+RIGHT(B280,8)</f>
        <v/>
      </c>
      <c r="Z280" s="70">
        <f>IF(M280="no_cargado",VLOOKUP(B280,NAfiliado_NFarmacia!A:H,8,0),"")</f>
        <v/>
      </c>
      <c r="AA280" s="71" t="n"/>
    </row>
    <row r="281">
      <c r="A281" s="50" t="n"/>
      <c r="B281" s="70" t="n"/>
      <c r="C281" s="72" t="n"/>
      <c r="D281" s="70" t="n"/>
      <c r="E281" s="70" t="n"/>
      <c r="F281" s="70" t="n"/>
      <c r="G281" s="66">
        <f>+IF($B281="","",+IFERROR(+VLOOKUP(B281,padron!$A$2:$E$2000,2,0),+IFERROR(VLOOKUP(B281,NAfiliado_NFarmacia!$A:$J,10,0),"Ingresar Nuevo Afiliado")))</f>
        <v/>
      </c>
      <c r="H281" s="69">
        <f>+IF(B281="","",+IFERROR(+VLOOKUP($C281,materiales!$A$2:$C$101,2,0),"9999"))</f>
        <v/>
      </c>
      <c r="I281" s="70">
        <f>+IF($B281="","",+IF(OR($F281="Si",$F281=""),IF(ISERROR(VLOOKUP($B281,padron!$A$3:$M$482,9,0)),+IF(ISERROR(VLOOKUP($B281,NAfiliado_NFarmacia!$A$2:$J$497,5,0)),"Ingresa Farmacia",VLOOKUP($B281,NAfiliado_NFarmacia!$A$2:$J$497,5,0)),VLOOKUP($B281,padron!$A$3:$M$482,9,0)),+IF(ISERROR(VLOOKUP($B281,NAfiliado_NFarmacia!$A$2:$J$497,5,0)),"Ingresa Farmacia",VLOOKUP($B281,NAfiliado_NFarmacia!$A$2:$J$497,5,0))))</f>
        <v/>
      </c>
      <c r="J281" s="70">
        <f>+IF($B281="","",+IF(OR($F281="Si",$F281=""),IF(ISERROR(VLOOKUP($B281,padron!$A$3:$M$482,10,0)),+IF(ISERROR(VLOOKUP($B281,NAfiliado_NFarmacia!$A$2:$J$497,5,0)),"Ingresa Direccion de Farmacia",VLOOKUP($B281,NAfiliado_NFarmacia!$A$2:$J$497,6,0)),VLOOKUP($B281,padron!$A$3:$M$482,10,0)),+IF(ISERROR(VLOOKUP($B281,NAfiliado_NFarmacia!$A$2:$J$497,6,0)),"Ingresa Direccion de Farmacia",VLOOKUP($B281,NAfiliado_NFarmacia!$A$2:$J$497,6,0))))</f>
        <v/>
      </c>
      <c r="K281" s="70">
        <f>+IF($B281="","",+IF(OR($F281="Si",$F281=""),IF(ISERROR(VLOOKUP($B281,padron!$A$3:$M$482,10,0)),+IF(ISERROR(VLOOKUP($B281,NAfiliado_NFarmacia!$A$2:$J$497,5,0)),"Ingresa Localidad de Farmacia",VLOOKUP($B281,NAfiliado_NFarmacia!$A$2:$J$497,7,0)),VLOOKUP($B281,padron!$A$3:$M$482,11,0)),+IF(ISERROR(VLOOKUP($B281,NAfiliado_NFarmacia!$A$2:$J$497,7,0)),"Ingresa Localidad de Farmacia",VLOOKUP($B281,NAfiliado_NFarmacia!$A$2:$J$497,7,0))))</f>
        <v/>
      </c>
      <c r="L281" s="69">
        <f>+IF(B281="","",IF(F281="No","84005541",+IFERROR(+VLOOKUP(inicio!B281,padron!$A$2:$H$1999,8,0),"84005541")))</f>
        <v/>
      </c>
      <c r="M281" s="69">
        <f>+IF(B281="","",+IFERROR(+VLOOKUP(B281,padron!A:C,3,0),"no_cargado"))</f>
        <v/>
      </c>
      <c r="N281" s="69">
        <f>+IF(C281="","",+IFERROR(+VLOOKUP($C281,materiales!$A$2:$C$101,3,0),"9999"))</f>
        <v/>
      </c>
      <c r="O281" s="69">
        <f>+IF(D281="","","01")</f>
        <v/>
      </c>
      <c r="P281" s="69">
        <f>+IF(B281="","","CONVENIO 100%")</f>
        <v/>
      </c>
      <c r="Q281" s="69">
        <f>+IF(I281="","","ZTRA")</f>
        <v/>
      </c>
      <c r="R281" s="69">
        <f>+IF(J281="","",+IFERROR(+IF(U281="DSZA","ALMA","1004"),"ALMA"))</f>
        <v/>
      </c>
      <c r="S281" s="69">
        <f>+IF(K281="","","40000001")</f>
        <v/>
      </c>
      <c r="T281" s="69">
        <f>+IF(L281="","",+DAY(TODAY())&amp;"."&amp;TEXT(+TODAY(),"MM")&amp;"."&amp;+YEAR(TODAY()))</f>
        <v/>
      </c>
      <c r="U281" s="69">
        <f>+IF(M281="","",IFERROR(+VLOOKUP(C281,materiales!$A$2:$D$1000,4,0),"DSZA"))</f>
        <v/>
      </c>
      <c r="V281" s="69">
        <f>+IF(N281="","","MAN")</f>
        <v/>
      </c>
      <c r="W281" s="69">
        <f>IF(B281="","","02")</f>
        <v/>
      </c>
      <c r="X281" s="69">
        <f>IF(B281="","","01")</f>
        <v/>
      </c>
      <c r="Y281" s="70">
        <f>+RIGHT(B281,8)</f>
        <v/>
      </c>
      <c r="Z281" s="70">
        <f>IF(M281="no_cargado",VLOOKUP(B281,NAfiliado_NFarmacia!A:H,8,0),"")</f>
        <v/>
      </c>
      <c r="AA281" s="71" t="n"/>
    </row>
    <row r="282">
      <c r="A282" s="50" t="n"/>
      <c r="B282" s="70" t="n"/>
      <c r="C282" s="72" t="n"/>
      <c r="D282" s="70" t="n"/>
      <c r="E282" s="70" t="n"/>
      <c r="F282" s="70" t="n"/>
      <c r="G282" s="66">
        <f>+IF($B282="","",+IFERROR(+VLOOKUP(B282,padron!$A$2:$E$2000,2,0),+IFERROR(VLOOKUP(B282,NAfiliado_NFarmacia!$A:$J,10,0),"Ingresar Nuevo Afiliado")))</f>
        <v/>
      </c>
      <c r="H282" s="69">
        <f>+IF(B282="","",+IFERROR(+VLOOKUP($C282,materiales!$A$2:$C$101,2,0),"9999"))</f>
        <v/>
      </c>
      <c r="I282" s="70">
        <f>+IF($B282="","",+IF(OR($F282="Si",$F282=""),IF(ISERROR(VLOOKUP($B282,padron!$A$3:$M$482,9,0)),+IF(ISERROR(VLOOKUP($B282,NAfiliado_NFarmacia!$A$2:$J$497,5,0)),"Ingresa Farmacia",VLOOKUP($B282,NAfiliado_NFarmacia!$A$2:$J$497,5,0)),VLOOKUP($B282,padron!$A$3:$M$482,9,0)),+IF(ISERROR(VLOOKUP($B282,NAfiliado_NFarmacia!$A$2:$J$497,5,0)),"Ingresa Farmacia",VLOOKUP($B282,NAfiliado_NFarmacia!$A$2:$J$497,5,0))))</f>
        <v/>
      </c>
      <c r="J282" s="70">
        <f>+IF($B282="","",+IF(OR($F282="Si",$F282=""),IF(ISERROR(VLOOKUP($B282,padron!$A$3:$M$482,10,0)),+IF(ISERROR(VLOOKUP($B282,NAfiliado_NFarmacia!$A$2:$J$497,5,0)),"Ingresa Direccion de Farmacia",VLOOKUP($B282,NAfiliado_NFarmacia!$A$2:$J$497,6,0)),VLOOKUP($B282,padron!$A$3:$M$482,10,0)),+IF(ISERROR(VLOOKUP($B282,NAfiliado_NFarmacia!$A$2:$J$497,6,0)),"Ingresa Direccion de Farmacia",VLOOKUP($B282,NAfiliado_NFarmacia!$A$2:$J$497,6,0))))</f>
        <v/>
      </c>
      <c r="K282" s="70">
        <f>+IF($B282="","",+IF(OR($F282="Si",$F282=""),IF(ISERROR(VLOOKUP($B282,padron!$A$3:$M$482,10,0)),+IF(ISERROR(VLOOKUP($B282,NAfiliado_NFarmacia!$A$2:$J$497,5,0)),"Ingresa Localidad de Farmacia",VLOOKUP($B282,NAfiliado_NFarmacia!$A$2:$J$497,7,0)),VLOOKUP($B282,padron!$A$3:$M$482,11,0)),+IF(ISERROR(VLOOKUP($B282,NAfiliado_NFarmacia!$A$2:$J$497,7,0)),"Ingresa Localidad de Farmacia",VLOOKUP($B282,NAfiliado_NFarmacia!$A$2:$J$497,7,0))))</f>
        <v/>
      </c>
      <c r="L282" s="69">
        <f>+IF(B282="","",IF(F282="No","84005541",+IFERROR(+VLOOKUP(inicio!B282,padron!$A$2:$H$1999,8,0),"84005541")))</f>
        <v/>
      </c>
      <c r="M282" s="69">
        <f>+IF(B282="","",+IFERROR(+VLOOKUP(B282,padron!A:C,3,0),"no_cargado"))</f>
        <v/>
      </c>
      <c r="N282" s="69">
        <f>+IF(C282="","",+IFERROR(+VLOOKUP($C282,materiales!$A$2:$C$101,3,0),"9999"))</f>
        <v/>
      </c>
      <c r="O282" s="69">
        <f>+IF(D282="","","01")</f>
        <v/>
      </c>
      <c r="P282" s="69">
        <f>+IF(B282="","","CONVENIO 100%")</f>
        <v/>
      </c>
      <c r="Q282" s="69">
        <f>+IF(I282="","","ZTRA")</f>
        <v/>
      </c>
      <c r="R282" s="69">
        <f>+IF(J282="","",+IFERROR(+IF(U282="DSZA","ALMA","1004"),"ALMA"))</f>
        <v/>
      </c>
      <c r="S282" s="69">
        <f>+IF(K282="","","40000001")</f>
        <v/>
      </c>
      <c r="T282" s="69">
        <f>+IF(L282="","",+DAY(TODAY())&amp;"."&amp;TEXT(+TODAY(),"MM")&amp;"."&amp;+YEAR(TODAY()))</f>
        <v/>
      </c>
      <c r="U282" s="69">
        <f>+IF(M282="","",IFERROR(+VLOOKUP(C282,materiales!$A$2:$D$1000,4,0),"DSZA"))</f>
        <v/>
      </c>
      <c r="V282" s="69">
        <f>+IF(N282="","","MAN")</f>
        <v/>
      </c>
      <c r="W282" s="69">
        <f>IF(B282="","","02")</f>
        <v/>
      </c>
      <c r="X282" s="69">
        <f>IF(B282="","","01")</f>
        <v/>
      </c>
      <c r="Y282" s="70">
        <f>+RIGHT(B282,8)</f>
        <v/>
      </c>
      <c r="Z282" s="70">
        <f>IF(M282="no_cargado",VLOOKUP(B282,NAfiliado_NFarmacia!A:H,8,0),"")</f>
        <v/>
      </c>
      <c r="AA282" s="71" t="n"/>
    </row>
    <row r="283">
      <c r="A283" s="50" t="n"/>
      <c r="B283" s="70" t="n"/>
      <c r="C283" s="72" t="n"/>
      <c r="D283" s="70" t="n"/>
      <c r="E283" s="70" t="n"/>
      <c r="F283" s="70" t="n"/>
      <c r="G283" s="66">
        <f>+IF($B283="","",+IFERROR(+VLOOKUP(B283,padron!$A$2:$E$2000,2,0),+IFERROR(VLOOKUP(B283,NAfiliado_NFarmacia!$A:$J,10,0),"Ingresar Nuevo Afiliado")))</f>
        <v/>
      </c>
      <c r="H283" s="69">
        <f>+IF(B283="","",+IFERROR(+VLOOKUP($C283,materiales!$A$2:$C$101,2,0),"9999"))</f>
        <v/>
      </c>
      <c r="I283" s="70">
        <f>+IF($B283="","",+IF(OR($F283="Si",$F283=""),IF(ISERROR(VLOOKUP($B283,padron!$A$3:$M$482,9,0)),+IF(ISERROR(VLOOKUP($B283,NAfiliado_NFarmacia!$A$2:$J$497,5,0)),"Ingresa Farmacia",VLOOKUP($B283,NAfiliado_NFarmacia!$A$2:$J$497,5,0)),VLOOKUP($B283,padron!$A$3:$M$482,9,0)),+IF(ISERROR(VLOOKUP($B283,NAfiliado_NFarmacia!$A$2:$J$497,5,0)),"Ingresa Farmacia",VLOOKUP($B283,NAfiliado_NFarmacia!$A$2:$J$497,5,0))))</f>
        <v/>
      </c>
      <c r="J283" s="70">
        <f>+IF($B283="","",+IF(OR($F283="Si",$F283=""),IF(ISERROR(VLOOKUP($B283,padron!$A$3:$M$482,10,0)),+IF(ISERROR(VLOOKUP($B283,NAfiliado_NFarmacia!$A$2:$J$497,5,0)),"Ingresa Direccion de Farmacia",VLOOKUP($B283,NAfiliado_NFarmacia!$A$2:$J$497,6,0)),VLOOKUP($B283,padron!$A$3:$M$482,10,0)),+IF(ISERROR(VLOOKUP($B283,NAfiliado_NFarmacia!$A$2:$J$497,6,0)),"Ingresa Direccion de Farmacia",VLOOKUP($B283,NAfiliado_NFarmacia!$A$2:$J$497,6,0))))</f>
        <v/>
      </c>
      <c r="K283" s="70">
        <f>+IF($B283="","",+IF(OR($F283="Si",$F283=""),IF(ISERROR(VLOOKUP($B283,padron!$A$3:$M$482,10,0)),+IF(ISERROR(VLOOKUP($B283,NAfiliado_NFarmacia!$A$2:$J$497,5,0)),"Ingresa Localidad de Farmacia",VLOOKUP($B283,NAfiliado_NFarmacia!$A$2:$J$497,7,0)),VLOOKUP($B283,padron!$A$3:$M$482,11,0)),+IF(ISERROR(VLOOKUP($B283,NAfiliado_NFarmacia!$A$2:$J$497,7,0)),"Ingresa Localidad de Farmacia",VLOOKUP($B283,NAfiliado_NFarmacia!$A$2:$J$497,7,0))))</f>
        <v/>
      </c>
      <c r="L283" s="69">
        <f>+IF(B283="","",IF(F283="No","84005541",+IFERROR(+VLOOKUP(inicio!B283,padron!$A$2:$H$1999,8,0),"84005541")))</f>
        <v/>
      </c>
      <c r="M283" s="69">
        <f>+IF(B283="","",+IFERROR(+VLOOKUP(B283,padron!A:C,3,0),"no_cargado"))</f>
        <v/>
      </c>
      <c r="N283" s="69">
        <f>+IF(C283="","",+IFERROR(+VLOOKUP($C283,materiales!$A$2:$C$101,3,0),"9999"))</f>
        <v/>
      </c>
      <c r="O283" s="69">
        <f>+IF(D283="","","01")</f>
        <v/>
      </c>
      <c r="P283" s="69">
        <f>+IF(B283="","","CONVENIO 100%")</f>
        <v/>
      </c>
      <c r="Q283" s="69">
        <f>+IF(I283="","","ZTRA")</f>
        <v/>
      </c>
      <c r="R283" s="69">
        <f>+IF(J283="","",+IFERROR(+IF(U283="DSZA","ALMA","1004"),"ALMA"))</f>
        <v/>
      </c>
      <c r="S283" s="69">
        <f>+IF(K283="","","40000001")</f>
        <v/>
      </c>
      <c r="T283" s="69">
        <f>+IF(L283="","",+DAY(TODAY())&amp;"."&amp;TEXT(+TODAY(),"MM")&amp;"."&amp;+YEAR(TODAY()))</f>
        <v/>
      </c>
      <c r="U283" s="69">
        <f>+IF(M283="","",IFERROR(+VLOOKUP(C283,materiales!$A$2:$D$1000,4,0),"DSZA"))</f>
        <v/>
      </c>
      <c r="V283" s="69">
        <f>+IF(N283="","","MAN")</f>
        <v/>
      </c>
      <c r="W283" s="69">
        <f>IF(B283="","","02")</f>
        <v/>
      </c>
      <c r="X283" s="69">
        <f>IF(B283="","","01")</f>
        <v/>
      </c>
      <c r="Y283" s="70">
        <f>+RIGHT(B283,8)</f>
        <v/>
      </c>
      <c r="Z283" s="70">
        <f>IF(M283="no_cargado",VLOOKUP(B283,NAfiliado_NFarmacia!A:H,8,0),"")</f>
        <v/>
      </c>
      <c r="AA283" s="71" t="n"/>
    </row>
    <row r="284">
      <c r="A284" s="50" t="n"/>
      <c r="B284" s="70" t="n"/>
      <c r="C284" s="72" t="n"/>
      <c r="D284" s="70" t="n"/>
      <c r="E284" s="70" t="n"/>
      <c r="F284" s="70" t="n"/>
      <c r="G284" s="66">
        <f>+IF($B284="","",+IFERROR(+VLOOKUP(B284,padron!$A$2:$E$2000,2,0),+IFERROR(VLOOKUP(B284,NAfiliado_NFarmacia!$A:$J,10,0),"Ingresar Nuevo Afiliado")))</f>
        <v/>
      </c>
      <c r="H284" s="69">
        <f>+IF(B284="","",+IFERROR(+VLOOKUP($C284,materiales!$A$2:$C$101,2,0),"9999"))</f>
        <v/>
      </c>
      <c r="I284" s="70">
        <f>+IF($B284="","",+IF(OR($F284="Si",$F284=""),IF(ISERROR(VLOOKUP($B284,padron!$A$3:$M$482,9,0)),+IF(ISERROR(VLOOKUP($B284,NAfiliado_NFarmacia!$A$2:$J$497,5,0)),"Ingresa Farmacia",VLOOKUP($B284,NAfiliado_NFarmacia!$A$2:$J$497,5,0)),VLOOKUP($B284,padron!$A$3:$M$482,9,0)),+IF(ISERROR(VLOOKUP($B284,NAfiliado_NFarmacia!$A$2:$J$497,5,0)),"Ingresa Farmacia",VLOOKUP($B284,NAfiliado_NFarmacia!$A$2:$J$497,5,0))))</f>
        <v/>
      </c>
      <c r="J284" s="70">
        <f>+IF($B284="","",+IF(OR($F284="Si",$F284=""),IF(ISERROR(VLOOKUP($B284,padron!$A$3:$M$482,10,0)),+IF(ISERROR(VLOOKUP($B284,NAfiliado_NFarmacia!$A$2:$J$497,5,0)),"Ingresa Direccion de Farmacia",VLOOKUP($B284,NAfiliado_NFarmacia!$A$2:$J$497,6,0)),VLOOKUP($B284,padron!$A$3:$M$482,10,0)),+IF(ISERROR(VLOOKUP($B284,NAfiliado_NFarmacia!$A$2:$J$497,6,0)),"Ingresa Direccion de Farmacia",VLOOKUP($B284,NAfiliado_NFarmacia!$A$2:$J$497,6,0))))</f>
        <v/>
      </c>
      <c r="K284" s="70">
        <f>+IF($B284="","",+IF(OR($F284="Si",$F284=""),IF(ISERROR(VLOOKUP($B284,padron!$A$3:$M$482,10,0)),+IF(ISERROR(VLOOKUP($B284,NAfiliado_NFarmacia!$A$2:$J$497,5,0)),"Ingresa Localidad de Farmacia",VLOOKUP($B284,NAfiliado_NFarmacia!$A$2:$J$497,7,0)),VLOOKUP($B284,padron!$A$3:$M$482,11,0)),+IF(ISERROR(VLOOKUP($B284,NAfiliado_NFarmacia!$A$2:$J$497,7,0)),"Ingresa Localidad de Farmacia",VLOOKUP($B284,NAfiliado_NFarmacia!$A$2:$J$497,7,0))))</f>
        <v/>
      </c>
      <c r="L284" s="69">
        <f>+IF(B284="","",IF(F284="No","84005541",+IFERROR(+VLOOKUP(inicio!B284,padron!$A$2:$H$1999,8,0),"84005541")))</f>
        <v/>
      </c>
      <c r="M284" s="69">
        <f>+IF(B284="","",+IFERROR(+VLOOKUP(B284,padron!A:C,3,0),"no_cargado"))</f>
        <v/>
      </c>
      <c r="N284" s="69">
        <f>+IF(C284="","",+IFERROR(+VLOOKUP($C284,materiales!$A$2:$C$101,3,0),"9999"))</f>
        <v/>
      </c>
      <c r="O284" s="69">
        <f>+IF(D284="","","01")</f>
        <v/>
      </c>
      <c r="P284" s="69">
        <f>+IF(B284="","","CONVENIO 100%")</f>
        <v/>
      </c>
      <c r="Q284" s="69">
        <f>+IF(I284="","","ZTRA")</f>
        <v/>
      </c>
      <c r="R284" s="69">
        <f>+IF(J284="","",+IFERROR(+IF(U284="DSZA","ALMA","1004"),"ALMA"))</f>
        <v/>
      </c>
      <c r="S284" s="69">
        <f>+IF(K284="","","40000001")</f>
        <v/>
      </c>
      <c r="T284" s="69">
        <f>+IF(L284="","",+DAY(TODAY())&amp;"."&amp;TEXT(+TODAY(),"MM")&amp;"."&amp;+YEAR(TODAY()))</f>
        <v/>
      </c>
      <c r="U284" s="69">
        <f>+IF(M284="","",IFERROR(+VLOOKUP(C284,materiales!$A$2:$D$1000,4,0),"DSZA"))</f>
        <v/>
      </c>
      <c r="V284" s="69">
        <f>+IF(N284="","","MAN")</f>
        <v/>
      </c>
      <c r="W284" s="69">
        <f>IF(B284="","","02")</f>
        <v/>
      </c>
      <c r="X284" s="69">
        <f>IF(B284="","","01")</f>
        <v/>
      </c>
      <c r="Y284" s="70">
        <f>+RIGHT(B284,8)</f>
        <v/>
      </c>
      <c r="Z284" s="70">
        <f>IF(M284="no_cargado",VLOOKUP(B284,NAfiliado_NFarmacia!A:H,8,0),"")</f>
        <v/>
      </c>
      <c r="AA284" s="71" t="n"/>
    </row>
    <row r="285">
      <c r="A285" s="50" t="n"/>
      <c r="B285" s="70" t="n"/>
      <c r="C285" s="72" t="n"/>
      <c r="D285" s="70" t="n"/>
      <c r="E285" s="70" t="n"/>
      <c r="F285" s="70" t="n"/>
      <c r="G285" s="66">
        <f>+IF($B285="","",+IFERROR(+VLOOKUP(B285,padron!$A$2:$E$2000,2,0),+IFERROR(VLOOKUP(B285,NAfiliado_NFarmacia!$A:$J,10,0),"Ingresar Nuevo Afiliado")))</f>
        <v/>
      </c>
      <c r="H285" s="69">
        <f>+IF(B285="","",+IFERROR(+VLOOKUP($C285,materiales!$A$2:$C$101,2,0),"9999"))</f>
        <v/>
      </c>
      <c r="I285" s="70">
        <f>+IF($B285="","",+IF(OR($F285="Si",$F285=""),IF(ISERROR(VLOOKUP($B285,padron!$A$3:$M$482,9,0)),+IF(ISERROR(VLOOKUP($B285,NAfiliado_NFarmacia!$A$2:$J$497,5,0)),"Ingresa Farmacia",VLOOKUP($B285,NAfiliado_NFarmacia!$A$2:$J$497,5,0)),VLOOKUP($B285,padron!$A$3:$M$482,9,0)),+IF(ISERROR(VLOOKUP($B285,NAfiliado_NFarmacia!$A$2:$J$497,5,0)),"Ingresa Farmacia",VLOOKUP($B285,NAfiliado_NFarmacia!$A$2:$J$497,5,0))))</f>
        <v/>
      </c>
      <c r="J285" s="70">
        <f>+IF($B285="","",+IF(OR($F285="Si",$F285=""),IF(ISERROR(VLOOKUP($B285,padron!$A$3:$M$482,10,0)),+IF(ISERROR(VLOOKUP($B285,NAfiliado_NFarmacia!$A$2:$J$497,5,0)),"Ingresa Direccion de Farmacia",VLOOKUP($B285,NAfiliado_NFarmacia!$A$2:$J$497,6,0)),VLOOKUP($B285,padron!$A$3:$M$482,10,0)),+IF(ISERROR(VLOOKUP($B285,NAfiliado_NFarmacia!$A$2:$J$497,6,0)),"Ingresa Direccion de Farmacia",VLOOKUP($B285,NAfiliado_NFarmacia!$A$2:$J$497,6,0))))</f>
        <v/>
      </c>
      <c r="K285" s="70">
        <f>+IF($B285="","",+IF(OR($F285="Si",$F285=""),IF(ISERROR(VLOOKUP($B285,padron!$A$3:$M$482,10,0)),+IF(ISERROR(VLOOKUP($B285,NAfiliado_NFarmacia!$A$2:$J$497,5,0)),"Ingresa Localidad de Farmacia",VLOOKUP($B285,NAfiliado_NFarmacia!$A$2:$J$497,7,0)),VLOOKUP($B285,padron!$A$3:$M$482,11,0)),+IF(ISERROR(VLOOKUP($B285,NAfiliado_NFarmacia!$A$2:$J$497,7,0)),"Ingresa Localidad de Farmacia",VLOOKUP($B285,NAfiliado_NFarmacia!$A$2:$J$497,7,0))))</f>
        <v/>
      </c>
      <c r="L285" s="69">
        <f>+IF(B285="","",IF(F285="No","84005541",+IFERROR(+VLOOKUP(inicio!B285,padron!$A$2:$H$1999,8,0),"84005541")))</f>
        <v/>
      </c>
      <c r="M285" s="69">
        <f>+IF(B285="","",+IFERROR(+VLOOKUP(B285,padron!A:C,3,0),"no_cargado"))</f>
        <v/>
      </c>
      <c r="N285" s="69">
        <f>+IF(C285="","",+IFERROR(+VLOOKUP($C285,materiales!$A$2:$C$101,3,0),"9999"))</f>
        <v/>
      </c>
      <c r="O285" s="69">
        <f>+IF(D285="","","01")</f>
        <v/>
      </c>
      <c r="P285" s="69">
        <f>+IF(B285="","","CONVENIO 100%")</f>
        <v/>
      </c>
      <c r="Q285" s="69">
        <f>+IF(I285="","","ZTRA")</f>
        <v/>
      </c>
      <c r="R285" s="69">
        <f>+IF(J285="","",+IFERROR(+IF(U285="DSZA","ALMA","1004"),"ALMA"))</f>
        <v/>
      </c>
      <c r="S285" s="69">
        <f>+IF(K285="","","40000001")</f>
        <v/>
      </c>
      <c r="T285" s="69">
        <f>+IF(L285="","",+DAY(TODAY())&amp;"."&amp;TEXT(+TODAY(),"MM")&amp;"."&amp;+YEAR(TODAY()))</f>
        <v/>
      </c>
      <c r="U285" s="69">
        <f>+IF(M285="","",IFERROR(+VLOOKUP(C285,materiales!$A$2:$D$1000,4,0),"DSZA"))</f>
        <v/>
      </c>
      <c r="V285" s="69">
        <f>+IF(N285="","","MAN")</f>
        <v/>
      </c>
      <c r="W285" s="69">
        <f>IF(B285="","","02")</f>
        <v/>
      </c>
      <c r="X285" s="69">
        <f>IF(B285="","","01")</f>
        <v/>
      </c>
      <c r="Y285" s="70">
        <f>+RIGHT(B285,8)</f>
        <v/>
      </c>
      <c r="Z285" s="70">
        <f>IF(M285="no_cargado",VLOOKUP(B285,NAfiliado_NFarmacia!A:H,8,0),"")</f>
        <v/>
      </c>
      <c r="AA285" s="71" t="n"/>
    </row>
    <row r="286">
      <c r="A286" s="50" t="n"/>
      <c r="B286" s="70" t="n"/>
      <c r="C286" s="72" t="n"/>
      <c r="D286" s="70" t="n"/>
      <c r="E286" s="70" t="n"/>
      <c r="F286" s="70" t="n"/>
      <c r="G286" s="66">
        <f>+IF($B286="","",+IFERROR(+VLOOKUP(B286,padron!$A$2:$E$2000,2,0),+IFERROR(VLOOKUP(B286,NAfiliado_NFarmacia!$A:$J,10,0),"Ingresar Nuevo Afiliado")))</f>
        <v/>
      </c>
      <c r="H286" s="69">
        <f>+IF(B286="","",+IFERROR(+VLOOKUP($C286,materiales!$A$2:$C$101,2,0),"9999"))</f>
        <v/>
      </c>
      <c r="I286" s="70">
        <f>+IF($B286="","",+IF(OR($F286="Si",$F286=""),IF(ISERROR(VLOOKUP($B286,padron!$A$3:$M$482,9,0)),+IF(ISERROR(VLOOKUP($B286,NAfiliado_NFarmacia!$A$2:$J$497,5,0)),"Ingresa Farmacia",VLOOKUP($B286,NAfiliado_NFarmacia!$A$2:$J$497,5,0)),VLOOKUP($B286,padron!$A$3:$M$482,9,0)),+IF(ISERROR(VLOOKUP($B286,NAfiliado_NFarmacia!$A$2:$J$497,5,0)),"Ingresa Farmacia",VLOOKUP($B286,NAfiliado_NFarmacia!$A$2:$J$497,5,0))))</f>
        <v/>
      </c>
      <c r="J286" s="70">
        <f>+IF($B286="","",+IF(OR($F286="Si",$F286=""),IF(ISERROR(VLOOKUP($B286,padron!$A$3:$M$482,10,0)),+IF(ISERROR(VLOOKUP($B286,NAfiliado_NFarmacia!$A$2:$J$497,5,0)),"Ingresa Direccion de Farmacia",VLOOKUP($B286,NAfiliado_NFarmacia!$A$2:$J$497,6,0)),VLOOKUP($B286,padron!$A$3:$M$482,10,0)),+IF(ISERROR(VLOOKUP($B286,NAfiliado_NFarmacia!$A$2:$J$497,6,0)),"Ingresa Direccion de Farmacia",VLOOKUP($B286,NAfiliado_NFarmacia!$A$2:$J$497,6,0))))</f>
        <v/>
      </c>
      <c r="K286" s="70">
        <f>+IF($B286="","",+IF(OR($F286="Si",$F286=""),IF(ISERROR(VLOOKUP($B286,padron!$A$3:$M$482,10,0)),+IF(ISERROR(VLOOKUP($B286,NAfiliado_NFarmacia!$A$2:$J$497,5,0)),"Ingresa Localidad de Farmacia",VLOOKUP($B286,NAfiliado_NFarmacia!$A$2:$J$497,7,0)),VLOOKUP($B286,padron!$A$3:$M$482,11,0)),+IF(ISERROR(VLOOKUP($B286,NAfiliado_NFarmacia!$A$2:$J$497,7,0)),"Ingresa Localidad de Farmacia",VLOOKUP($B286,NAfiliado_NFarmacia!$A$2:$J$497,7,0))))</f>
        <v/>
      </c>
      <c r="L286" s="69">
        <f>+IF(B286="","",IF(F286="No","84005541",+IFERROR(+VLOOKUP(inicio!B286,padron!$A$2:$H$1999,8,0),"84005541")))</f>
        <v/>
      </c>
      <c r="M286" s="69">
        <f>+IF(B286="","",+IFERROR(+VLOOKUP(B286,padron!A:C,3,0),"no_cargado"))</f>
        <v/>
      </c>
      <c r="N286" s="69">
        <f>+IF(C286="","",+IFERROR(+VLOOKUP($C286,materiales!$A$2:$C$101,3,0),"9999"))</f>
        <v/>
      </c>
      <c r="O286" s="69">
        <f>+IF(D286="","","01")</f>
        <v/>
      </c>
      <c r="P286" s="69">
        <f>+IF(B286="","","CONVENIO 100%")</f>
        <v/>
      </c>
      <c r="Q286" s="69">
        <f>+IF(I286="","","ZTRA")</f>
        <v/>
      </c>
      <c r="R286" s="69">
        <f>+IF(J286="","",+IFERROR(+IF(U286="DSZA","ALMA","1004"),"ALMA"))</f>
        <v/>
      </c>
      <c r="S286" s="69">
        <f>+IF(K286="","","40000001")</f>
        <v/>
      </c>
      <c r="T286" s="69">
        <f>+IF(L286="","",+DAY(TODAY())&amp;"."&amp;TEXT(+TODAY(),"MM")&amp;"."&amp;+YEAR(TODAY()))</f>
        <v/>
      </c>
      <c r="U286" s="69">
        <f>+IF(M286="","",IFERROR(+VLOOKUP(C286,materiales!$A$2:$D$1000,4,0),"DSZA"))</f>
        <v/>
      </c>
      <c r="V286" s="69">
        <f>+IF(N286="","","MAN")</f>
        <v/>
      </c>
      <c r="W286" s="69">
        <f>IF(B286="","","02")</f>
        <v/>
      </c>
      <c r="X286" s="69">
        <f>IF(B286="","","01")</f>
        <v/>
      </c>
      <c r="Y286" s="70">
        <f>+RIGHT(B286,8)</f>
        <v/>
      </c>
      <c r="Z286" s="70">
        <f>IF(M286="no_cargado",VLOOKUP(B286,NAfiliado_NFarmacia!A:H,8,0),"")</f>
        <v/>
      </c>
      <c r="AA286" s="71" t="n"/>
    </row>
    <row r="287">
      <c r="A287" s="50" t="n"/>
      <c r="B287" s="70" t="n"/>
      <c r="C287" s="72" t="n"/>
      <c r="D287" s="70" t="n"/>
      <c r="E287" s="70" t="n"/>
      <c r="F287" s="70" t="n"/>
      <c r="G287" s="66">
        <f>+IF($B287="","",+IFERROR(+VLOOKUP(B287,padron!$A$2:$E$2000,2,0),+IFERROR(VLOOKUP(B287,NAfiliado_NFarmacia!$A:$J,10,0),"Ingresar Nuevo Afiliado")))</f>
        <v/>
      </c>
      <c r="H287" s="69">
        <f>+IF(B287="","",+IFERROR(+VLOOKUP($C287,materiales!$A$2:$C$101,2,0),"9999"))</f>
        <v/>
      </c>
      <c r="I287" s="70">
        <f>+IF($B287="","",+IF(OR($F287="Si",$F287=""),IF(ISERROR(VLOOKUP($B287,padron!$A$3:$M$482,9,0)),+IF(ISERROR(VLOOKUP($B287,NAfiliado_NFarmacia!$A$2:$J$497,5,0)),"Ingresa Farmacia",VLOOKUP($B287,NAfiliado_NFarmacia!$A$2:$J$497,5,0)),VLOOKUP($B287,padron!$A$3:$M$482,9,0)),+IF(ISERROR(VLOOKUP($B287,NAfiliado_NFarmacia!$A$2:$J$497,5,0)),"Ingresa Farmacia",VLOOKUP($B287,NAfiliado_NFarmacia!$A$2:$J$497,5,0))))</f>
        <v/>
      </c>
      <c r="J287" s="70">
        <f>+IF($B287="","",+IF(OR($F287="Si",$F287=""),IF(ISERROR(VLOOKUP($B287,padron!$A$3:$M$482,10,0)),+IF(ISERROR(VLOOKUP($B287,NAfiliado_NFarmacia!$A$2:$J$497,5,0)),"Ingresa Direccion de Farmacia",VLOOKUP($B287,NAfiliado_NFarmacia!$A$2:$J$497,6,0)),VLOOKUP($B287,padron!$A$3:$M$482,10,0)),+IF(ISERROR(VLOOKUP($B287,NAfiliado_NFarmacia!$A$2:$J$497,6,0)),"Ingresa Direccion de Farmacia",VLOOKUP($B287,NAfiliado_NFarmacia!$A$2:$J$497,6,0))))</f>
        <v/>
      </c>
      <c r="K287" s="70">
        <f>+IF($B287="","",+IF(OR($F287="Si",$F287=""),IF(ISERROR(VLOOKUP($B287,padron!$A$3:$M$482,10,0)),+IF(ISERROR(VLOOKUP($B287,NAfiliado_NFarmacia!$A$2:$J$497,5,0)),"Ingresa Localidad de Farmacia",VLOOKUP($B287,NAfiliado_NFarmacia!$A$2:$J$497,7,0)),VLOOKUP($B287,padron!$A$3:$M$482,11,0)),+IF(ISERROR(VLOOKUP($B287,NAfiliado_NFarmacia!$A$2:$J$497,7,0)),"Ingresa Localidad de Farmacia",VLOOKUP($B287,NAfiliado_NFarmacia!$A$2:$J$497,7,0))))</f>
        <v/>
      </c>
      <c r="L287" s="69">
        <f>+IF(B287="","",IF(F287="No","84005541",+IFERROR(+VLOOKUP(inicio!B287,padron!$A$2:$H$1999,8,0),"84005541")))</f>
        <v/>
      </c>
      <c r="M287" s="69">
        <f>+IF(B287="","",+IFERROR(+VLOOKUP(B287,padron!A:C,3,0),"no_cargado"))</f>
        <v/>
      </c>
      <c r="N287" s="69">
        <f>+IF(C287="","",+IFERROR(+VLOOKUP($C287,materiales!$A$2:$C$101,3,0),"9999"))</f>
        <v/>
      </c>
      <c r="O287" s="69">
        <f>+IF(D287="","","01")</f>
        <v/>
      </c>
      <c r="P287" s="69">
        <f>+IF(B287="","","CONVENIO 100%")</f>
        <v/>
      </c>
      <c r="Q287" s="69">
        <f>+IF(I287="","","ZTRA")</f>
        <v/>
      </c>
      <c r="R287" s="69">
        <f>+IF(J287="","",+IFERROR(+IF(U287="DSZA","ALMA","1004"),"ALMA"))</f>
        <v/>
      </c>
      <c r="S287" s="69">
        <f>+IF(K287="","","40000001")</f>
        <v/>
      </c>
      <c r="T287" s="69">
        <f>+IF(L287="","",+DAY(TODAY())&amp;"."&amp;TEXT(+TODAY(),"MM")&amp;"."&amp;+YEAR(TODAY()))</f>
        <v/>
      </c>
      <c r="U287" s="69">
        <f>+IF(M287="","",IFERROR(+VLOOKUP(C287,materiales!$A$2:$D$1000,4,0),"DSZA"))</f>
        <v/>
      </c>
      <c r="V287" s="69">
        <f>+IF(N287="","","MAN")</f>
        <v/>
      </c>
      <c r="W287" s="69">
        <f>IF(B287="","","02")</f>
        <v/>
      </c>
      <c r="X287" s="69">
        <f>IF(B287="","","01")</f>
        <v/>
      </c>
      <c r="Y287" s="70">
        <f>+RIGHT(B287,8)</f>
        <v/>
      </c>
      <c r="Z287" s="70">
        <f>IF(M287="no_cargado",VLOOKUP(B287,NAfiliado_NFarmacia!A:H,8,0),"")</f>
        <v/>
      </c>
      <c r="AA287" s="71" t="n"/>
    </row>
    <row r="288">
      <c r="A288" s="50" t="n"/>
      <c r="B288" s="70" t="n"/>
      <c r="C288" s="72" t="n"/>
      <c r="D288" s="70" t="n"/>
      <c r="E288" s="70" t="n"/>
      <c r="F288" s="70" t="n"/>
      <c r="G288" s="66">
        <f>+IF($B288="","",+IFERROR(+VLOOKUP(B288,padron!$A$2:$E$2000,2,0),+IFERROR(VLOOKUP(B288,NAfiliado_NFarmacia!$A:$J,10,0),"Ingresar Nuevo Afiliado")))</f>
        <v/>
      </c>
      <c r="H288" s="69">
        <f>+IF(B288="","",+IFERROR(+VLOOKUP($C288,materiales!$A$2:$C$101,2,0),"9999"))</f>
        <v/>
      </c>
      <c r="I288" s="70">
        <f>+IF($B288="","",+IF(OR($F288="Si",$F288=""),IF(ISERROR(VLOOKUP($B288,padron!$A$3:$M$482,9,0)),+IF(ISERROR(VLOOKUP($B288,NAfiliado_NFarmacia!$A$2:$J$497,5,0)),"Ingresa Farmacia",VLOOKUP($B288,NAfiliado_NFarmacia!$A$2:$J$497,5,0)),VLOOKUP($B288,padron!$A$3:$M$482,9,0)),+IF(ISERROR(VLOOKUP($B288,NAfiliado_NFarmacia!$A$2:$J$497,5,0)),"Ingresa Farmacia",VLOOKUP($B288,NAfiliado_NFarmacia!$A$2:$J$497,5,0))))</f>
        <v/>
      </c>
      <c r="J288" s="70">
        <f>+IF($B288="","",+IF(OR($F288="Si",$F288=""),IF(ISERROR(VLOOKUP($B288,padron!$A$3:$M$482,10,0)),+IF(ISERROR(VLOOKUP($B288,NAfiliado_NFarmacia!$A$2:$J$497,5,0)),"Ingresa Direccion de Farmacia",VLOOKUP($B288,NAfiliado_NFarmacia!$A$2:$J$497,6,0)),VLOOKUP($B288,padron!$A$3:$M$482,10,0)),+IF(ISERROR(VLOOKUP($B288,NAfiliado_NFarmacia!$A$2:$J$497,6,0)),"Ingresa Direccion de Farmacia",VLOOKUP($B288,NAfiliado_NFarmacia!$A$2:$J$497,6,0))))</f>
        <v/>
      </c>
      <c r="K288" s="70">
        <f>+IF($B288="","",+IF(OR($F288="Si",$F288=""),IF(ISERROR(VLOOKUP($B288,padron!$A$3:$M$482,10,0)),+IF(ISERROR(VLOOKUP($B288,NAfiliado_NFarmacia!$A$2:$J$497,5,0)),"Ingresa Localidad de Farmacia",VLOOKUP($B288,NAfiliado_NFarmacia!$A$2:$J$497,7,0)),VLOOKUP($B288,padron!$A$3:$M$482,11,0)),+IF(ISERROR(VLOOKUP($B288,NAfiliado_NFarmacia!$A$2:$J$497,7,0)),"Ingresa Localidad de Farmacia",VLOOKUP($B288,NAfiliado_NFarmacia!$A$2:$J$497,7,0))))</f>
        <v/>
      </c>
      <c r="L288" s="69">
        <f>+IF(B288="","",IF(F288="No","84005541",+IFERROR(+VLOOKUP(inicio!B288,padron!$A$2:$H$1999,8,0),"84005541")))</f>
        <v/>
      </c>
      <c r="M288" s="69">
        <f>+IF(B288="","",+IFERROR(+VLOOKUP(B288,padron!A:C,3,0),"no_cargado"))</f>
        <v/>
      </c>
      <c r="N288" s="69">
        <f>+IF(C288="","",+IFERROR(+VLOOKUP($C288,materiales!$A$2:$C$101,3,0),"9999"))</f>
        <v/>
      </c>
      <c r="O288" s="69">
        <f>+IF(D288="","","01")</f>
        <v/>
      </c>
      <c r="P288" s="69">
        <f>+IF(B288="","","CONVENIO 100%")</f>
        <v/>
      </c>
      <c r="Q288" s="69">
        <f>+IF(I288="","","ZTRA")</f>
        <v/>
      </c>
      <c r="R288" s="69">
        <f>+IF(J288="","",+IFERROR(+IF(U288="DSZA","ALMA","1004"),"ALMA"))</f>
        <v/>
      </c>
      <c r="S288" s="69">
        <f>+IF(K288="","","40000001")</f>
        <v/>
      </c>
      <c r="T288" s="69">
        <f>+IF(L288="","",+DAY(TODAY())&amp;"."&amp;TEXT(+TODAY(),"MM")&amp;"."&amp;+YEAR(TODAY()))</f>
        <v/>
      </c>
      <c r="U288" s="69">
        <f>+IF(M288="","",IFERROR(+VLOOKUP(C288,materiales!$A$2:$D$1000,4,0),"DSZA"))</f>
        <v/>
      </c>
      <c r="V288" s="69">
        <f>+IF(N288="","","MAN")</f>
        <v/>
      </c>
      <c r="W288" s="69">
        <f>IF(B288="","","02")</f>
        <v/>
      </c>
      <c r="X288" s="69">
        <f>IF(B288="","","01")</f>
        <v/>
      </c>
      <c r="Y288" s="70">
        <f>+RIGHT(B288,8)</f>
        <v/>
      </c>
      <c r="Z288" s="70">
        <f>IF(M288="no_cargado",VLOOKUP(B288,NAfiliado_NFarmacia!A:H,8,0),"")</f>
        <v/>
      </c>
      <c r="AA288" s="71" t="n"/>
    </row>
    <row r="289">
      <c r="A289" s="50" t="n"/>
      <c r="B289" s="70" t="n"/>
      <c r="C289" s="72" t="n"/>
      <c r="D289" s="70" t="n"/>
      <c r="E289" s="70" t="n"/>
      <c r="F289" s="70" t="n"/>
      <c r="G289" s="66">
        <f>+IF($B289="","",+IFERROR(+VLOOKUP(B289,padron!$A$2:$E$2000,2,0),+IFERROR(VLOOKUP(B289,NAfiliado_NFarmacia!$A:$J,10,0),"Ingresar Nuevo Afiliado")))</f>
        <v/>
      </c>
      <c r="H289" s="69">
        <f>+IF(B289="","",+IFERROR(+VLOOKUP($C289,materiales!$A$2:$C$101,2,0),"9999"))</f>
        <v/>
      </c>
      <c r="I289" s="70">
        <f>+IF($B289="","",+IF(OR($F289="Si",$F289=""),IF(ISERROR(VLOOKUP($B289,padron!$A$3:$M$482,9,0)),+IF(ISERROR(VLOOKUP($B289,NAfiliado_NFarmacia!$A$2:$J$497,5,0)),"Ingresa Farmacia",VLOOKUP($B289,NAfiliado_NFarmacia!$A$2:$J$497,5,0)),VLOOKUP($B289,padron!$A$3:$M$482,9,0)),+IF(ISERROR(VLOOKUP($B289,NAfiliado_NFarmacia!$A$2:$J$497,5,0)),"Ingresa Farmacia",VLOOKUP($B289,NAfiliado_NFarmacia!$A$2:$J$497,5,0))))</f>
        <v/>
      </c>
      <c r="J289" s="70">
        <f>+IF($B289="","",+IF(OR($F289="Si",$F289=""),IF(ISERROR(VLOOKUP($B289,padron!$A$3:$M$482,10,0)),+IF(ISERROR(VLOOKUP($B289,NAfiliado_NFarmacia!$A$2:$J$497,5,0)),"Ingresa Direccion de Farmacia",VLOOKUP($B289,NAfiliado_NFarmacia!$A$2:$J$497,6,0)),VLOOKUP($B289,padron!$A$3:$M$482,10,0)),+IF(ISERROR(VLOOKUP($B289,NAfiliado_NFarmacia!$A$2:$J$497,6,0)),"Ingresa Direccion de Farmacia",VLOOKUP($B289,NAfiliado_NFarmacia!$A$2:$J$497,6,0))))</f>
        <v/>
      </c>
      <c r="K289" s="70">
        <f>+IF($B289="","",+IF(OR($F289="Si",$F289=""),IF(ISERROR(VLOOKUP($B289,padron!$A$3:$M$482,10,0)),+IF(ISERROR(VLOOKUP($B289,NAfiliado_NFarmacia!$A$2:$J$497,5,0)),"Ingresa Localidad de Farmacia",VLOOKUP($B289,NAfiliado_NFarmacia!$A$2:$J$497,7,0)),VLOOKUP($B289,padron!$A$3:$M$482,11,0)),+IF(ISERROR(VLOOKUP($B289,NAfiliado_NFarmacia!$A$2:$J$497,7,0)),"Ingresa Localidad de Farmacia",VLOOKUP($B289,NAfiliado_NFarmacia!$A$2:$J$497,7,0))))</f>
        <v/>
      </c>
      <c r="L289" s="69">
        <f>+IF(B289="","",IF(F289="No","84005541",+IFERROR(+VLOOKUP(inicio!B289,padron!$A$2:$H$1999,8,0),"84005541")))</f>
        <v/>
      </c>
      <c r="M289" s="69">
        <f>+IF(B289="","",+IFERROR(+VLOOKUP(B289,padron!A:C,3,0),"no_cargado"))</f>
        <v/>
      </c>
      <c r="N289" s="69">
        <f>+IF(C289="","",+IFERROR(+VLOOKUP($C289,materiales!$A$2:$C$101,3,0),"9999"))</f>
        <v/>
      </c>
      <c r="O289" s="69">
        <f>+IF(D289="","","01")</f>
        <v/>
      </c>
      <c r="P289" s="69">
        <f>+IF(B289="","","CONVENIO 100%")</f>
        <v/>
      </c>
      <c r="Q289" s="69">
        <f>+IF(I289="","","ZTRA")</f>
        <v/>
      </c>
      <c r="R289" s="69">
        <f>+IF(J289="","",+IFERROR(+IF(U289="DSZA","ALMA","1004"),"ALMA"))</f>
        <v/>
      </c>
      <c r="S289" s="69">
        <f>+IF(K289="","","40000001")</f>
        <v/>
      </c>
      <c r="T289" s="69">
        <f>+IF(L289="","",+DAY(TODAY())&amp;"."&amp;TEXT(+TODAY(),"MM")&amp;"."&amp;+YEAR(TODAY()))</f>
        <v/>
      </c>
      <c r="U289" s="69">
        <f>+IF(M289="","",IFERROR(+VLOOKUP(C289,materiales!$A$2:$D$1000,4,0),"DSZA"))</f>
        <v/>
      </c>
      <c r="V289" s="69">
        <f>+IF(N289="","","MAN")</f>
        <v/>
      </c>
      <c r="W289" s="69">
        <f>IF(B289="","","02")</f>
        <v/>
      </c>
      <c r="X289" s="69">
        <f>IF(B289="","","01")</f>
        <v/>
      </c>
      <c r="Y289" s="70">
        <f>+RIGHT(B289,8)</f>
        <v/>
      </c>
      <c r="Z289" s="70">
        <f>IF(M289="no_cargado",VLOOKUP(B289,NAfiliado_NFarmacia!A:H,8,0),"")</f>
        <v/>
      </c>
      <c r="AA289" s="71" t="n"/>
    </row>
    <row r="290">
      <c r="A290" s="50" t="n"/>
      <c r="B290" s="70" t="n"/>
      <c r="C290" s="72" t="n"/>
      <c r="D290" s="70" t="n"/>
      <c r="E290" s="70" t="n"/>
      <c r="F290" s="70" t="n"/>
      <c r="G290" s="66">
        <f>+IF($B290="","",+IFERROR(+VLOOKUP(B290,padron!$A$2:$E$2000,2,0),+IFERROR(VLOOKUP(B290,NAfiliado_NFarmacia!$A:$J,10,0),"Ingresar Nuevo Afiliado")))</f>
        <v/>
      </c>
      <c r="H290" s="69">
        <f>+IF(B290="","",+IFERROR(+VLOOKUP($C290,materiales!$A$2:$C$101,2,0),"9999"))</f>
        <v/>
      </c>
      <c r="I290" s="70">
        <f>+IF($B290="","",+IF(OR($F290="Si",$F290=""),IF(ISERROR(VLOOKUP($B290,padron!$A$3:$M$482,9,0)),+IF(ISERROR(VLOOKUP($B290,NAfiliado_NFarmacia!$A$2:$J$497,5,0)),"Ingresa Farmacia",VLOOKUP($B290,NAfiliado_NFarmacia!$A$2:$J$497,5,0)),VLOOKUP($B290,padron!$A$3:$M$482,9,0)),+IF(ISERROR(VLOOKUP($B290,NAfiliado_NFarmacia!$A$2:$J$497,5,0)),"Ingresa Farmacia",VLOOKUP($B290,NAfiliado_NFarmacia!$A$2:$J$497,5,0))))</f>
        <v/>
      </c>
      <c r="J290" s="70">
        <f>+IF($B290="","",+IF(OR($F290="Si",$F290=""),IF(ISERROR(VLOOKUP($B290,padron!$A$3:$M$482,10,0)),+IF(ISERROR(VLOOKUP($B290,NAfiliado_NFarmacia!$A$2:$J$497,5,0)),"Ingresa Direccion de Farmacia",VLOOKUP($B290,NAfiliado_NFarmacia!$A$2:$J$497,6,0)),VLOOKUP($B290,padron!$A$3:$M$482,10,0)),+IF(ISERROR(VLOOKUP($B290,NAfiliado_NFarmacia!$A$2:$J$497,6,0)),"Ingresa Direccion de Farmacia",VLOOKUP($B290,NAfiliado_NFarmacia!$A$2:$J$497,6,0))))</f>
        <v/>
      </c>
      <c r="K290" s="70">
        <f>+IF($B290="","",+IF(OR($F290="Si",$F290=""),IF(ISERROR(VLOOKUP($B290,padron!$A$3:$M$482,10,0)),+IF(ISERROR(VLOOKUP($B290,NAfiliado_NFarmacia!$A$2:$J$497,5,0)),"Ingresa Localidad de Farmacia",VLOOKUP($B290,NAfiliado_NFarmacia!$A$2:$J$497,7,0)),VLOOKUP($B290,padron!$A$3:$M$482,11,0)),+IF(ISERROR(VLOOKUP($B290,NAfiliado_NFarmacia!$A$2:$J$497,7,0)),"Ingresa Localidad de Farmacia",VLOOKUP($B290,NAfiliado_NFarmacia!$A$2:$J$497,7,0))))</f>
        <v/>
      </c>
      <c r="L290" s="69">
        <f>+IF(B290="","",IF(F290="No","84005541",+IFERROR(+VLOOKUP(inicio!B290,padron!$A$2:$H$1999,8,0),"84005541")))</f>
        <v/>
      </c>
      <c r="M290" s="69">
        <f>+IF(B290="","",+IFERROR(+VLOOKUP(B290,padron!A:C,3,0),"no_cargado"))</f>
        <v/>
      </c>
      <c r="N290" s="69">
        <f>+IF(C290="","",+IFERROR(+VLOOKUP($C290,materiales!$A$2:$C$101,3,0),"9999"))</f>
        <v/>
      </c>
      <c r="O290" s="69">
        <f>+IF(D290="","","01")</f>
        <v/>
      </c>
      <c r="P290" s="69">
        <f>+IF(B290="","","CONVENIO 100%")</f>
        <v/>
      </c>
      <c r="Q290" s="69">
        <f>+IF(I290="","","ZTRA")</f>
        <v/>
      </c>
      <c r="R290" s="69">
        <f>+IF(J290="","",+IFERROR(+IF(U290="DSZA","ALMA","1004"),"ALMA"))</f>
        <v/>
      </c>
      <c r="S290" s="69">
        <f>+IF(K290="","","40000001")</f>
        <v/>
      </c>
      <c r="T290" s="69">
        <f>+IF(L290="","",+DAY(TODAY())&amp;"."&amp;TEXT(+TODAY(),"MM")&amp;"."&amp;+YEAR(TODAY()))</f>
        <v/>
      </c>
      <c r="U290" s="69">
        <f>+IF(M290="","",IFERROR(+VLOOKUP(C290,materiales!$A$2:$D$1000,4,0),"DSZA"))</f>
        <v/>
      </c>
      <c r="V290" s="69">
        <f>+IF(N290="","","MAN")</f>
        <v/>
      </c>
      <c r="W290" s="69">
        <f>IF(B290="","","02")</f>
        <v/>
      </c>
      <c r="X290" s="69">
        <f>IF(B290="","","01")</f>
        <v/>
      </c>
      <c r="Y290" s="70">
        <f>+RIGHT(B290,8)</f>
        <v/>
      </c>
      <c r="Z290" s="70">
        <f>IF(M290="no_cargado",VLOOKUP(B290,NAfiliado_NFarmacia!A:H,8,0),"")</f>
        <v/>
      </c>
      <c r="AA290" s="71" t="n"/>
    </row>
    <row r="291">
      <c r="A291" s="50" t="n"/>
      <c r="B291" s="70" t="n"/>
      <c r="C291" s="72" t="n"/>
      <c r="D291" s="70" t="n"/>
      <c r="E291" s="70" t="n"/>
      <c r="F291" s="70" t="n"/>
      <c r="G291" s="66">
        <f>+IF($B291="","",+IFERROR(+VLOOKUP(B291,padron!$A$2:$E$2000,2,0),+IFERROR(VLOOKUP(B291,NAfiliado_NFarmacia!$A:$J,10,0),"Ingresar Nuevo Afiliado")))</f>
        <v/>
      </c>
      <c r="H291" s="69">
        <f>+IF(B291="","",+IFERROR(+VLOOKUP($C291,materiales!$A$2:$C$101,2,0),"9999"))</f>
        <v/>
      </c>
      <c r="I291" s="70">
        <f>+IF($B291="","",+IF(OR($F291="Si",$F291=""),IF(ISERROR(VLOOKUP($B291,padron!$A$3:$M$482,9,0)),+IF(ISERROR(VLOOKUP($B291,NAfiliado_NFarmacia!$A$2:$J$497,5,0)),"Ingresa Farmacia",VLOOKUP($B291,NAfiliado_NFarmacia!$A$2:$J$497,5,0)),VLOOKUP($B291,padron!$A$3:$M$482,9,0)),+IF(ISERROR(VLOOKUP($B291,NAfiliado_NFarmacia!$A$2:$J$497,5,0)),"Ingresa Farmacia",VLOOKUP($B291,NAfiliado_NFarmacia!$A$2:$J$497,5,0))))</f>
        <v/>
      </c>
      <c r="J291" s="70">
        <f>+IF($B291="","",+IF(OR($F291="Si",$F291=""),IF(ISERROR(VLOOKUP($B291,padron!$A$3:$M$482,10,0)),+IF(ISERROR(VLOOKUP($B291,NAfiliado_NFarmacia!$A$2:$J$497,5,0)),"Ingresa Direccion de Farmacia",VLOOKUP($B291,NAfiliado_NFarmacia!$A$2:$J$497,6,0)),VLOOKUP($B291,padron!$A$3:$M$482,10,0)),+IF(ISERROR(VLOOKUP($B291,NAfiliado_NFarmacia!$A$2:$J$497,6,0)),"Ingresa Direccion de Farmacia",VLOOKUP($B291,NAfiliado_NFarmacia!$A$2:$J$497,6,0))))</f>
        <v/>
      </c>
      <c r="K291" s="70">
        <f>+IF($B291="","",+IF(OR($F291="Si",$F291=""),IF(ISERROR(VLOOKUP($B291,padron!$A$3:$M$482,10,0)),+IF(ISERROR(VLOOKUP($B291,NAfiliado_NFarmacia!$A$2:$J$497,5,0)),"Ingresa Localidad de Farmacia",VLOOKUP($B291,NAfiliado_NFarmacia!$A$2:$J$497,7,0)),VLOOKUP($B291,padron!$A$3:$M$482,11,0)),+IF(ISERROR(VLOOKUP($B291,NAfiliado_NFarmacia!$A$2:$J$497,7,0)),"Ingresa Localidad de Farmacia",VLOOKUP($B291,NAfiliado_NFarmacia!$A$2:$J$497,7,0))))</f>
        <v/>
      </c>
      <c r="L291" s="69">
        <f>+IF(B291="","",IF(F291="No","84005541",+IFERROR(+VLOOKUP(inicio!B291,padron!$A$2:$H$1999,8,0),"84005541")))</f>
        <v/>
      </c>
      <c r="M291" s="69">
        <f>+IF(B291="","",+IFERROR(+VLOOKUP(B291,padron!A:C,3,0),"no_cargado"))</f>
        <v/>
      </c>
      <c r="N291" s="69">
        <f>+IF(C291="","",+IFERROR(+VLOOKUP($C291,materiales!$A$2:$C$101,3,0),"9999"))</f>
        <v/>
      </c>
      <c r="O291" s="69">
        <f>+IF(D291="","","01")</f>
        <v/>
      </c>
      <c r="P291" s="69">
        <f>+IF(B291="","","CONVENIO 100%")</f>
        <v/>
      </c>
      <c r="Q291" s="69">
        <f>+IF(I291="","","ZTRA")</f>
        <v/>
      </c>
      <c r="R291" s="69">
        <f>+IF(J291="","",+IFERROR(+IF(U291="DSZA","ALMA","1004"),"ALMA"))</f>
        <v/>
      </c>
      <c r="S291" s="69">
        <f>+IF(K291="","","40000001")</f>
        <v/>
      </c>
      <c r="T291" s="69">
        <f>+IF(L291="","",+DAY(TODAY())&amp;"."&amp;TEXT(+TODAY(),"MM")&amp;"."&amp;+YEAR(TODAY()))</f>
        <v/>
      </c>
      <c r="U291" s="69">
        <f>+IF(M291="","",IFERROR(+VLOOKUP(C291,materiales!$A$2:$D$1000,4,0),"DSZA"))</f>
        <v/>
      </c>
      <c r="V291" s="69">
        <f>+IF(N291="","","MAN")</f>
        <v/>
      </c>
      <c r="W291" s="69">
        <f>IF(B291="","","02")</f>
        <v/>
      </c>
      <c r="X291" s="69">
        <f>IF(B291="","","01")</f>
        <v/>
      </c>
      <c r="Y291" s="70">
        <f>+RIGHT(B291,8)</f>
        <v/>
      </c>
      <c r="Z291" s="70">
        <f>IF(M291="no_cargado",VLOOKUP(B291,NAfiliado_NFarmacia!A:H,8,0),"")</f>
        <v/>
      </c>
      <c r="AA291" s="71" t="n"/>
    </row>
    <row r="292">
      <c r="A292" s="50" t="n"/>
      <c r="B292" s="70" t="n"/>
      <c r="C292" s="72" t="n"/>
      <c r="D292" s="70" t="n"/>
      <c r="E292" s="70" t="n"/>
      <c r="F292" s="70" t="n"/>
      <c r="G292" s="66">
        <f>+IF($B292="","",+IFERROR(+VLOOKUP(B292,padron!$A$2:$E$2000,2,0),+IFERROR(VLOOKUP(B292,NAfiliado_NFarmacia!$A:$J,10,0),"Ingresar Nuevo Afiliado")))</f>
        <v/>
      </c>
      <c r="H292" s="69">
        <f>+IF(B292="","",+IFERROR(+VLOOKUP($C292,materiales!$A$2:$C$101,2,0),"9999"))</f>
        <v/>
      </c>
      <c r="I292" s="70">
        <f>+IF($B292="","",+IF(OR($F292="Si",$F292=""),IF(ISERROR(VLOOKUP($B292,padron!$A$3:$M$482,9,0)),+IF(ISERROR(VLOOKUP($B292,NAfiliado_NFarmacia!$A$2:$J$497,5,0)),"Ingresa Farmacia",VLOOKUP($B292,NAfiliado_NFarmacia!$A$2:$J$497,5,0)),VLOOKUP($B292,padron!$A$3:$M$482,9,0)),+IF(ISERROR(VLOOKUP($B292,NAfiliado_NFarmacia!$A$2:$J$497,5,0)),"Ingresa Farmacia",VLOOKUP($B292,NAfiliado_NFarmacia!$A$2:$J$497,5,0))))</f>
        <v/>
      </c>
      <c r="J292" s="70">
        <f>+IF($B292="","",+IF(OR($F292="Si",$F292=""),IF(ISERROR(VLOOKUP($B292,padron!$A$3:$M$482,10,0)),+IF(ISERROR(VLOOKUP($B292,NAfiliado_NFarmacia!$A$2:$J$497,5,0)),"Ingresa Direccion de Farmacia",VLOOKUP($B292,NAfiliado_NFarmacia!$A$2:$J$497,6,0)),VLOOKUP($B292,padron!$A$3:$M$482,10,0)),+IF(ISERROR(VLOOKUP($B292,NAfiliado_NFarmacia!$A$2:$J$497,6,0)),"Ingresa Direccion de Farmacia",VLOOKUP($B292,NAfiliado_NFarmacia!$A$2:$J$497,6,0))))</f>
        <v/>
      </c>
      <c r="K292" s="70">
        <f>+IF($B292="","",+IF(OR($F292="Si",$F292=""),IF(ISERROR(VLOOKUP($B292,padron!$A$3:$M$482,10,0)),+IF(ISERROR(VLOOKUP($B292,NAfiliado_NFarmacia!$A$2:$J$497,5,0)),"Ingresa Localidad de Farmacia",VLOOKUP($B292,NAfiliado_NFarmacia!$A$2:$J$497,7,0)),VLOOKUP($B292,padron!$A$3:$M$482,11,0)),+IF(ISERROR(VLOOKUP($B292,NAfiliado_NFarmacia!$A$2:$J$497,7,0)),"Ingresa Localidad de Farmacia",VLOOKUP($B292,NAfiliado_NFarmacia!$A$2:$J$497,7,0))))</f>
        <v/>
      </c>
      <c r="L292" s="69">
        <f>+IF(B292="","",IF(F292="No","84005541",+IFERROR(+VLOOKUP(inicio!B292,padron!$A$2:$H$1999,8,0),"84005541")))</f>
        <v/>
      </c>
      <c r="M292" s="69">
        <f>+IF(B292="","",+IFERROR(+VLOOKUP(B292,padron!A:C,3,0),"no_cargado"))</f>
        <v/>
      </c>
      <c r="N292" s="69">
        <f>+IF(C292="","",+IFERROR(+VLOOKUP($C292,materiales!$A$2:$C$101,3,0),"9999"))</f>
        <v/>
      </c>
      <c r="O292" s="69">
        <f>+IF(D292="","","01")</f>
        <v/>
      </c>
      <c r="P292" s="69">
        <f>+IF(B292="","","CONVENIO 100%")</f>
        <v/>
      </c>
      <c r="Q292" s="69">
        <f>+IF(I292="","","ZTRA")</f>
        <v/>
      </c>
      <c r="R292" s="69">
        <f>+IF(J292="","",+IFERROR(+IF(U292="DSZA","ALMA","1004"),"ALMA"))</f>
        <v/>
      </c>
      <c r="S292" s="69">
        <f>+IF(K292="","","40000001")</f>
        <v/>
      </c>
      <c r="T292" s="69">
        <f>+IF(L292="","",+DAY(TODAY())&amp;"."&amp;TEXT(+TODAY(),"MM")&amp;"."&amp;+YEAR(TODAY()))</f>
        <v/>
      </c>
      <c r="U292" s="69">
        <f>+IF(M292="","",IFERROR(+VLOOKUP(C292,materiales!$A$2:$D$1000,4,0),"DSZA"))</f>
        <v/>
      </c>
      <c r="V292" s="69">
        <f>+IF(N292="","","MAN")</f>
        <v/>
      </c>
      <c r="W292" s="69">
        <f>IF(B292="","","02")</f>
        <v/>
      </c>
      <c r="X292" s="69">
        <f>IF(B292="","","01")</f>
        <v/>
      </c>
      <c r="Y292" s="70">
        <f>+RIGHT(B292,8)</f>
        <v/>
      </c>
      <c r="Z292" s="70">
        <f>IF(M292="no_cargado",VLOOKUP(B292,NAfiliado_NFarmacia!A:H,8,0),"")</f>
        <v/>
      </c>
      <c r="AA292" s="71" t="n"/>
    </row>
    <row r="293">
      <c r="A293" s="50" t="n"/>
      <c r="B293" s="70" t="n"/>
      <c r="C293" s="72" t="n"/>
      <c r="D293" s="70" t="n"/>
      <c r="E293" s="70" t="n"/>
      <c r="F293" s="70" t="n"/>
      <c r="G293" s="66">
        <f>+IF($B293="","",+IFERROR(+VLOOKUP(B293,padron!$A$2:$E$2000,2,0),+IFERROR(VLOOKUP(B293,NAfiliado_NFarmacia!$A:$J,10,0),"Ingresar Nuevo Afiliado")))</f>
        <v/>
      </c>
      <c r="H293" s="69">
        <f>+IF(B293="","",+IFERROR(+VLOOKUP($C293,materiales!$A$2:$C$101,2,0),"9999"))</f>
        <v/>
      </c>
      <c r="I293" s="70">
        <f>+IF($B293="","",+IF(OR($F293="Si",$F293=""),IF(ISERROR(VLOOKUP($B293,padron!$A$3:$M$482,9,0)),+IF(ISERROR(VLOOKUP($B293,NAfiliado_NFarmacia!$A$2:$J$497,5,0)),"Ingresa Farmacia",VLOOKUP($B293,NAfiliado_NFarmacia!$A$2:$J$497,5,0)),VLOOKUP($B293,padron!$A$3:$M$482,9,0)),+IF(ISERROR(VLOOKUP($B293,NAfiliado_NFarmacia!$A$2:$J$497,5,0)),"Ingresa Farmacia",VLOOKUP($B293,NAfiliado_NFarmacia!$A$2:$J$497,5,0))))</f>
        <v/>
      </c>
      <c r="J293" s="70">
        <f>+IF($B293="","",+IF(OR($F293="Si",$F293=""),IF(ISERROR(VLOOKUP($B293,padron!$A$3:$M$482,10,0)),+IF(ISERROR(VLOOKUP($B293,NAfiliado_NFarmacia!$A$2:$J$497,5,0)),"Ingresa Direccion de Farmacia",VLOOKUP($B293,NAfiliado_NFarmacia!$A$2:$J$497,6,0)),VLOOKUP($B293,padron!$A$3:$M$482,10,0)),+IF(ISERROR(VLOOKUP($B293,NAfiliado_NFarmacia!$A$2:$J$497,6,0)),"Ingresa Direccion de Farmacia",VLOOKUP($B293,NAfiliado_NFarmacia!$A$2:$J$497,6,0))))</f>
        <v/>
      </c>
      <c r="K293" s="70">
        <f>+IF($B293="","",+IF(OR($F293="Si",$F293=""),IF(ISERROR(VLOOKUP($B293,padron!$A$3:$M$482,10,0)),+IF(ISERROR(VLOOKUP($B293,NAfiliado_NFarmacia!$A$2:$J$497,5,0)),"Ingresa Localidad de Farmacia",VLOOKUP($B293,NAfiliado_NFarmacia!$A$2:$J$497,7,0)),VLOOKUP($B293,padron!$A$3:$M$482,11,0)),+IF(ISERROR(VLOOKUP($B293,NAfiliado_NFarmacia!$A$2:$J$497,7,0)),"Ingresa Localidad de Farmacia",VLOOKUP($B293,NAfiliado_NFarmacia!$A$2:$J$497,7,0))))</f>
        <v/>
      </c>
      <c r="L293" s="69">
        <f>+IF(B293="","",IF(F293="No","84005541",+IFERROR(+VLOOKUP(inicio!B293,padron!$A$2:$H$1999,8,0),"84005541")))</f>
        <v/>
      </c>
      <c r="M293" s="69">
        <f>+IF(B293="","",+IFERROR(+VLOOKUP(B293,padron!A:C,3,0),"no_cargado"))</f>
        <v/>
      </c>
      <c r="N293" s="69">
        <f>+IF(C293="","",+IFERROR(+VLOOKUP($C293,materiales!$A$2:$C$101,3,0),"9999"))</f>
        <v/>
      </c>
      <c r="O293" s="69">
        <f>+IF(D293="","","01")</f>
        <v/>
      </c>
      <c r="P293" s="69">
        <f>+IF(B293="","","CONVENIO 100%")</f>
        <v/>
      </c>
      <c r="Q293" s="69">
        <f>+IF(I293="","","ZTRA")</f>
        <v/>
      </c>
      <c r="R293" s="69">
        <f>+IF(J293="","",+IFERROR(+IF(U293="DSZA","ALMA","1004"),"ALMA"))</f>
        <v/>
      </c>
      <c r="S293" s="69">
        <f>+IF(K293="","","40000001")</f>
        <v/>
      </c>
      <c r="T293" s="69">
        <f>+IF(L293="","",+DAY(TODAY())&amp;"."&amp;TEXT(+TODAY(),"MM")&amp;"."&amp;+YEAR(TODAY()))</f>
        <v/>
      </c>
      <c r="U293" s="69">
        <f>+IF(M293="","",IFERROR(+VLOOKUP(C293,materiales!$A$2:$D$1000,4,0),"DSZA"))</f>
        <v/>
      </c>
      <c r="V293" s="69">
        <f>+IF(N293="","","MAN")</f>
        <v/>
      </c>
      <c r="W293" s="69">
        <f>IF(B293="","","02")</f>
        <v/>
      </c>
      <c r="X293" s="69">
        <f>IF(B293="","","01")</f>
        <v/>
      </c>
      <c r="Y293" s="70">
        <f>+RIGHT(B293,8)</f>
        <v/>
      </c>
      <c r="Z293" s="70">
        <f>IF(M293="no_cargado",VLOOKUP(B293,NAfiliado_NFarmacia!A:H,8,0),"")</f>
        <v/>
      </c>
      <c r="AA293" s="71" t="n"/>
    </row>
    <row r="294">
      <c r="A294" s="50" t="n"/>
      <c r="B294" s="70" t="n"/>
      <c r="C294" s="72" t="n"/>
      <c r="D294" s="70" t="n"/>
      <c r="E294" s="70" t="n"/>
      <c r="F294" s="70" t="n"/>
      <c r="G294" s="66">
        <f>+IF($B294="","",+IFERROR(+VLOOKUP(B294,padron!$A$2:$E$2000,2,0),+IFERROR(VLOOKUP(B294,NAfiliado_NFarmacia!$A:$J,10,0),"Ingresar Nuevo Afiliado")))</f>
        <v/>
      </c>
      <c r="H294" s="69">
        <f>+IF(B294="","",+IFERROR(+VLOOKUP($C294,materiales!$A$2:$C$101,2,0),"9999"))</f>
        <v/>
      </c>
      <c r="I294" s="70">
        <f>+IF($B294="","",+IF(OR($F294="Si",$F294=""),IF(ISERROR(VLOOKUP($B294,padron!$A$3:$M$482,9,0)),+IF(ISERROR(VLOOKUP($B294,NAfiliado_NFarmacia!$A$2:$J$497,5,0)),"Ingresa Farmacia",VLOOKUP($B294,NAfiliado_NFarmacia!$A$2:$J$497,5,0)),VLOOKUP($B294,padron!$A$3:$M$482,9,0)),+IF(ISERROR(VLOOKUP($B294,NAfiliado_NFarmacia!$A$2:$J$497,5,0)),"Ingresa Farmacia",VLOOKUP($B294,NAfiliado_NFarmacia!$A$2:$J$497,5,0))))</f>
        <v/>
      </c>
      <c r="J294" s="70">
        <f>+IF($B294="","",+IF(OR($F294="Si",$F294=""),IF(ISERROR(VLOOKUP($B294,padron!$A$3:$M$482,10,0)),+IF(ISERROR(VLOOKUP($B294,NAfiliado_NFarmacia!$A$2:$J$497,5,0)),"Ingresa Direccion de Farmacia",VLOOKUP($B294,NAfiliado_NFarmacia!$A$2:$J$497,6,0)),VLOOKUP($B294,padron!$A$3:$M$482,10,0)),+IF(ISERROR(VLOOKUP($B294,NAfiliado_NFarmacia!$A$2:$J$497,6,0)),"Ingresa Direccion de Farmacia",VLOOKUP($B294,NAfiliado_NFarmacia!$A$2:$J$497,6,0))))</f>
        <v/>
      </c>
      <c r="K294" s="70">
        <f>+IF($B294="","",+IF(OR($F294="Si",$F294=""),IF(ISERROR(VLOOKUP($B294,padron!$A$3:$M$482,10,0)),+IF(ISERROR(VLOOKUP($B294,NAfiliado_NFarmacia!$A$2:$J$497,5,0)),"Ingresa Localidad de Farmacia",VLOOKUP($B294,NAfiliado_NFarmacia!$A$2:$J$497,7,0)),VLOOKUP($B294,padron!$A$3:$M$482,11,0)),+IF(ISERROR(VLOOKUP($B294,NAfiliado_NFarmacia!$A$2:$J$497,7,0)),"Ingresa Localidad de Farmacia",VLOOKUP($B294,NAfiliado_NFarmacia!$A$2:$J$497,7,0))))</f>
        <v/>
      </c>
      <c r="L294" s="69">
        <f>+IF(B294="","",IF(F294="No","84005541",+IFERROR(+VLOOKUP(inicio!B294,padron!$A$2:$H$1999,8,0),"84005541")))</f>
        <v/>
      </c>
      <c r="M294" s="69">
        <f>+IF(B294="","",+IFERROR(+VLOOKUP(B294,padron!A:C,3,0),"no_cargado"))</f>
        <v/>
      </c>
      <c r="N294" s="69">
        <f>+IF(C294="","",+IFERROR(+VLOOKUP($C294,materiales!$A$2:$C$101,3,0),"9999"))</f>
        <v/>
      </c>
      <c r="O294" s="69">
        <f>+IF(D294="","","01")</f>
        <v/>
      </c>
      <c r="P294" s="69">
        <f>+IF(B294="","","CONVENIO 100%")</f>
        <v/>
      </c>
      <c r="Q294" s="69">
        <f>+IF(I294="","","ZTRA")</f>
        <v/>
      </c>
      <c r="R294" s="69">
        <f>+IF(J294="","",+IFERROR(+IF(U294="DSZA","ALMA","1004"),"ALMA"))</f>
        <v/>
      </c>
      <c r="S294" s="69">
        <f>+IF(K294="","","40000001")</f>
        <v/>
      </c>
      <c r="T294" s="69">
        <f>+IF(L294="","",+DAY(TODAY())&amp;"."&amp;TEXT(+TODAY(),"MM")&amp;"."&amp;+YEAR(TODAY()))</f>
        <v/>
      </c>
      <c r="U294" s="69">
        <f>+IF(M294="","",IFERROR(+VLOOKUP(C294,materiales!$A$2:$D$1000,4,0),"DSZA"))</f>
        <v/>
      </c>
      <c r="V294" s="69">
        <f>+IF(N294="","","MAN")</f>
        <v/>
      </c>
      <c r="W294" s="69">
        <f>IF(B294="","","02")</f>
        <v/>
      </c>
      <c r="X294" s="69">
        <f>IF(B294="","","01")</f>
        <v/>
      </c>
      <c r="Y294" s="70">
        <f>+RIGHT(B294,8)</f>
        <v/>
      </c>
      <c r="Z294" s="70">
        <f>IF(M294="no_cargado",VLOOKUP(B294,NAfiliado_NFarmacia!A:H,8,0),"")</f>
        <v/>
      </c>
      <c r="AA294" s="71" t="n"/>
    </row>
    <row r="295">
      <c r="A295" s="50" t="n"/>
      <c r="B295" s="70" t="n"/>
      <c r="C295" s="72" t="n"/>
      <c r="D295" s="70" t="n"/>
      <c r="E295" s="70" t="n"/>
      <c r="F295" s="70" t="n"/>
      <c r="G295" s="66">
        <f>+IF($B295="","",+IFERROR(+VLOOKUP(B295,padron!$A$2:$E$2000,2,0),+IFERROR(VLOOKUP(B295,NAfiliado_NFarmacia!$A:$J,10,0),"Ingresar Nuevo Afiliado")))</f>
        <v/>
      </c>
      <c r="H295" s="69">
        <f>+IF(B295="","",+IFERROR(+VLOOKUP($C295,materiales!$A$2:$C$101,2,0),"9999"))</f>
        <v/>
      </c>
      <c r="I295" s="70">
        <f>+IF($B295="","",+IF(OR($F295="Si",$F295=""),IF(ISERROR(VLOOKUP($B295,padron!$A$3:$M$482,9,0)),+IF(ISERROR(VLOOKUP($B295,NAfiliado_NFarmacia!$A$2:$J$497,5,0)),"Ingresa Farmacia",VLOOKUP($B295,NAfiliado_NFarmacia!$A$2:$J$497,5,0)),VLOOKUP($B295,padron!$A$3:$M$482,9,0)),+IF(ISERROR(VLOOKUP($B295,NAfiliado_NFarmacia!$A$2:$J$497,5,0)),"Ingresa Farmacia",VLOOKUP($B295,NAfiliado_NFarmacia!$A$2:$J$497,5,0))))</f>
        <v/>
      </c>
      <c r="J295" s="70">
        <f>+IF($B295="","",+IF(OR($F295="Si",$F295=""),IF(ISERROR(VLOOKUP($B295,padron!$A$3:$M$482,10,0)),+IF(ISERROR(VLOOKUP($B295,NAfiliado_NFarmacia!$A$2:$J$497,5,0)),"Ingresa Direccion de Farmacia",VLOOKUP($B295,NAfiliado_NFarmacia!$A$2:$J$497,6,0)),VLOOKUP($B295,padron!$A$3:$M$482,10,0)),+IF(ISERROR(VLOOKUP($B295,NAfiliado_NFarmacia!$A$2:$J$497,6,0)),"Ingresa Direccion de Farmacia",VLOOKUP($B295,NAfiliado_NFarmacia!$A$2:$J$497,6,0))))</f>
        <v/>
      </c>
      <c r="K295" s="70">
        <f>+IF($B295="","",+IF(OR($F295="Si",$F295=""),IF(ISERROR(VLOOKUP($B295,padron!$A$3:$M$482,10,0)),+IF(ISERROR(VLOOKUP($B295,NAfiliado_NFarmacia!$A$2:$J$497,5,0)),"Ingresa Localidad de Farmacia",VLOOKUP($B295,NAfiliado_NFarmacia!$A$2:$J$497,7,0)),VLOOKUP($B295,padron!$A$3:$M$482,11,0)),+IF(ISERROR(VLOOKUP($B295,NAfiliado_NFarmacia!$A$2:$J$497,7,0)),"Ingresa Localidad de Farmacia",VLOOKUP($B295,NAfiliado_NFarmacia!$A$2:$J$497,7,0))))</f>
        <v/>
      </c>
      <c r="L295" s="69">
        <f>+IF(B295="","",IF(F295="No","84005541",+IFERROR(+VLOOKUP(inicio!B295,padron!$A$2:$H$1999,8,0),"84005541")))</f>
        <v/>
      </c>
      <c r="M295" s="69">
        <f>+IF(B295="","",+IFERROR(+VLOOKUP(B295,padron!A:C,3,0),"no_cargado"))</f>
        <v/>
      </c>
      <c r="N295" s="69">
        <f>+IF(C295="","",+IFERROR(+VLOOKUP($C295,materiales!$A$2:$C$101,3,0),"9999"))</f>
        <v/>
      </c>
      <c r="O295" s="69">
        <f>+IF(D295="","","01")</f>
        <v/>
      </c>
      <c r="P295" s="69">
        <f>+IF(B295="","","CONVENIO 100%")</f>
        <v/>
      </c>
      <c r="Q295" s="69">
        <f>+IF(I295="","","ZTRA")</f>
        <v/>
      </c>
      <c r="R295" s="69">
        <f>+IF(J295="","",+IFERROR(+IF(U295="DSZA","ALMA","1004"),"ALMA"))</f>
        <v/>
      </c>
      <c r="S295" s="69">
        <f>+IF(K295="","","40000001")</f>
        <v/>
      </c>
      <c r="T295" s="69">
        <f>+IF(L295="","",+DAY(TODAY())&amp;"."&amp;TEXT(+TODAY(),"MM")&amp;"."&amp;+YEAR(TODAY()))</f>
        <v/>
      </c>
      <c r="U295" s="69">
        <f>+IF(M295="","",IFERROR(+VLOOKUP(C295,materiales!$A$2:$D$1000,4,0),"DSZA"))</f>
        <v/>
      </c>
      <c r="V295" s="69">
        <f>+IF(N295="","","MAN")</f>
        <v/>
      </c>
      <c r="W295" s="69">
        <f>IF(B295="","","02")</f>
        <v/>
      </c>
      <c r="X295" s="69">
        <f>IF(B295="","","01")</f>
        <v/>
      </c>
      <c r="Y295" s="70">
        <f>+RIGHT(B295,8)</f>
        <v/>
      </c>
      <c r="Z295" s="70">
        <f>IF(M295="no_cargado",VLOOKUP(B295,NAfiliado_NFarmacia!A:H,8,0),"")</f>
        <v/>
      </c>
      <c r="AA295" s="71" t="n"/>
    </row>
    <row r="296">
      <c r="A296" s="50" t="n"/>
      <c r="B296" s="70" t="n"/>
      <c r="C296" s="72" t="n"/>
      <c r="D296" s="70" t="n"/>
      <c r="E296" s="70" t="n"/>
      <c r="F296" s="70" t="n"/>
      <c r="G296" s="66">
        <f>+IF($B296="","",+IFERROR(+VLOOKUP(B296,padron!$A$2:$E$2000,2,0),+IFERROR(VLOOKUP(B296,NAfiliado_NFarmacia!$A:$J,10,0),"Ingresar Nuevo Afiliado")))</f>
        <v/>
      </c>
      <c r="H296" s="69">
        <f>+IF(B296="","",+IFERROR(+VLOOKUP($C296,materiales!$A$2:$C$101,2,0),"9999"))</f>
        <v/>
      </c>
      <c r="I296" s="70">
        <f>+IF($B296="","",+IF(OR($F296="Si",$F296=""),IF(ISERROR(VLOOKUP($B296,padron!$A$3:$M$482,9,0)),+IF(ISERROR(VLOOKUP($B296,NAfiliado_NFarmacia!$A$2:$J$497,5,0)),"Ingresa Farmacia",VLOOKUP($B296,NAfiliado_NFarmacia!$A$2:$J$497,5,0)),VLOOKUP($B296,padron!$A$3:$M$482,9,0)),+IF(ISERROR(VLOOKUP($B296,NAfiliado_NFarmacia!$A$2:$J$497,5,0)),"Ingresa Farmacia",VLOOKUP($B296,NAfiliado_NFarmacia!$A$2:$J$497,5,0))))</f>
        <v/>
      </c>
      <c r="J296" s="70">
        <f>+IF($B296="","",+IF(OR($F296="Si",$F296=""),IF(ISERROR(VLOOKUP($B296,padron!$A$3:$M$482,10,0)),+IF(ISERROR(VLOOKUP($B296,NAfiliado_NFarmacia!$A$2:$J$497,5,0)),"Ingresa Direccion de Farmacia",VLOOKUP($B296,NAfiliado_NFarmacia!$A$2:$J$497,6,0)),VLOOKUP($B296,padron!$A$3:$M$482,10,0)),+IF(ISERROR(VLOOKUP($B296,NAfiliado_NFarmacia!$A$2:$J$497,6,0)),"Ingresa Direccion de Farmacia",VLOOKUP($B296,NAfiliado_NFarmacia!$A$2:$J$497,6,0))))</f>
        <v/>
      </c>
      <c r="K296" s="70">
        <f>+IF($B296="","",+IF(OR($F296="Si",$F296=""),IF(ISERROR(VLOOKUP($B296,padron!$A$3:$M$482,10,0)),+IF(ISERROR(VLOOKUP($B296,NAfiliado_NFarmacia!$A$2:$J$497,5,0)),"Ingresa Localidad de Farmacia",VLOOKUP($B296,NAfiliado_NFarmacia!$A$2:$J$497,7,0)),VLOOKUP($B296,padron!$A$3:$M$482,11,0)),+IF(ISERROR(VLOOKUP($B296,NAfiliado_NFarmacia!$A$2:$J$497,7,0)),"Ingresa Localidad de Farmacia",VLOOKUP($B296,NAfiliado_NFarmacia!$A$2:$J$497,7,0))))</f>
        <v/>
      </c>
      <c r="L296" s="69">
        <f>+IF(B296="","",IF(F296="No","84005541",+IFERROR(+VLOOKUP(inicio!B296,padron!$A$2:$H$1999,8,0),"84005541")))</f>
        <v/>
      </c>
      <c r="M296" s="69">
        <f>+IF(B296="","",+IFERROR(+VLOOKUP(B296,padron!A:C,3,0),"no_cargado"))</f>
        <v/>
      </c>
      <c r="N296" s="69">
        <f>+IF(C296="","",+IFERROR(+VLOOKUP($C296,materiales!$A$2:$C$101,3,0),"9999"))</f>
        <v/>
      </c>
      <c r="O296" s="69">
        <f>+IF(D296="","","01")</f>
        <v/>
      </c>
      <c r="P296" s="69">
        <f>+IF(B296="","","CONVENIO 100%")</f>
        <v/>
      </c>
      <c r="Q296" s="69">
        <f>+IF(I296="","","ZTRA")</f>
        <v/>
      </c>
      <c r="R296" s="69">
        <f>+IF(J296="","",+IFERROR(+IF(U296="DSZA","ALMA","1004"),"ALMA"))</f>
        <v/>
      </c>
      <c r="S296" s="69">
        <f>+IF(K296="","","40000001")</f>
        <v/>
      </c>
      <c r="T296" s="69">
        <f>+IF(L296="","",+DAY(TODAY())&amp;"."&amp;TEXT(+TODAY(),"MM")&amp;"."&amp;+YEAR(TODAY()))</f>
        <v/>
      </c>
      <c r="U296" s="69">
        <f>+IF(M296="","",IFERROR(+VLOOKUP(C296,materiales!$A$2:$D$1000,4,0),"DSZA"))</f>
        <v/>
      </c>
      <c r="V296" s="69">
        <f>+IF(N296="","","MAN")</f>
        <v/>
      </c>
      <c r="W296" s="69">
        <f>IF(B296="","","02")</f>
        <v/>
      </c>
      <c r="X296" s="69">
        <f>IF(B296="","","01")</f>
        <v/>
      </c>
      <c r="Y296" s="70">
        <f>+RIGHT(B296,8)</f>
        <v/>
      </c>
      <c r="Z296" s="70">
        <f>IF(M296="no_cargado",VLOOKUP(B296,NAfiliado_NFarmacia!A:H,8,0),"")</f>
        <v/>
      </c>
      <c r="AA296" s="71" t="n"/>
    </row>
    <row r="297">
      <c r="A297" s="50" t="n"/>
      <c r="B297" s="70" t="n"/>
      <c r="C297" s="72" t="n"/>
      <c r="D297" s="70" t="n"/>
      <c r="E297" s="70" t="n"/>
      <c r="F297" s="70" t="n"/>
      <c r="G297" s="66">
        <f>+IF($B297="","",+IFERROR(+VLOOKUP(B297,padron!$A$2:$E$2000,2,0),+IFERROR(VLOOKUP(B297,NAfiliado_NFarmacia!$A:$J,10,0),"Ingresar Nuevo Afiliado")))</f>
        <v/>
      </c>
      <c r="H297" s="69">
        <f>+IF(B297="","",+IFERROR(+VLOOKUP($C297,materiales!$A$2:$C$101,2,0),"9999"))</f>
        <v/>
      </c>
      <c r="I297" s="70">
        <f>+IF($B297="","",+IF(OR($F297="Si",$F297=""),IF(ISERROR(VLOOKUP($B297,padron!$A$3:$M$482,9,0)),+IF(ISERROR(VLOOKUP($B297,NAfiliado_NFarmacia!$A$2:$J$497,5,0)),"Ingresa Farmacia",VLOOKUP($B297,NAfiliado_NFarmacia!$A$2:$J$497,5,0)),VLOOKUP($B297,padron!$A$3:$M$482,9,0)),+IF(ISERROR(VLOOKUP($B297,NAfiliado_NFarmacia!$A$2:$J$497,5,0)),"Ingresa Farmacia",VLOOKUP($B297,NAfiliado_NFarmacia!$A$2:$J$497,5,0))))</f>
        <v/>
      </c>
      <c r="J297" s="70">
        <f>+IF($B297="","",+IF(OR($F297="Si",$F297=""),IF(ISERROR(VLOOKUP($B297,padron!$A$3:$M$482,10,0)),+IF(ISERROR(VLOOKUP($B297,NAfiliado_NFarmacia!$A$2:$J$497,5,0)),"Ingresa Direccion de Farmacia",VLOOKUP($B297,NAfiliado_NFarmacia!$A$2:$J$497,6,0)),VLOOKUP($B297,padron!$A$3:$M$482,10,0)),+IF(ISERROR(VLOOKUP($B297,NAfiliado_NFarmacia!$A$2:$J$497,6,0)),"Ingresa Direccion de Farmacia",VLOOKUP($B297,NAfiliado_NFarmacia!$A$2:$J$497,6,0))))</f>
        <v/>
      </c>
      <c r="K297" s="70">
        <f>+IF($B297="","",+IF(OR($F297="Si",$F297=""),IF(ISERROR(VLOOKUP($B297,padron!$A$3:$M$482,10,0)),+IF(ISERROR(VLOOKUP($B297,NAfiliado_NFarmacia!$A$2:$J$497,5,0)),"Ingresa Localidad de Farmacia",VLOOKUP($B297,NAfiliado_NFarmacia!$A$2:$J$497,7,0)),VLOOKUP($B297,padron!$A$3:$M$482,11,0)),+IF(ISERROR(VLOOKUP($B297,NAfiliado_NFarmacia!$A$2:$J$497,7,0)),"Ingresa Localidad de Farmacia",VLOOKUP($B297,NAfiliado_NFarmacia!$A$2:$J$497,7,0))))</f>
        <v/>
      </c>
      <c r="L297" s="69">
        <f>+IF(B297="","",IF(F297="No","84005541",+IFERROR(+VLOOKUP(inicio!B297,padron!$A$2:$H$1999,8,0),"84005541")))</f>
        <v/>
      </c>
      <c r="M297" s="69">
        <f>+IF(B297="","",+IFERROR(+VLOOKUP(B297,padron!A:C,3,0),"no_cargado"))</f>
        <v/>
      </c>
      <c r="N297" s="69">
        <f>+IF(C297="","",+IFERROR(+VLOOKUP($C297,materiales!$A$2:$C$101,3,0),"9999"))</f>
        <v/>
      </c>
      <c r="O297" s="69">
        <f>+IF(D297="","","01")</f>
        <v/>
      </c>
      <c r="P297" s="69">
        <f>+IF(B297="","","CONVENIO 100%")</f>
        <v/>
      </c>
      <c r="Q297" s="69">
        <f>+IF(I297="","","ZTRA")</f>
        <v/>
      </c>
      <c r="R297" s="69">
        <f>+IF(J297="","",+IFERROR(+IF(U297="DSZA","ALMA","1004"),"ALMA"))</f>
        <v/>
      </c>
      <c r="S297" s="69">
        <f>+IF(K297="","","40000001")</f>
        <v/>
      </c>
      <c r="T297" s="69">
        <f>+IF(L297="","",+DAY(TODAY())&amp;"."&amp;TEXT(+TODAY(),"MM")&amp;"."&amp;+YEAR(TODAY()))</f>
        <v/>
      </c>
      <c r="U297" s="69">
        <f>+IF(M297="","",IFERROR(+VLOOKUP(C297,materiales!$A$2:$D$1000,4,0),"DSZA"))</f>
        <v/>
      </c>
      <c r="V297" s="69">
        <f>+IF(N297="","","MAN")</f>
        <v/>
      </c>
      <c r="W297" s="69">
        <f>IF(B297="","","02")</f>
        <v/>
      </c>
      <c r="X297" s="69">
        <f>IF(B297="","","01")</f>
        <v/>
      </c>
      <c r="Y297" s="70">
        <f>+RIGHT(B297,8)</f>
        <v/>
      </c>
      <c r="Z297" s="70">
        <f>IF(M297="no_cargado",VLOOKUP(B297,NAfiliado_NFarmacia!A:H,8,0),"")</f>
        <v/>
      </c>
      <c r="AA297" s="71" t="n"/>
    </row>
    <row r="298">
      <c r="A298" s="50" t="n"/>
      <c r="B298" s="70" t="n"/>
      <c r="C298" s="72" t="n"/>
      <c r="D298" s="70" t="n"/>
      <c r="E298" s="70" t="n"/>
      <c r="F298" s="70" t="n"/>
      <c r="G298" s="66">
        <f>+IF($B298="","",+IFERROR(+VLOOKUP(B298,padron!$A$2:$E$2000,2,0),+IFERROR(VLOOKUP(B298,NAfiliado_NFarmacia!$A:$J,10,0),"Ingresar Nuevo Afiliado")))</f>
        <v/>
      </c>
      <c r="H298" s="69">
        <f>+IF(B298="","",+IFERROR(+VLOOKUP($C298,materiales!$A$2:$C$101,2,0),"9999"))</f>
        <v/>
      </c>
      <c r="I298" s="70">
        <f>+IF($B298="","",+IF(OR($F298="Si",$F298=""),IF(ISERROR(VLOOKUP($B298,padron!$A$3:$M$482,9,0)),+IF(ISERROR(VLOOKUP($B298,NAfiliado_NFarmacia!$A$2:$J$497,5,0)),"Ingresa Farmacia",VLOOKUP($B298,NAfiliado_NFarmacia!$A$2:$J$497,5,0)),VLOOKUP($B298,padron!$A$3:$M$482,9,0)),+IF(ISERROR(VLOOKUP($B298,NAfiliado_NFarmacia!$A$2:$J$497,5,0)),"Ingresa Farmacia",VLOOKUP($B298,NAfiliado_NFarmacia!$A$2:$J$497,5,0))))</f>
        <v/>
      </c>
      <c r="J298" s="70">
        <f>+IF($B298="","",+IF(OR($F298="Si",$F298=""),IF(ISERROR(VLOOKUP($B298,padron!$A$3:$M$482,10,0)),+IF(ISERROR(VLOOKUP($B298,NAfiliado_NFarmacia!$A$2:$J$497,5,0)),"Ingresa Direccion de Farmacia",VLOOKUP($B298,NAfiliado_NFarmacia!$A$2:$J$497,6,0)),VLOOKUP($B298,padron!$A$3:$M$482,10,0)),+IF(ISERROR(VLOOKUP($B298,NAfiliado_NFarmacia!$A$2:$J$497,6,0)),"Ingresa Direccion de Farmacia",VLOOKUP($B298,NAfiliado_NFarmacia!$A$2:$J$497,6,0))))</f>
        <v/>
      </c>
      <c r="K298" s="70">
        <f>+IF($B298="","",+IF(OR($F298="Si",$F298=""),IF(ISERROR(VLOOKUP($B298,padron!$A$3:$M$482,10,0)),+IF(ISERROR(VLOOKUP($B298,NAfiliado_NFarmacia!$A$2:$J$497,5,0)),"Ingresa Localidad de Farmacia",VLOOKUP($B298,NAfiliado_NFarmacia!$A$2:$J$497,7,0)),VLOOKUP($B298,padron!$A$3:$M$482,11,0)),+IF(ISERROR(VLOOKUP($B298,NAfiliado_NFarmacia!$A$2:$J$497,7,0)),"Ingresa Localidad de Farmacia",VLOOKUP($B298,NAfiliado_NFarmacia!$A$2:$J$497,7,0))))</f>
        <v/>
      </c>
      <c r="L298" s="69">
        <f>+IF(B298="","",IF(F298="No","84005541",+IFERROR(+VLOOKUP(inicio!B298,padron!$A$2:$H$1999,8,0),"84005541")))</f>
        <v/>
      </c>
      <c r="M298" s="69">
        <f>+IF(B298="","",+IFERROR(+VLOOKUP(B298,padron!A:C,3,0),"no_cargado"))</f>
        <v/>
      </c>
      <c r="N298" s="69">
        <f>+IF(C298="","",+IFERROR(+VLOOKUP($C298,materiales!$A$2:$C$101,3,0),"9999"))</f>
        <v/>
      </c>
      <c r="O298" s="69">
        <f>+IF(D298="","","01")</f>
        <v/>
      </c>
      <c r="P298" s="69">
        <f>+IF(B298="","","CONVENIO 100%")</f>
        <v/>
      </c>
      <c r="Q298" s="69">
        <f>+IF(I298="","","ZTRA")</f>
        <v/>
      </c>
      <c r="R298" s="69">
        <f>+IF(J298="","",+IFERROR(+IF(U298="DSZA","ALMA","1004"),"ALMA"))</f>
        <v/>
      </c>
      <c r="S298" s="69">
        <f>+IF(K298="","","40000001")</f>
        <v/>
      </c>
      <c r="T298" s="69">
        <f>+IF(L298="","",+DAY(TODAY())&amp;"."&amp;TEXT(+TODAY(),"MM")&amp;"."&amp;+YEAR(TODAY()))</f>
        <v/>
      </c>
      <c r="U298" s="69">
        <f>+IF(M298="","",IFERROR(+VLOOKUP(C298,materiales!$A$2:$D$1000,4,0),"DSZA"))</f>
        <v/>
      </c>
      <c r="V298" s="69">
        <f>+IF(N298="","","MAN")</f>
        <v/>
      </c>
      <c r="W298" s="69">
        <f>IF(B298="","","02")</f>
        <v/>
      </c>
      <c r="X298" s="69">
        <f>IF(B298="","","01")</f>
        <v/>
      </c>
      <c r="Y298" s="70">
        <f>+RIGHT(B298,8)</f>
        <v/>
      </c>
      <c r="Z298" s="70">
        <f>IF(M298="no_cargado",VLOOKUP(B298,NAfiliado_NFarmacia!A:H,8,0),"")</f>
        <v/>
      </c>
      <c r="AA298" s="71" t="n"/>
    </row>
    <row r="299">
      <c r="A299" s="50" t="n"/>
      <c r="B299" s="70" t="n"/>
      <c r="C299" s="72" t="n"/>
      <c r="D299" s="70" t="n"/>
      <c r="E299" s="70" t="n"/>
      <c r="F299" s="70" t="n"/>
      <c r="G299" s="66">
        <f>+IF($B299="","",+IFERROR(+VLOOKUP(B299,padron!$A$2:$E$2000,2,0),+IFERROR(VLOOKUP(B299,NAfiliado_NFarmacia!$A:$J,10,0),"Ingresar Nuevo Afiliado")))</f>
        <v/>
      </c>
      <c r="H299" s="69">
        <f>+IF(B299="","",+IFERROR(+VLOOKUP($C299,materiales!$A$2:$C$101,2,0),"9999"))</f>
        <v/>
      </c>
      <c r="I299" s="70">
        <f>+IF($B299="","",+IF(OR($F299="Si",$F299=""),IF(ISERROR(VLOOKUP($B299,padron!$A$3:$M$482,9,0)),+IF(ISERROR(VLOOKUP($B299,NAfiliado_NFarmacia!$A$2:$J$497,5,0)),"Ingresa Farmacia",VLOOKUP($B299,NAfiliado_NFarmacia!$A$2:$J$497,5,0)),VLOOKUP($B299,padron!$A$3:$M$482,9,0)),+IF(ISERROR(VLOOKUP($B299,NAfiliado_NFarmacia!$A$2:$J$497,5,0)),"Ingresa Farmacia",VLOOKUP($B299,NAfiliado_NFarmacia!$A$2:$J$497,5,0))))</f>
        <v/>
      </c>
      <c r="J299" s="70">
        <f>+IF($B299="","",+IF(OR($F299="Si",$F299=""),IF(ISERROR(VLOOKUP($B299,padron!$A$3:$M$482,10,0)),+IF(ISERROR(VLOOKUP($B299,NAfiliado_NFarmacia!$A$2:$J$497,5,0)),"Ingresa Direccion de Farmacia",VLOOKUP($B299,NAfiliado_NFarmacia!$A$2:$J$497,6,0)),VLOOKUP($B299,padron!$A$3:$M$482,10,0)),+IF(ISERROR(VLOOKUP($B299,NAfiliado_NFarmacia!$A$2:$J$497,6,0)),"Ingresa Direccion de Farmacia",VLOOKUP($B299,NAfiliado_NFarmacia!$A$2:$J$497,6,0))))</f>
        <v/>
      </c>
      <c r="K299" s="70">
        <f>+IF($B299="","",+IF(OR($F299="Si",$F299=""),IF(ISERROR(VLOOKUP($B299,padron!$A$3:$M$482,10,0)),+IF(ISERROR(VLOOKUP($B299,NAfiliado_NFarmacia!$A$2:$J$497,5,0)),"Ingresa Localidad de Farmacia",VLOOKUP($B299,NAfiliado_NFarmacia!$A$2:$J$497,7,0)),VLOOKUP($B299,padron!$A$3:$M$482,11,0)),+IF(ISERROR(VLOOKUP($B299,NAfiliado_NFarmacia!$A$2:$J$497,7,0)),"Ingresa Localidad de Farmacia",VLOOKUP($B299,NAfiliado_NFarmacia!$A$2:$J$497,7,0))))</f>
        <v/>
      </c>
      <c r="L299" s="69">
        <f>+IF(B299="","",IF(F299="No","84005541",+IFERROR(+VLOOKUP(inicio!B299,padron!$A$2:$H$1999,8,0),"84005541")))</f>
        <v/>
      </c>
      <c r="M299" s="69">
        <f>+IF(B299="","",+IFERROR(+VLOOKUP(B299,padron!A:C,3,0),"no_cargado"))</f>
        <v/>
      </c>
      <c r="N299" s="69">
        <f>+IF(C299="","",+IFERROR(+VLOOKUP($C299,materiales!$A$2:$C$101,3,0),"9999"))</f>
        <v/>
      </c>
      <c r="O299" s="69">
        <f>+IF(D299="","","01")</f>
        <v/>
      </c>
      <c r="P299" s="69">
        <f>+IF(B299="","","CONVENIO 100%")</f>
        <v/>
      </c>
      <c r="Q299" s="69">
        <f>+IF(I299="","","ZTRA")</f>
        <v/>
      </c>
      <c r="R299" s="69">
        <f>+IF(J299="","",+IFERROR(+IF(U299="DSZA","ALMA","1004"),"ALMA"))</f>
        <v/>
      </c>
      <c r="S299" s="69">
        <f>+IF(K299="","","40000001")</f>
        <v/>
      </c>
      <c r="T299" s="69">
        <f>+IF(L299="","",+DAY(TODAY())&amp;"."&amp;TEXT(+TODAY(),"MM")&amp;"."&amp;+YEAR(TODAY()))</f>
        <v/>
      </c>
      <c r="U299" s="69">
        <f>+IF(M299="","",IFERROR(+VLOOKUP(C299,materiales!$A$2:$D$1000,4,0),"DSZA"))</f>
        <v/>
      </c>
      <c r="V299" s="69">
        <f>+IF(N299="","","MAN")</f>
        <v/>
      </c>
      <c r="W299" s="69">
        <f>IF(B299="","","02")</f>
        <v/>
      </c>
      <c r="X299" s="69">
        <f>IF(B299="","","01")</f>
        <v/>
      </c>
      <c r="Y299" s="70">
        <f>+RIGHT(B299,8)</f>
        <v/>
      </c>
      <c r="Z299" s="70">
        <f>IF(M299="no_cargado",VLOOKUP(B299,NAfiliado_NFarmacia!A:H,8,0),"")</f>
        <v/>
      </c>
      <c r="AA299" s="71" t="n"/>
    </row>
    <row r="300">
      <c r="A300" s="50" t="n"/>
      <c r="B300" s="70" t="n"/>
      <c r="C300" s="72" t="n"/>
      <c r="D300" s="70" t="n"/>
      <c r="E300" s="70" t="n"/>
      <c r="F300" s="70" t="n"/>
      <c r="G300" s="66">
        <f>+IF($B300="","",+IFERROR(+VLOOKUP(B300,padron!$A$2:$E$2000,2,0),+IFERROR(VLOOKUP(B300,NAfiliado_NFarmacia!$A:$J,10,0),"Ingresar Nuevo Afiliado")))</f>
        <v/>
      </c>
      <c r="H300" s="69">
        <f>+IF(B300="","",+IFERROR(+VLOOKUP($C300,materiales!$A$2:$C$101,2,0),"9999"))</f>
        <v/>
      </c>
      <c r="I300" s="70">
        <f>+IF($B300="","",+IF(OR($F300="Si",$F300=""),IF(ISERROR(VLOOKUP($B300,padron!$A$3:$M$482,9,0)),+IF(ISERROR(VLOOKUP($B300,NAfiliado_NFarmacia!$A$2:$J$497,5,0)),"Ingresa Farmacia",VLOOKUP($B300,NAfiliado_NFarmacia!$A$2:$J$497,5,0)),VLOOKUP($B300,padron!$A$3:$M$482,9,0)),+IF(ISERROR(VLOOKUP($B300,NAfiliado_NFarmacia!$A$2:$J$497,5,0)),"Ingresa Farmacia",VLOOKUP($B300,NAfiliado_NFarmacia!$A$2:$J$497,5,0))))</f>
        <v/>
      </c>
      <c r="J300" s="70">
        <f>+IF($B300="","",+IF(OR($F300="Si",$F300=""),IF(ISERROR(VLOOKUP($B300,padron!$A$3:$M$482,10,0)),+IF(ISERROR(VLOOKUP($B300,NAfiliado_NFarmacia!$A$2:$J$497,5,0)),"Ingresa Direccion de Farmacia",VLOOKUP($B300,NAfiliado_NFarmacia!$A$2:$J$497,6,0)),VLOOKUP($B300,padron!$A$3:$M$482,10,0)),+IF(ISERROR(VLOOKUP($B300,NAfiliado_NFarmacia!$A$2:$J$497,6,0)),"Ingresa Direccion de Farmacia",VLOOKUP($B300,NAfiliado_NFarmacia!$A$2:$J$497,6,0))))</f>
        <v/>
      </c>
      <c r="K300" s="70">
        <f>+IF($B300="","",+IF(OR($F300="Si",$F300=""),IF(ISERROR(VLOOKUP($B300,padron!$A$3:$M$482,10,0)),+IF(ISERROR(VLOOKUP($B300,NAfiliado_NFarmacia!$A$2:$J$497,5,0)),"Ingresa Localidad de Farmacia",VLOOKUP($B300,NAfiliado_NFarmacia!$A$2:$J$497,7,0)),VLOOKUP($B300,padron!$A$3:$M$482,11,0)),+IF(ISERROR(VLOOKUP($B300,NAfiliado_NFarmacia!$A$2:$J$497,7,0)),"Ingresa Localidad de Farmacia",VLOOKUP($B300,NAfiliado_NFarmacia!$A$2:$J$497,7,0))))</f>
        <v/>
      </c>
      <c r="L300" s="69">
        <f>+IF(B300="","",IF(F300="No","84005541",+IFERROR(+VLOOKUP(inicio!B300,padron!$A$2:$H$1999,8,0),"84005541")))</f>
        <v/>
      </c>
      <c r="M300" s="69">
        <f>+IF(B300="","",+IFERROR(+VLOOKUP(B300,padron!A:C,3,0),"no_cargado"))</f>
        <v/>
      </c>
      <c r="N300" s="69">
        <f>+IF(C300="","",+IFERROR(+VLOOKUP($C300,materiales!$A$2:$C$101,3,0),"9999"))</f>
        <v/>
      </c>
      <c r="O300" s="69">
        <f>+IF(D300="","","01")</f>
        <v/>
      </c>
      <c r="P300" s="69">
        <f>+IF(B300="","","CONVENIO 100%")</f>
        <v/>
      </c>
      <c r="Q300" s="69">
        <f>+IF(I300="","","ZTRA")</f>
        <v/>
      </c>
      <c r="R300" s="69">
        <f>+IF(J300="","",+IFERROR(+IF(U300="DSZA","ALMA","1004"),"ALMA"))</f>
        <v/>
      </c>
      <c r="S300" s="69">
        <f>+IF(K300="","","40000001")</f>
        <v/>
      </c>
      <c r="T300" s="69">
        <f>+IF(L300="","",+DAY(TODAY())&amp;"."&amp;TEXT(+TODAY(),"MM")&amp;"."&amp;+YEAR(TODAY()))</f>
        <v/>
      </c>
      <c r="U300" s="69">
        <f>+IF(M300="","",IFERROR(+VLOOKUP(C300,materiales!$A$2:$D$1000,4,0),"DSZA"))</f>
        <v/>
      </c>
      <c r="V300" s="69">
        <f>+IF(N300="","","MAN")</f>
        <v/>
      </c>
      <c r="W300" s="69">
        <f>IF(B300="","","02")</f>
        <v/>
      </c>
      <c r="X300" s="69">
        <f>IF(B300="","","01")</f>
        <v/>
      </c>
      <c r="Y300" s="70">
        <f>+RIGHT(B300,8)</f>
        <v/>
      </c>
      <c r="Z300" s="70">
        <f>IF(M300="no_cargado",VLOOKUP(B300,NAfiliado_NFarmacia!A:H,8,0),"")</f>
        <v/>
      </c>
      <c r="AA300" s="71" t="n"/>
    </row>
    <row r="301">
      <c r="A301" s="50" t="n"/>
      <c r="B301" s="70" t="n"/>
      <c r="C301" s="72" t="n"/>
      <c r="D301" s="70" t="n"/>
      <c r="E301" s="70" t="n"/>
      <c r="F301" s="70" t="n"/>
      <c r="G301" s="66">
        <f>+IF($B301="","",+IFERROR(+VLOOKUP(B301,padron!$A$2:$E$2000,2,0),+IFERROR(VLOOKUP(B301,NAfiliado_NFarmacia!$A:$J,10,0),"Ingresar Nuevo Afiliado")))</f>
        <v/>
      </c>
      <c r="H301" s="69">
        <f>+IF(B301="","",+IFERROR(+VLOOKUP($C301,materiales!$A$2:$C$101,2,0),"9999"))</f>
        <v/>
      </c>
      <c r="I301" s="70">
        <f>+IF($B301="","",+IF(OR($F301="Si",$F301=""),IF(ISERROR(VLOOKUP($B301,padron!$A$3:$M$482,9,0)),+IF(ISERROR(VLOOKUP($B301,NAfiliado_NFarmacia!$A$2:$J$497,5,0)),"Ingresa Farmacia",VLOOKUP($B301,NAfiliado_NFarmacia!$A$2:$J$497,5,0)),VLOOKUP($B301,padron!$A$3:$M$482,9,0)),+IF(ISERROR(VLOOKUP($B301,NAfiliado_NFarmacia!$A$2:$J$497,5,0)),"Ingresa Farmacia",VLOOKUP($B301,NAfiliado_NFarmacia!$A$2:$J$497,5,0))))</f>
        <v/>
      </c>
      <c r="J301" s="70">
        <f>+IF($B301="","",+IF(OR($F301="Si",$F301=""),IF(ISERROR(VLOOKUP($B301,padron!$A$3:$M$482,10,0)),+IF(ISERROR(VLOOKUP($B301,NAfiliado_NFarmacia!$A$2:$J$497,5,0)),"Ingresa Direccion de Farmacia",VLOOKUP($B301,NAfiliado_NFarmacia!$A$2:$J$497,6,0)),VLOOKUP($B301,padron!$A$3:$M$482,10,0)),+IF(ISERROR(VLOOKUP($B301,NAfiliado_NFarmacia!$A$2:$J$497,6,0)),"Ingresa Direccion de Farmacia",VLOOKUP($B301,NAfiliado_NFarmacia!$A$2:$J$497,6,0))))</f>
        <v/>
      </c>
      <c r="K301" s="70">
        <f>+IF($B301="","",+IF(OR($F301="Si",$F301=""),IF(ISERROR(VLOOKUP($B301,padron!$A$3:$M$482,10,0)),+IF(ISERROR(VLOOKUP($B301,NAfiliado_NFarmacia!$A$2:$J$497,5,0)),"Ingresa Localidad de Farmacia",VLOOKUP($B301,NAfiliado_NFarmacia!$A$2:$J$497,7,0)),VLOOKUP($B301,padron!$A$3:$M$482,11,0)),+IF(ISERROR(VLOOKUP($B301,NAfiliado_NFarmacia!$A$2:$J$497,7,0)),"Ingresa Localidad de Farmacia",VLOOKUP($B301,NAfiliado_NFarmacia!$A$2:$J$497,7,0))))</f>
        <v/>
      </c>
      <c r="L301" s="69">
        <f>+IF(B301="","",IF(F301="No","84005541",+IFERROR(+VLOOKUP(inicio!B301,padron!$A$2:$H$1999,8,0),"84005541")))</f>
        <v/>
      </c>
      <c r="M301" s="69">
        <f>+IF(B301="","",+IFERROR(+VLOOKUP(B301,padron!A:C,3,0),"no_cargado"))</f>
        <v/>
      </c>
      <c r="N301" s="69">
        <f>+IF(C301="","",+IFERROR(+VLOOKUP($C301,materiales!$A$2:$C$101,3,0),"9999"))</f>
        <v/>
      </c>
      <c r="O301" s="69">
        <f>+IF(D301="","","01")</f>
        <v/>
      </c>
      <c r="P301" s="69">
        <f>+IF(B301="","","CONVENIO 100%")</f>
        <v/>
      </c>
      <c r="Q301" s="69">
        <f>+IF(I301="","","ZTRA")</f>
        <v/>
      </c>
      <c r="R301" s="69">
        <f>+IF(J301="","",+IFERROR(+IF(U301="DSZA","ALMA","1004"),"ALMA"))</f>
        <v/>
      </c>
      <c r="S301" s="69">
        <f>+IF(K301="","","40000001")</f>
        <v/>
      </c>
      <c r="T301" s="69">
        <f>+IF(L301="","",+DAY(TODAY())&amp;"."&amp;TEXT(+TODAY(),"MM")&amp;"."&amp;+YEAR(TODAY()))</f>
        <v/>
      </c>
      <c r="U301" s="69">
        <f>+IF(M301="","",IFERROR(+VLOOKUP(C301,materiales!$A$2:$D$1000,4,0),"DSZA"))</f>
        <v/>
      </c>
      <c r="V301" s="69">
        <f>+IF(N301="","","MAN")</f>
        <v/>
      </c>
      <c r="W301" s="69">
        <f>IF(B301="","","02")</f>
        <v/>
      </c>
      <c r="X301" s="69">
        <f>IF(B301="","","01")</f>
        <v/>
      </c>
      <c r="Y301" s="70">
        <f>+RIGHT(B301,8)</f>
        <v/>
      </c>
      <c r="Z301" s="70">
        <f>IF(M301="no_cargado",VLOOKUP(B301,NAfiliado_NFarmacia!A:H,8,0),"")</f>
        <v/>
      </c>
      <c r="AA301" s="71" t="n"/>
    </row>
    <row r="302">
      <c r="A302" s="50" t="n"/>
      <c r="B302" s="70" t="n"/>
      <c r="C302" s="72" t="n"/>
      <c r="D302" s="70" t="n"/>
      <c r="E302" s="70" t="n"/>
      <c r="F302" s="70" t="n"/>
      <c r="G302" s="66">
        <f>+IF($B302="","",+IFERROR(+VLOOKUP(B302,padron!$A$2:$E$2000,2,0),+IFERROR(VLOOKUP(B302,NAfiliado_NFarmacia!$A:$J,10,0),"Ingresar Nuevo Afiliado")))</f>
        <v/>
      </c>
      <c r="H302" s="69">
        <f>+IF(B302="","",+IFERROR(+VLOOKUP($C302,materiales!$A$2:$C$101,2,0),"9999"))</f>
        <v/>
      </c>
      <c r="I302" s="70">
        <f>+IF($B302="","",+IF(OR($F302="Si",$F302=""),IF(ISERROR(VLOOKUP($B302,padron!$A$3:$M$482,9,0)),+IF(ISERROR(VLOOKUP($B302,NAfiliado_NFarmacia!$A$2:$J$497,5,0)),"Ingresa Farmacia",VLOOKUP($B302,NAfiliado_NFarmacia!$A$2:$J$497,5,0)),VLOOKUP($B302,padron!$A$3:$M$482,9,0)),+IF(ISERROR(VLOOKUP($B302,NAfiliado_NFarmacia!$A$2:$J$497,5,0)),"Ingresa Farmacia",VLOOKUP($B302,NAfiliado_NFarmacia!$A$2:$J$497,5,0))))</f>
        <v/>
      </c>
      <c r="J302" s="70">
        <f>+IF($B302="","",+IF(OR($F302="Si",$F302=""),IF(ISERROR(VLOOKUP($B302,padron!$A$3:$M$482,10,0)),+IF(ISERROR(VLOOKUP($B302,NAfiliado_NFarmacia!$A$2:$J$497,5,0)),"Ingresa Direccion de Farmacia",VLOOKUP($B302,NAfiliado_NFarmacia!$A$2:$J$497,6,0)),VLOOKUP($B302,padron!$A$3:$M$482,10,0)),+IF(ISERROR(VLOOKUP($B302,NAfiliado_NFarmacia!$A$2:$J$497,6,0)),"Ingresa Direccion de Farmacia",VLOOKUP($B302,NAfiliado_NFarmacia!$A$2:$J$497,6,0))))</f>
        <v/>
      </c>
      <c r="K302" s="70">
        <f>+IF($B302="","",+IF(OR($F302="Si",$F302=""),IF(ISERROR(VLOOKUP($B302,padron!$A$3:$M$482,10,0)),+IF(ISERROR(VLOOKUP($B302,NAfiliado_NFarmacia!$A$2:$J$497,5,0)),"Ingresa Localidad de Farmacia",VLOOKUP($B302,NAfiliado_NFarmacia!$A$2:$J$497,7,0)),VLOOKUP($B302,padron!$A$3:$M$482,11,0)),+IF(ISERROR(VLOOKUP($B302,NAfiliado_NFarmacia!$A$2:$J$497,7,0)),"Ingresa Localidad de Farmacia",VLOOKUP($B302,NAfiliado_NFarmacia!$A$2:$J$497,7,0))))</f>
        <v/>
      </c>
      <c r="L302" s="69">
        <f>+IF(B302="","",IF(F302="No","84005541",+IFERROR(+VLOOKUP(inicio!B302,padron!$A$2:$H$1999,8,0),"84005541")))</f>
        <v/>
      </c>
      <c r="M302" s="69">
        <f>+IF(B302="","",+IFERROR(+VLOOKUP(B302,padron!A:C,3,0),"no_cargado"))</f>
        <v/>
      </c>
      <c r="N302" s="69">
        <f>+IF(C302="","",+IFERROR(+VLOOKUP($C302,materiales!$A$2:$C$101,3,0),"9999"))</f>
        <v/>
      </c>
      <c r="O302" s="69">
        <f>+IF(D302="","","01")</f>
        <v/>
      </c>
      <c r="P302" s="69">
        <f>+IF(B302="","","CONVENIO 100%")</f>
        <v/>
      </c>
      <c r="Q302" s="69">
        <f>+IF(I302="","","ZTRA")</f>
        <v/>
      </c>
      <c r="R302" s="69">
        <f>+IF(J302="","",+IFERROR(+IF(U302="DSZA","ALMA","1004"),"ALMA"))</f>
        <v/>
      </c>
      <c r="S302" s="69">
        <f>+IF(K302="","","40000001")</f>
        <v/>
      </c>
      <c r="T302" s="69">
        <f>+IF(L302="","",+DAY(TODAY())&amp;"."&amp;TEXT(+TODAY(),"MM")&amp;"."&amp;+YEAR(TODAY()))</f>
        <v/>
      </c>
      <c r="U302" s="69">
        <f>+IF(M302="","",IFERROR(+VLOOKUP(C302,materiales!$A$2:$D$1000,4,0),"DSZA"))</f>
        <v/>
      </c>
      <c r="V302" s="69">
        <f>+IF(N302="","","MAN")</f>
        <v/>
      </c>
      <c r="W302" s="69">
        <f>IF(B302="","","02")</f>
        <v/>
      </c>
      <c r="X302" s="69">
        <f>IF(B302="","","01")</f>
        <v/>
      </c>
      <c r="Y302" s="70">
        <f>+RIGHT(B302,8)</f>
        <v/>
      </c>
      <c r="Z302" s="70">
        <f>IF(M302="no_cargado",VLOOKUP(B302,NAfiliado_NFarmacia!A:H,8,0),"")</f>
        <v/>
      </c>
      <c r="AA302" s="71" t="n"/>
    </row>
    <row r="303">
      <c r="A303" s="50" t="n"/>
      <c r="B303" s="70" t="n"/>
      <c r="C303" s="72" t="n"/>
      <c r="D303" s="70" t="n"/>
      <c r="E303" s="70" t="n"/>
      <c r="F303" s="70" t="n"/>
      <c r="G303" s="66">
        <f>+IF($B303="","",+IFERROR(+VLOOKUP(B303,padron!$A$2:$E$2000,2,0),+IFERROR(VLOOKUP(B303,NAfiliado_NFarmacia!$A:$J,10,0),"Ingresar Nuevo Afiliado")))</f>
        <v/>
      </c>
      <c r="H303" s="69">
        <f>+IF(B303="","",+IFERROR(+VLOOKUP($C303,materiales!$A$2:$C$101,2,0),"9999"))</f>
        <v/>
      </c>
      <c r="I303" s="70">
        <f>+IF($B303="","",+IF(OR($F303="Si",$F303=""),IF(ISERROR(VLOOKUP($B303,padron!$A$3:$M$482,9,0)),+IF(ISERROR(VLOOKUP($B303,NAfiliado_NFarmacia!$A$2:$J$497,5,0)),"Ingresa Farmacia",VLOOKUP($B303,NAfiliado_NFarmacia!$A$2:$J$497,5,0)),VLOOKUP($B303,padron!$A$3:$M$482,9,0)),+IF(ISERROR(VLOOKUP($B303,NAfiliado_NFarmacia!$A$2:$J$497,5,0)),"Ingresa Farmacia",VLOOKUP($B303,NAfiliado_NFarmacia!$A$2:$J$497,5,0))))</f>
        <v/>
      </c>
      <c r="J303" s="70">
        <f>+IF($B303="","",+IF(OR($F303="Si",$F303=""),IF(ISERROR(VLOOKUP($B303,padron!$A$3:$M$482,10,0)),+IF(ISERROR(VLOOKUP($B303,NAfiliado_NFarmacia!$A$2:$J$497,5,0)),"Ingresa Direccion de Farmacia",VLOOKUP($B303,NAfiliado_NFarmacia!$A$2:$J$497,6,0)),VLOOKUP($B303,padron!$A$3:$M$482,10,0)),+IF(ISERROR(VLOOKUP($B303,NAfiliado_NFarmacia!$A$2:$J$497,6,0)),"Ingresa Direccion de Farmacia",VLOOKUP($B303,NAfiliado_NFarmacia!$A$2:$J$497,6,0))))</f>
        <v/>
      </c>
      <c r="K303" s="70">
        <f>+IF($B303="","",+IF(OR($F303="Si",$F303=""),IF(ISERROR(VLOOKUP($B303,padron!$A$3:$M$482,10,0)),+IF(ISERROR(VLOOKUP($B303,NAfiliado_NFarmacia!$A$2:$J$497,5,0)),"Ingresa Localidad de Farmacia",VLOOKUP($B303,NAfiliado_NFarmacia!$A$2:$J$497,7,0)),VLOOKUP($B303,padron!$A$3:$M$482,11,0)),+IF(ISERROR(VLOOKUP($B303,NAfiliado_NFarmacia!$A$2:$J$497,7,0)),"Ingresa Localidad de Farmacia",VLOOKUP($B303,NAfiliado_NFarmacia!$A$2:$J$497,7,0))))</f>
        <v/>
      </c>
      <c r="L303" s="69">
        <f>+IF(B303="","",IF(F303="No","84005541",+IFERROR(+VLOOKUP(inicio!B303,padron!$A$2:$H$1999,8,0),"84005541")))</f>
        <v/>
      </c>
      <c r="M303" s="69">
        <f>+IF(B303="","",+IFERROR(+VLOOKUP(B303,padron!A:C,3,0),"no_cargado"))</f>
        <v/>
      </c>
      <c r="N303" s="69">
        <f>+IF(C303="","",+IFERROR(+VLOOKUP($C303,materiales!$A$2:$C$101,3,0),"9999"))</f>
        <v/>
      </c>
      <c r="O303" s="69">
        <f>+IF(D303="","","01")</f>
        <v/>
      </c>
      <c r="P303" s="69">
        <f>+IF(B303="","","CONVENIO 100%")</f>
        <v/>
      </c>
      <c r="Q303" s="69">
        <f>+IF(I303="","","ZTRA")</f>
        <v/>
      </c>
      <c r="R303" s="69">
        <f>+IF(J303="","",+IFERROR(+IF(U303="DSZA","ALMA","1004"),"ALMA"))</f>
        <v/>
      </c>
      <c r="S303" s="69">
        <f>+IF(K303="","","40000001")</f>
        <v/>
      </c>
      <c r="T303" s="69">
        <f>+IF(L303="","",+DAY(TODAY())&amp;"."&amp;TEXT(+TODAY(),"MM")&amp;"."&amp;+YEAR(TODAY()))</f>
        <v/>
      </c>
      <c r="U303" s="69">
        <f>+IF(M303="","",IFERROR(+VLOOKUP(C303,materiales!$A$2:$D$1000,4,0),"DSZA"))</f>
        <v/>
      </c>
      <c r="V303" s="69">
        <f>+IF(N303="","","MAN")</f>
        <v/>
      </c>
      <c r="W303" s="69">
        <f>IF(B303="","","02")</f>
        <v/>
      </c>
      <c r="X303" s="69">
        <f>IF(B303="","","01")</f>
        <v/>
      </c>
      <c r="Y303" s="70">
        <f>+RIGHT(B303,8)</f>
        <v/>
      </c>
      <c r="Z303" s="70">
        <f>IF(M303="no_cargado",VLOOKUP(B303,NAfiliado_NFarmacia!A:H,8,0),"")</f>
        <v/>
      </c>
      <c r="AA303" s="71" t="n"/>
    </row>
    <row r="304">
      <c r="A304" s="50" t="n"/>
      <c r="B304" s="70" t="n"/>
      <c r="C304" s="72" t="n"/>
      <c r="D304" s="70" t="n"/>
      <c r="E304" s="70" t="n"/>
      <c r="F304" s="70" t="n"/>
      <c r="G304" s="66">
        <f>+IF($B304="","",+IFERROR(+VLOOKUP(B304,padron!$A$2:$E$2000,2,0),+IFERROR(VLOOKUP(B304,NAfiliado_NFarmacia!$A:$J,10,0),"Ingresar Nuevo Afiliado")))</f>
        <v/>
      </c>
      <c r="H304" s="69">
        <f>+IF(B304="","",+IFERROR(+VLOOKUP($C304,materiales!$A$2:$C$101,2,0),"9999"))</f>
        <v/>
      </c>
      <c r="I304" s="70">
        <f>+IF($B304="","",+IF(OR($F304="Si",$F304=""),IF(ISERROR(VLOOKUP($B304,padron!$A$3:$M$482,9,0)),+IF(ISERROR(VLOOKUP($B304,NAfiliado_NFarmacia!$A$2:$J$497,5,0)),"Ingresa Farmacia",VLOOKUP($B304,NAfiliado_NFarmacia!$A$2:$J$497,5,0)),VLOOKUP($B304,padron!$A$3:$M$482,9,0)),+IF(ISERROR(VLOOKUP($B304,NAfiliado_NFarmacia!$A$2:$J$497,5,0)),"Ingresa Farmacia",VLOOKUP($B304,NAfiliado_NFarmacia!$A$2:$J$497,5,0))))</f>
        <v/>
      </c>
      <c r="J304" s="70">
        <f>+IF($B304="","",+IF(OR($F304="Si",$F304=""),IF(ISERROR(VLOOKUP($B304,padron!$A$3:$M$482,10,0)),+IF(ISERROR(VLOOKUP($B304,NAfiliado_NFarmacia!$A$2:$J$497,5,0)),"Ingresa Direccion de Farmacia",VLOOKUP($B304,NAfiliado_NFarmacia!$A$2:$J$497,6,0)),VLOOKUP($B304,padron!$A$3:$M$482,10,0)),+IF(ISERROR(VLOOKUP($B304,NAfiliado_NFarmacia!$A$2:$J$497,6,0)),"Ingresa Direccion de Farmacia",VLOOKUP($B304,NAfiliado_NFarmacia!$A$2:$J$497,6,0))))</f>
        <v/>
      </c>
      <c r="K304" s="70">
        <f>+IF($B304="","",+IF(OR($F304="Si",$F304=""),IF(ISERROR(VLOOKUP($B304,padron!$A$3:$M$482,10,0)),+IF(ISERROR(VLOOKUP($B304,NAfiliado_NFarmacia!$A$2:$J$497,5,0)),"Ingresa Localidad de Farmacia",VLOOKUP($B304,NAfiliado_NFarmacia!$A$2:$J$497,7,0)),VLOOKUP($B304,padron!$A$3:$M$482,11,0)),+IF(ISERROR(VLOOKUP($B304,NAfiliado_NFarmacia!$A$2:$J$497,7,0)),"Ingresa Localidad de Farmacia",VLOOKUP($B304,NAfiliado_NFarmacia!$A$2:$J$497,7,0))))</f>
        <v/>
      </c>
      <c r="L304" s="69">
        <f>+IF(B304="","",IF(F304="No","84005541",+IFERROR(+VLOOKUP(inicio!B304,padron!$A$2:$H$1999,8,0),"84005541")))</f>
        <v/>
      </c>
      <c r="M304" s="69">
        <f>+IF(B304="","",+IFERROR(+VLOOKUP(B304,padron!A:C,3,0),"no_cargado"))</f>
        <v/>
      </c>
      <c r="N304" s="69">
        <f>+IF(C304="","",+IFERROR(+VLOOKUP($C304,materiales!$A$2:$C$101,3,0),"9999"))</f>
        <v/>
      </c>
      <c r="O304" s="69">
        <f>+IF(D304="","","01")</f>
        <v/>
      </c>
      <c r="P304" s="69">
        <f>+IF(B304="","","CONVENIO 100%")</f>
        <v/>
      </c>
      <c r="Q304" s="69">
        <f>+IF(I304="","","ZTRA")</f>
        <v/>
      </c>
      <c r="R304" s="69">
        <f>+IF(J304="","",+IFERROR(+IF(U304="DSZA","ALMA","1004"),"ALMA"))</f>
        <v/>
      </c>
      <c r="S304" s="69">
        <f>+IF(K304="","","40000001")</f>
        <v/>
      </c>
      <c r="T304" s="69">
        <f>+IF(L304="","",+DAY(TODAY())&amp;"."&amp;TEXT(+TODAY(),"MM")&amp;"."&amp;+YEAR(TODAY()))</f>
        <v/>
      </c>
      <c r="U304" s="69">
        <f>+IF(M304="","",IFERROR(+VLOOKUP(C304,materiales!$A$2:$D$1000,4,0),"DSZA"))</f>
        <v/>
      </c>
      <c r="V304" s="69">
        <f>+IF(N304="","","MAN")</f>
        <v/>
      </c>
      <c r="W304" s="69">
        <f>IF(B304="","","02")</f>
        <v/>
      </c>
      <c r="X304" s="69">
        <f>IF(B304="","","01")</f>
        <v/>
      </c>
      <c r="Y304" s="70">
        <f>+RIGHT(B304,8)</f>
        <v/>
      </c>
      <c r="Z304" s="70">
        <f>IF(M304="no_cargado",VLOOKUP(B304,NAfiliado_NFarmacia!A:H,8,0),"")</f>
        <v/>
      </c>
      <c r="AA304" s="71" t="n"/>
    </row>
    <row r="305">
      <c r="A305" s="50" t="n"/>
      <c r="B305" s="70" t="n"/>
      <c r="C305" s="72" t="n"/>
      <c r="D305" s="70" t="n"/>
      <c r="E305" s="70" t="n"/>
      <c r="F305" s="70" t="n"/>
      <c r="G305" s="66">
        <f>+IF($B305="","",+IFERROR(+VLOOKUP(B305,padron!$A$2:$E$2000,2,0),+IFERROR(VLOOKUP(B305,NAfiliado_NFarmacia!$A:$J,10,0),"Ingresar Nuevo Afiliado")))</f>
        <v/>
      </c>
      <c r="H305" s="69">
        <f>+IF(B305="","",+IFERROR(+VLOOKUP($C305,materiales!$A$2:$C$101,2,0),"9999"))</f>
        <v/>
      </c>
      <c r="I305" s="70">
        <f>+IF($B305="","",+IF(OR($F305="Si",$F305=""),IF(ISERROR(VLOOKUP($B305,padron!$A$3:$M$482,9,0)),+IF(ISERROR(VLOOKUP($B305,NAfiliado_NFarmacia!$A$2:$J$497,5,0)),"Ingresa Farmacia",VLOOKUP($B305,NAfiliado_NFarmacia!$A$2:$J$497,5,0)),VLOOKUP($B305,padron!$A$3:$M$482,9,0)),+IF(ISERROR(VLOOKUP($B305,NAfiliado_NFarmacia!$A$2:$J$497,5,0)),"Ingresa Farmacia",VLOOKUP($B305,NAfiliado_NFarmacia!$A$2:$J$497,5,0))))</f>
        <v/>
      </c>
      <c r="J305" s="70">
        <f>+IF($B305="","",+IF(OR($F305="Si",$F305=""),IF(ISERROR(VLOOKUP($B305,padron!$A$3:$M$482,10,0)),+IF(ISERROR(VLOOKUP($B305,NAfiliado_NFarmacia!$A$2:$J$497,5,0)),"Ingresa Direccion de Farmacia",VLOOKUP($B305,NAfiliado_NFarmacia!$A$2:$J$497,6,0)),VLOOKUP($B305,padron!$A$3:$M$482,10,0)),+IF(ISERROR(VLOOKUP($B305,NAfiliado_NFarmacia!$A$2:$J$497,6,0)),"Ingresa Direccion de Farmacia",VLOOKUP($B305,NAfiliado_NFarmacia!$A$2:$J$497,6,0))))</f>
        <v/>
      </c>
      <c r="K305" s="70">
        <f>+IF($B305="","",+IF(OR($F305="Si",$F305=""),IF(ISERROR(VLOOKUP($B305,padron!$A$3:$M$482,10,0)),+IF(ISERROR(VLOOKUP($B305,NAfiliado_NFarmacia!$A$2:$J$497,5,0)),"Ingresa Localidad de Farmacia",VLOOKUP($B305,NAfiliado_NFarmacia!$A$2:$J$497,7,0)),VLOOKUP($B305,padron!$A$3:$M$482,11,0)),+IF(ISERROR(VLOOKUP($B305,NAfiliado_NFarmacia!$A$2:$J$497,7,0)),"Ingresa Localidad de Farmacia",VLOOKUP($B305,NAfiliado_NFarmacia!$A$2:$J$497,7,0))))</f>
        <v/>
      </c>
      <c r="L305" s="69">
        <f>+IF(B305="","",IF(F305="No","84005541",+IFERROR(+VLOOKUP(inicio!B305,padron!$A$2:$H$1999,8,0),"84005541")))</f>
        <v/>
      </c>
      <c r="M305" s="69">
        <f>+IF(B305="","",+IFERROR(+VLOOKUP(B305,padron!A:C,3,0),"no_cargado"))</f>
        <v/>
      </c>
      <c r="N305" s="69">
        <f>+IF(C305="","",+IFERROR(+VLOOKUP($C305,materiales!$A$2:$C$101,3,0),"9999"))</f>
        <v/>
      </c>
      <c r="O305" s="69">
        <f>+IF(D305="","","01")</f>
        <v/>
      </c>
      <c r="P305" s="69">
        <f>+IF(B305="","","CONVENIO 100%")</f>
        <v/>
      </c>
      <c r="Q305" s="69">
        <f>+IF(I305="","","ZTRA")</f>
        <v/>
      </c>
      <c r="R305" s="69">
        <f>+IF(J305="","",+IFERROR(+IF(U305="DSZA","ALMA","1004"),"ALMA"))</f>
        <v/>
      </c>
      <c r="S305" s="69">
        <f>+IF(K305="","","40000001")</f>
        <v/>
      </c>
      <c r="T305" s="69">
        <f>+IF(L305="","",+DAY(TODAY())&amp;"."&amp;TEXT(+TODAY(),"MM")&amp;"."&amp;+YEAR(TODAY()))</f>
        <v/>
      </c>
      <c r="U305" s="69">
        <f>+IF(M305="","",IFERROR(+VLOOKUP(C305,materiales!$A$2:$D$1000,4,0),"DSZA"))</f>
        <v/>
      </c>
      <c r="V305" s="69">
        <f>+IF(N305="","","MAN")</f>
        <v/>
      </c>
      <c r="W305" s="69">
        <f>IF(B305="","","02")</f>
        <v/>
      </c>
      <c r="X305" s="69">
        <f>IF(B305="","","01")</f>
        <v/>
      </c>
      <c r="Y305" s="70">
        <f>+RIGHT(B305,8)</f>
        <v/>
      </c>
      <c r="Z305" s="70">
        <f>IF(M305="no_cargado",VLOOKUP(B305,NAfiliado_NFarmacia!A:H,8,0),"")</f>
        <v/>
      </c>
      <c r="AA305" s="71" t="n"/>
    </row>
    <row r="306">
      <c r="A306" s="50" t="n"/>
      <c r="B306" s="70" t="n"/>
      <c r="C306" s="72" t="n"/>
      <c r="D306" s="70" t="n"/>
      <c r="E306" s="70" t="n"/>
      <c r="F306" s="70" t="n"/>
      <c r="G306" s="66">
        <f>+IF($B306="","",+IFERROR(+VLOOKUP(B306,padron!$A$2:$E$2000,2,0),+IFERROR(VLOOKUP(B306,NAfiliado_NFarmacia!$A:$J,10,0),"Ingresar Nuevo Afiliado")))</f>
        <v/>
      </c>
      <c r="H306" s="69">
        <f>+IF(B306="","",+IFERROR(+VLOOKUP($C306,materiales!$A$2:$C$101,2,0),"9999"))</f>
        <v/>
      </c>
      <c r="I306" s="70">
        <f>+IF($B306="","",+IF(OR($F306="Si",$F306=""),IF(ISERROR(VLOOKUP($B306,padron!$A$3:$M$482,9,0)),+IF(ISERROR(VLOOKUP($B306,NAfiliado_NFarmacia!$A$2:$J$497,5,0)),"Ingresa Farmacia",VLOOKUP($B306,NAfiliado_NFarmacia!$A$2:$J$497,5,0)),VLOOKUP($B306,padron!$A$3:$M$482,9,0)),+IF(ISERROR(VLOOKUP($B306,NAfiliado_NFarmacia!$A$2:$J$497,5,0)),"Ingresa Farmacia",VLOOKUP($B306,NAfiliado_NFarmacia!$A$2:$J$497,5,0))))</f>
        <v/>
      </c>
      <c r="J306" s="70">
        <f>+IF($B306="","",+IF(OR($F306="Si",$F306=""),IF(ISERROR(VLOOKUP($B306,padron!$A$3:$M$482,10,0)),+IF(ISERROR(VLOOKUP($B306,NAfiliado_NFarmacia!$A$2:$J$497,5,0)),"Ingresa Direccion de Farmacia",VLOOKUP($B306,NAfiliado_NFarmacia!$A$2:$J$497,6,0)),VLOOKUP($B306,padron!$A$3:$M$482,10,0)),+IF(ISERROR(VLOOKUP($B306,NAfiliado_NFarmacia!$A$2:$J$497,6,0)),"Ingresa Direccion de Farmacia",VLOOKUP($B306,NAfiliado_NFarmacia!$A$2:$J$497,6,0))))</f>
        <v/>
      </c>
      <c r="K306" s="70">
        <f>+IF($B306="","",+IF(OR($F306="Si",$F306=""),IF(ISERROR(VLOOKUP($B306,padron!$A$3:$M$482,10,0)),+IF(ISERROR(VLOOKUP($B306,NAfiliado_NFarmacia!$A$2:$J$497,5,0)),"Ingresa Localidad de Farmacia",VLOOKUP($B306,NAfiliado_NFarmacia!$A$2:$J$497,7,0)),VLOOKUP($B306,padron!$A$3:$M$482,11,0)),+IF(ISERROR(VLOOKUP($B306,NAfiliado_NFarmacia!$A$2:$J$497,7,0)),"Ingresa Localidad de Farmacia",VLOOKUP($B306,NAfiliado_NFarmacia!$A$2:$J$497,7,0))))</f>
        <v/>
      </c>
      <c r="L306" s="69">
        <f>+IF(B306="","",IF(F306="No","84005541",+IFERROR(+VLOOKUP(inicio!B306,padron!$A$2:$H$1999,8,0),"84005541")))</f>
        <v/>
      </c>
      <c r="M306" s="69">
        <f>+IF(B306="","",+IFERROR(+VLOOKUP(B306,padron!A:C,3,0),"no_cargado"))</f>
        <v/>
      </c>
      <c r="N306" s="69">
        <f>+IF(C306="","",+IFERROR(+VLOOKUP($C306,materiales!$A$2:$C$101,3,0),"9999"))</f>
        <v/>
      </c>
      <c r="O306" s="69">
        <f>+IF(D306="","","01")</f>
        <v/>
      </c>
      <c r="P306" s="69">
        <f>+IF(B306="","","CONVENIO 100%")</f>
        <v/>
      </c>
      <c r="Q306" s="69">
        <f>+IF(I306="","","ZTRA")</f>
        <v/>
      </c>
      <c r="R306" s="69">
        <f>+IF(J306="","",+IFERROR(+IF(U306="DSZA","ALMA","1004"),"ALMA"))</f>
        <v/>
      </c>
      <c r="S306" s="69">
        <f>+IF(K306="","","40000001")</f>
        <v/>
      </c>
      <c r="T306" s="69">
        <f>+IF(L306="","",+DAY(TODAY())&amp;"."&amp;TEXT(+TODAY(),"MM")&amp;"."&amp;+YEAR(TODAY()))</f>
        <v/>
      </c>
      <c r="U306" s="69">
        <f>+IF(M306="","",IFERROR(+VLOOKUP(C306,materiales!$A$2:$D$1000,4,0),"DSZA"))</f>
        <v/>
      </c>
      <c r="V306" s="69">
        <f>+IF(N306="","","MAN")</f>
        <v/>
      </c>
      <c r="W306" s="69">
        <f>IF(B306="","","02")</f>
        <v/>
      </c>
      <c r="X306" s="69">
        <f>IF(B306="","","01")</f>
        <v/>
      </c>
      <c r="Y306" s="70">
        <f>+RIGHT(B306,8)</f>
        <v/>
      </c>
      <c r="Z306" s="70">
        <f>IF(M306="no_cargado",VLOOKUP(B306,NAfiliado_NFarmacia!A:H,8,0),"")</f>
        <v/>
      </c>
      <c r="AA306" s="71" t="n"/>
    </row>
    <row r="307">
      <c r="A307" s="50" t="n"/>
      <c r="B307" s="70" t="n"/>
      <c r="C307" s="72" t="n"/>
      <c r="D307" s="70" t="n"/>
      <c r="E307" s="70" t="n"/>
      <c r="F307" s="70" t="n"/>
      <c r="G307" s="66">
        <f>+IF($B307="","",+IFERROR(+VLOOKUP(B307,padron!$A$2:$E$2000,2,0),+IFERROR(VLOOKUP(B307,NAfiliado_NFarmacia!$A:$J,10,0),"Ingresar Nuevo Afiliado")))</f>
        <v/>
      </c>
      <c r="H307" s="69">
        <f>+IF(B307="","",+IFERROR(+VLOOKUP($C307,materiales!$A$2:$C$101,2,0),"9999"))</f>
        <v/>
      </c>
      <c r="I307" s="70">
        <f>+IF($B307="","",+IF(OR($F307="Si",$F307=""),IF(ISERROR(VLOOKUP($B307,padron!$A$3:$M$482,9,0)),+IF(ISERROR(VLOOKUP($B307,NAfiliado_NFarmacia!$A$2:$J$497,5,0)),"Ingresa Farmacia",VLOOKUP($B307,NAfiliado_NFarmacia!$A$2:$J$497,5,0)),VLOOKUP($B307,padron!$A$3:$M$482,9,0)),+IF(ISERROR(VLOOKUP($B307,NAfiliado_NFarmacia!$A$2:$J$497,5,0)),"Ingresa Farmacia",VLOOKUP($B307,NAfiliado_NFarmacia!$A$2:$J$497,5,0))))</f>
        <v/>
      </c>
      <c r="J307" s="70">
        <f>+IF($B307="","",+IF(OR($F307="Si",$F307=""),IF(ISERROR(VLOOKUP($B307,padron!$A$3:$M$482,10,0)),+IF(ISERROR(VLOOKUP($B307,NAfiliado_NFarmacia!$A$2:$J$497,5,0)),"Ingresa Direccion de Farmacia",VLOOKUP($B307,NAfiliado_NFarmacia!$A$2:$J$497,6,0)),VLOOKUP($B307,padron!$A$3:$M$482,10,0)),+IF(ISERROR(VLOOKUP($B307,NAfiliado_NFarmacia!$A$2:$J$497,6,0)),"Ingresa Direccion de Farmacia",VLOOKUP($B307,NAfiliado_NFarmacia!$A$2:$J$497,6,0))))</f>
        <v/>
      </c>
      <c r="K307" s="70">
        <f>+IF($B307="","",+IF(OR($F307="Si",$F307=""),IF(ISERROR(VLOOKUP($B307,padron!$A$3:$M$482,10,0)),+IF(ISERROR(VLOOKUP($B307,NAfiliado_NFarmacia!$A$2:$J$497,5,0)),"Ingresa Localidad de Farmacia",VLOOKUP($B307,NAfiliado_NFarmacia!$A$2:$J$497,7,0)),VLOOKUP($B307,padron!$A$3:$M$482,11,0)),+IF(ISERROR(VLOOKUP($B307,NAfiliado_NFarmacia!$A$2:$J$497,7,0)),"Ingresa Localidad de Farmacia",VLOOKUP($B307,NAfiliado_NFarmacia!$A$2:$J$497,7,0))))</f>
        <v/>
      </c>
      <c r="L307" s="69">
        <f>+IF(B307="","",IF(F307="No","84005541",+IFERROR(+VLOOKUP(inicio!B307,padron!$A$2:$H$1999,8,0),"84005541")))</f>
        <v/>
      </c>
      <c r="M307" s="69">
        <f>+IF(B307="","",+IFERROR(+VLOOKUP(B307,padron!A:C,3,0),"no_cargado"))</f>
        <v/>
      </c>
      <c r="N307" s="69">
        <f>+IF(C307="","",+IFERROR(+VLOOKUP($C307,materiales!$A$2:$C$101,3,0),"9999"))</f>
        <v/>
      </c>
      <c r="O307" s="69">
        <f>+IF(D307="","","01")</f>
        <v/>
      </c>
      <c r="P307" s="69">
        <f>+IF(B307="","","CONVENIO 100%")</f>
        <v/>
      </c>
      <c r="Q307" s="69">
        <f>+IF(I307="","","ZTRA")</f>
        <v/>
      </c>
      <c r="R307" s="69">
        <f>+IF(J307="","",+IFERROR(+IF(U307="DSZA","ALMA","1004"),"ALMA"))</f>
        <v/>
      </c>
      <c r="S307" s="69">
        <f>+IF(K307="","","40000001")</f>
        <v/>
      </c>
      <c r="T307" s="69">
        <f>+IF(L307="","",+DAY(TODAY())&amp;"."&amp;TEXT(+TODAY(),"MM")&amp;"."&amp;+YEAR(TODAY()))</f>
        <v/>
      </c>
      <c r="U307" s="69">
        <f>+IF(M307="","",IFERROR(+VLOOKUP(C307,materiales!$A$2:$D$1000,4,0),"DSZA"))</f>
        <v/>
      </c>
      <c r="V307" s="69">
        <f>+IF(N307="","","MAN")</f>
        <v/>
      </c>
      <c r="W307" s="69">
        <f>IF(B307="","","02")</f>
        <v/>
      </c>
      <c r="X307" s="69">
        <f>IF(B307="","","01")</f>
        <v/>
      </c>
      <c r="Y307" s="70">
        <f>+RIGHT(B307,8)</f>
        <v/>
      </c>
      <c r="Z307" s="70">
        <f>IF(M307="no_cargado",VLOOKUP(B307,NAfiliado_NFarmacia!A:H,8,0),"")</f>
        <v/>
      </c>
      <c r="AA307" s="71" t="n"/>
    </row>
    <row r="308">
      <c r="A308" s="50" t="n"/>
      <c r="B308" s="70" t="n"/>
      <c r="C308" s="72" t="n"/>
      <c r="D308" s="70" t="n"/>
      <c r="E308" s="70" t="n"/>
      <c r="F308" s="70" t="n"/>
      <c r="G308" s="66">
        <f>+IF($B308="","",+IFERROR(+VLOOKUP(B308,padron!$A$2:$E$2000,2,0),+IFERROR(VLOOKUP(B308,NAfiliado_NFarmacia!$A:$J,10,0),"Ingresar Nuevo Afiliado")))</f>
        <v/>
      </c>
      <c r="H308" s="69">
        <f>+IF(B308="","",+IFERROR(+VLOOKUP($C308,materiales!$A$2:$C$101,2,0),"9999"))</f>
        <v/>
      </c>
      <c r="I308" s="70">
        <f>+IF($B308="","",+IF(OR($F308="Si",$F308=""),IF(ISERROR(VLOOKUP($B308,padron!$A$3:$M$482,9,0)),+IF(ISERROR(VLOOKUP($B308,NAfiliado_NFarmacia!$A$2:$J$497,5,0)),"Ingresa Farmacia",VLOOKUP($B308,NAfiliado_NFarmacia!$A$2:$J$497,5,0)),VLOOKUP($B308,padron!$A$3:$M$482,9,0)),+IF(ISERROR(VLOOKUP($B308,NAfiliado_NFarmacia!$A$2:$J$497,5,0)),"Ingresa Farmacia",VLOOKUP($B308,NAfiliado_NFarmacia!$A$2:$J$497,5,0))))</f>
        <v/>
      </c>
      <c r="J308" s="70">
        <f>+IF($B308="","",+IF(OR($F308="Si",$F308=""),IF(ISERROR(VLOOKUP($B308,padron!$A$3:$M$482,10,0)),+IF(ISERROR(VLOOKUP($B308,NAfiliado_NFarmacia!$A$2:$J$497,5,0)),"Ingresa Direccion de Farmacia",VLOOKUP($B308,NAfiliado_NFarmacia!$A$2:$J$497,6,0)),VLOOKUP($B308,padron!$A$3:$M$482,10,0)),+IF(ISERROR(VLOOKUP($B308,NAfiliado_NFarmacia!$A$2:$J$497,6,0)),"Ingresa Direccion de Farmacia",VLOOKUP($B308,NAfiliado_NFarmacia!$A$2:$J$497,6,0))))</f>
        <v/>
      </c>
      <c r="K308" s="70">
        <f>+IF($B308="","",+IF(OR($F308="Si",$F308=""),IF(ISERROR(VLOOKUP($B308,padron!$A$3:$M$482,10,0)),+IF(ISERROR(VLOOKUP($B308,NAfiliado_NFarmacia!$A$2:$J$497,5,0)),"Ingresa Localidad de Farmacia",VLOOKUP($B308,NAfiliado_NFarmacia!$A$2:$J$497,7,0)),VLOOKUP($B308,padron!$A$3:$M$482,11,0)),+IF(ISERROR(VLOOKUP($B308,NAfiliado_NFarmacia!$A$2:$J$497,7,0)),"Ingresa Localidad de Farmacia",VLOOKUP($B308,NAfiliado_NFarmacia!$A$2:$J$497,7,0))))</f>
        <v/>
      </c>
      <c r="L308" s="69">
        <f>+IF(B308="","",IF(F308="No","84005541",+IFERROR(+VLOOKUP(inicio!B308,padron!$A$2:$H$1999,8,0),"84005541")))</f>
        <v/>
      </c>
      <c r="M308" s="69">
        <f>+IF(B308="","",+IFERROR(+VLOOKUP(B308,padron!A:C,3,0),"no_cargado"))</f>
        <v/>
      </c>
      <c r="N308" s="69">
        <f>+IF(C308="","",+IFERROR(+VLOOKUP($C308,materiales!$A$2:$C$101,3,0),"9999"))</f>
        <v/>
      </c>
      <c r="O308" s="69">
        <f>+IF(D308="","","01")</f>
        <v/>
      </c>
      <c r="P308" s="69">
        <f>+IF(B308="","","CONVENIO 100%")</f>
        <v/>
      </c>
      <c r="Q308" s="69">
        <f>+IF(I308="","","ZTRA")</f>
        <v/>
      </c>
      <c r="R308" s="69">
        <f>+IF(J308="","",+IFERROR(+IF(U308="DSZA","ALMA","1004"),"ALMA"))</f>
        <v/>
      </c>
      <c r="S308" s="69">
        <f>+IF(K308="","","40000001")</f>
        <v/>
      </c>
      <c r="T308" s="69">
        <f>+IF(L308="","",+DAY(TODAY())&amp;"."&amp;TEXT(+TODAY(),"MM")&amp;"."&amp;+YEAR(TODAY()))</f>
        <v/>
      </c>
      <c r="U308" s="69">
        <f>+IF(M308="","",IFERROR(+VLOOKUP(C308,materiales!$A$2:$D$1000,4,0),"DSZA"))</f>
        <v/>
      </c>
      <c r="V308" s="69">
        <f>+IF(N308="","","MAN")</f>
        <v/>
      </c>
      <c r="W308" s="69">
        <f>IF(B308="","","02")</f>
        <v/>
      </c>
      <c r="X308" s="69">
        <f>IF(B308="","","01")</f>
        <v/>
      </c>
      <c r="Y308" s="70">
        <f>+RIGHT(B308,8)</f>
        <v/>
      </c>
      <c r="Z308" s="70">
        <f>IF(M308="no_cargado",VLOOKUP(B308,NAfiliado_NFarmacia!A:H,8,0),"")</f>
        <v/>
      </c>
      <c r="AA308" s="71" t="n"/>
    </row>
    <row r="309">
      <c r="A309" s="50" t="n"/>
      <c r="B309" s="70" t="n"/>
      <c r="C309" s="72" t="n"/>
      <c r="D309" s="70" t="n"/>
      <c r="E309" s="70" t="n"/>
      <c r="F309" s="70" t="n"/>
      <c r="G309" s="66">
        <f>+IF($B309="","",+IFERROR(+VLOOKUP(B309,padron!$A$2:$E$2000,2,0),+IFERROR(VLOOKUP(B309,NAfiliado_NFarmacia!$A:$J,10,0),"Ingresar Nuevo Afiliado")))</f>
        <v/>
      </c>
      <c r="H309" s="69">
        <f>+IF(B309="","",+IFERROR(+VLOOKUP($C309,materiales!$A$2:$C$101,2,0),"9999"))</f>
        <v/>
      </c>
      <c r="I309" s="70">
        <f>+IF($B309="","",+IF(OR($F309="Si",$F309=""),IF(ISERROR(VLOOKUP($B309,padron!$A$3:$M$482,9,0)),+IF(ISERROR(VLOOKUP($B309,NAfiliado_NFarmacia!$A$2:$J$497,5,0)),"Ingresa Farmacia",VLOOKUP($B309,NAfiliado_NFarmacia!$A$2:$J$497,5,0)),VLOOKUP($B309,padron!$A$3:$M$482,9,0)),+IF(ISERROR(VLOOKUP($B309,NAfiliado_NFarmacia!$A$2:$J$497,5,0)),"Ingresa Farmacia",VLOOKUP($B309,NAfiliado_NFarmacia!$A$2:$J$497,5,0))))</f>
        <v/>
      </c>
      <c r="J309" s="70">
        <f>+IF($B309="","",+IF(OR($F309="Si",$F309=""),IF(ISERROR(VLOOKUP($B309,padron!$A$3:$M$482,10,0)),+IF(ISERROR(VLOOKUP($B309,NAfiliado_NFarmacia!$A$2:$J$497,5,0)),"Ingresa Direccion de Farmacia",VLOOKUP($B309,NAfiliado_NFarmacia!$A$2:$J$497,6,0)),VLOOKUP($B309,padron!$A$3:$M$482,10,0)),+IF(ISERROR(VLOOKUP($B309,NAfiliado_NFarmacia!$A$2:$J$497,6,0)),"Ingresa Direccion de Farmacia",VLOOKUP($B309,NAfiliado_NFarmacia!$A$2:$J$497,6,0))))</f>
        <v/>
      </c>
      <c r="K309" s="70">
        <f>+IF($B309="","",+IF(OR($F309="Si",$F309=""),IF(ISERROR(VLOOKUP($B309,padron!$A$3:$M$482,10,0)),+IF(ISERROR(VLOOKUP($B309,NAfiliado_NFarmacia!$A$2:$J$497,5,0)),"Ingresa Localidad de Farmacia",VLOOKUP($B309,NAfiliado_NFarmacia!$A$2:$J$497,7,0)),VLOOKUP($B309,padron!$A$3:$M$482,11,0)),+IF(ISERROR(VLOOKUP($B309,NAfiliado_NFarmacia!$A$2:$J$497,7,0)),"Ingresa Localidad de Farmacia",VLOOKUP($B309,NAfiliado_NFarmacia!$A$2:$J$497,7,0))))</f>
        <v/>
      </c>
      <c r="L309" s="69">
        <f>+IF(B309="","",IF(F309="No","84005541",+IFERROR(+VLOOKUP(inicio!B309,padron!$A$2:$H$1999,8,0),"84005541")))</f>
        <v/>
      </c>
      <c r="M309" s="69">
        <f>+IF(B309="","",+IFERROR(+VLOOKUP(B309,padron!A:C,3,0),"no_cargado"))</f>
        <v/>
      </c>
      <c r="N309" s="69">
        <f>+IF(C309="","",+IFERROR(+VLOOKUP($C309,materiales!$A$2:$C$101,3,0),"9999"))</f>
        <v/>
      </c>
      <c r="O309" s="69">
        <f>+IF(D309="","","01")</f>
        <v/>
      </c>
      <c r="P309" s="69">
        <f>+IF(B309="","","CONVENIO 100%")</f>
        <v/>
      </c>
      <c r="Q309" s="69">
        <f>+IF(I309="","","ZTRA")</f>
        <v/>
      </c>
      <c r="R309" s="69">
        <f>+IF(J309="","",+IFERROR(+IF(U309="DSZA","ALMA","1004"),"ALMA"))</f>
        <v/>
      </c>
      <c r="S309" s="69">
        <f>+IF(K309="","","40000001")</f>
        <v/>
      </c>
      <c r="T309" s="69">
        <f>+IF(L309="","",+DAY(TODAY())&amp;"."&amp;TEXT(+TODAY(),"MM")&amp;"."&amp;+YEAR(TODAY()))</f>
        <v/>
      </c>
      <c r="U309" s="69">
        <f>+IF(M309="","",IFERROR(+VLOOKUP(C309,materiales!$A$2:$D$1000,4,0),"DSZA"))</f>
        <v/>
      </c>
      <c r="V309" s="69">
        <f>+IF(N309="","","MAN")</f>
        <v/>
      </c>
      <c r="W309" s="69">
        <f>IF(B309="","","02")</f>
        <v/>
      </c>
      <c r="X309" s="69">
        <f>IF(B309="","","01")</f>
        <v/>
      </c>
      <c r="Y309" s="70">
        <f>+RIGHT(B309,8)</f>
        <v/>
      </c>
      <c r="Z309" s="70">
        <f>IF(M309="no_cargado",VLOOKUP(B309,NAfiliado_NFarmacia!A:H,8,0),"")</f>
        <v/>
      </c>
      <c r="AA309" s="71" t="n"/>
    </row>
    <row r="310">
      <c r="A310" s="50" t="n"/>
      <c r="B310" s="70" t="n"/>
      <c r="C310" s="72" t="n"/>
      <c r="D310" s="70" t="n"/>
      <c r="E310" s="70" t="n"/>
      <c r="F310" s="70" t="n"/>
      <c r="G310" s="66">
        <f>+IF($B310="","",+IFERROR(+VLOOKUP(B310,padron!$A$2:$E$2000,2,0),+IFERROR(VLOOKUP(B310,NAfiliado_NFarmacia!$A:$J,10,0),"Ingresar Nuevo Afiliado")))</f>
        <v/>
      </c>
      <c r="H310" s="69">
        <f>+IF(B310="","",+IFERROR(+VLOOKUP($C310,materiales!$A$2:$C$101,2,0),"9999"))</f>
        <v/>
      </c>
      <c r="I310" s="70">
        <f>+IF($B310="","",+IF(OR($F310="Si",$F310=""),IF(ISERROR(VLOOKUP($B310,padron!$A$3:$M$482,9,0)),+IF(ISERROR(VLOOKUP($B310,NAfiliado_NFarmacia!$A$2:$J$497,5,0)),"Ingresa Farmacia",VLOOKUP($B310,NAfiliado_NFarmacia!$A$2:$J$497,5,0)),VLOOKUP($B310,padron!$A$3:$M$482,9,0)),+IF(ISERROR(VLOOKUP($B310,NAfiliado_NFarmacia!$A$2:$J$497,5,0)),"Ingresa Farmacia",VLOOKUP($B310,NAfiliado_NFarmacia!$A$2:$J$497,5,0))))</f>
        <v/>
      </c>
      <c r="J310" s="70">
        <f>+IF($B310="","",+IF(OR($F310="Si",$F310=""),IF(ISERROR(VLOOKUP($B310,padron!$A$3:$M$482,10,0)),+IF(ISERROR(VLOOKUP($B310,NAfiliado_NFarmacia!$A$2:$J$497,5,0)),"Ingresa Direccion de Farmacia",VLOOKUP($B310,NAfiliado_NFarmacia!$A$2:$J$497,6,0)),VLOOKUP($B310,padron!$A$3:$M$482,10,0)),+IF(ISERROR(VLOOKUP($B310,NAfiliado_NFarmacia!$A$2:$J$497,6,0)),"Ingresa Direccion de Farmacia",VLOOKUP($B310,NAfiliado_NFarmacia!$A$2:$J$497,6,0))))</f>
        <v/>
      </c>
      <c r="K310" s="70">
        <f>+IF($B310="","",+IF(OR($F310="Si",$F310=""),IF(ISERROR(VLOOKUP($B310,padron!$A$3:$M$482,10,0)),+IF(ISERROR(VLOOKUP($B310,NAfiliado_NFarmacia!$A$2:$J$497,5,0)),"Ingresa Localidad de Farmacia",VLOOKUP($B310,NAfiliado_NFarmacia!$A$2:$J$497,7,0)),VLOOKUP($B310,padron!$A$3:$M$482,11,0)),+IF(ISERROR(VLOOKUP($B310,NAfiliado_NFarmacia!$A$2:$J$497,7,0)),"Ingresa Localidad de Farmacia",VLOOKUP($B310,NAfiliado_NFarmacia!$A$2:$J$497,7,0))))</f>
        <v/>
      </c>
      <c r="L310" s="69">
        <f>+IF(B310="","",IF(F310="No","84005541",+IFERROR(+VLOOKUP(inicio!B310,padron!$A$2:$H$1999,8,0),"84005541")))</f>
        <v/>
      </c>
      <c r="M310" s="69">
        <f>+IF(B310="","",+IFERROR(+VLOOKUP(B310,padron!A:C,3,0),"no_cargado"))</f>
        <v/>
      </c>
      <c r="N310" s="69">
        <f>+IF(C310="","",+IFERROR(+VLOOKUP($C310,materiales!$A$2:$C$101,3,0),"9999"))</f>
        <v/>
      </c>
      <c r="O310" s="69">
        <f>+IF(D310="","","01")</f>
        <v/>
      </c>
      <c r="P310" s="69">
        <f>+IF(B310="","","CONVENIO 100%")</f>
        <v/>
      </c>
      <c r="Q310" s="69">
        <f>+IF(I310="","","ZTRA")</f>
        <v/>
      </c>
      <c r="R310" s="69">
        <f>+IF(J310="","",+IFERROR(+IF(U310="DSZA","ALMA","1004"),"ALMA"))</f>
        <v/>
      </c>
      <c r="S310" s="69">
        <f>+IF(K310="","","40000001")</f>
        <v/>
      </c>
      <c r="T310" s="69">
        <f>+IF(L310="","",+DAY(TODAY())&amp;"."&amp;TEXT(+TODAY(),"MM")&amp;"."&amp;+YEAR(TODAY()))</f>
        <v/>
      </c>
      <c r="U310" s="69">
        <f>+IF(M310="","",IFERROR(+VLOOKUP(C310,materiales!$A$2:$D$1000,4,0),"DSZA"))</f>
        <v/>
      </c>
      <c r="V310" s="69">
        <f>+IF(N310="","","MAN")</f>
        <v/>
      </c>
      <c r="W310" s="69">
        <f>IF(B310="","","02")</f>
        <v/>
      </c>
      <c r="X310" s="69">
        <f>IF(B310="","","01")</f>
        <v/>
      </c>
      <c r="Y310" s="70">
        <f>+RIGHT(B310,8)</f>
        <v/>
      </c>
      <c r="Z310" s="70">
        <f>IF(M310="no_cargado",VLOOKUP(B310,NAfiliado_NFarmacia!A:H,8,0),"")</f>
        <v/>
      </c>
      <c r="AA310" s="71" t="n"/>
    </row>
    <row r="311">
      <c r="A311" s="50" t="n"/>
      <c r="B311" s="70" t="n"/>
      <c r="C311" s="72" t="n"/>
      <c r="D311" s="70" t="n"/>
      <c r="E311" s="70" t="n"/>
      <c r="F311" s="70" t="n"/>
      <c r="G311" s="66">
        <f>+IF($B311="","",+IFERROR(+VLOOKUP(B311,padron!$A$2:$E$2000,2,0),+IFERROR(VLOOKUP(B311,NAfiliado_NFarmacia!$A:$J,10,0),"Ingresar Nuevo Afiliado")))</f>
        <v/>
      </c>
      <c r="H311" s="69">
        <f>+IF(B311="","",+IFERROR(+VLOOKUP($C311,materiales!$A$2:$C$101,2,0),"9999"))</f>
        <v/>
      </c>
      <c r="I311" s="70">
        <f>+IF($B311="","",+IF(OR($F311="Si",$F311=""),IF(ISERROR(VLOOKUP($B311,padron!$A$3:$M$482,9,0)),+IF(ISERROR(VLOOKUP($B311,NAfiliado_NFarmacia!$A$2:$J$497,5,0)),"Ingresa Farmacia",VLOOKUP($B311,NAfiliado_NFarmacia!$A$2:$J$497,5,0)),VLOOKUP($B311,padron!$A$3:$M$482,9,0)),+IF(ISERROR(VLOOKUP($B311,NAfiliado_NFarmacia!$A$2:$J$497,5,0)),"Ingresa Farmacia",VLOOKUP($B311,NAfiliado_NFarmacia!$A$2:$J$497,5,0))))</f>
        <v/>
      </c>
      <c r="J311" s="70">
        <f>+IF($B311="","",+IF(OR($F311="Si",$F311=""),IF(ISERROR(VLOOKUP($B311,padron!$A$3:$M$482,10,0)),+IF(ISERROR(VLOOKUP($B311,NAfiliado_NFarmacia!$A$2:$J$497,5,0)),"Ingresa Direccion de Farmacia",VLOOKUP($B311,NAfiliado_NFarmacia!$A$2:$J$497,6,0)),VLOOKUP($B311,padron!$A$3:$M$482,10,0)),+IF(ISERROR(VLOOKUP($B311,NAfiliado_NFarmacia!$A$2:$J$497,6,0)),"Ingresa Direccion de Farmacia",VLOOKUP($B311,NAfiliado_NFarmacia!$A$2:$J$497,6,0))))</f>
        <v/>
      </c>
      <c r="K311" s="70">
        <f>+IF($B311="","",+IF(OR($F311="Si",$F311=""),IF(ISERROR(VLOOKUP($B311,padron!$A$3:$M$482,10,0)),+IF(ISERROR(VLOOKUP($B311,NAfiliado_NFarmacia!$A$2:$J$497,5,0)),"Ingresa Localidad de Farmacia",VLOOKUP($B311,NAfiliado_NFarmacia!$A$2:$J$497,7,0)),VLOOKUP($B311,padron!$A$3:$M$482,11,0)),+IF(ISERROR(VLOOKUP($B311,NAfiliado_NFarmacia!$A$2:$J$497,7,0)),"Ingresa Localidad de Farmacia",VLOOKUP($B311,NAfiliado_NFarmacia!$A$2:$J$497,7,0))))</f>
        <v/>
      </c>
      <c r="L311" s="69">
        <f>+IF(B311="","",IF(F311="No","84005541",+IFERROR(+VLOOKUP(inicio!B311,padron!$A$2:$H$1999,8,0),"84005541")))</f>
        <v/>
      </c>
      <c r="M311" s="69">
        <f>+IF(B311="","",+IFERROR(+VLOOKUP(B311,padron!A:C,3,0),"no_cargado"))</f>
        <v/>
      </c>
      <c r="N311" s="69">
        <f>+IF(C311="","",+IFERROR(+VLOOKUP($C311,materiales!$A$2:$C$101,3,0),"9999"))</f>
        <v/>
      </c>
      <c r="O311" s="69">
        <f>+IF(D311="","","01")</f>
        <v/>
      </c>
      <c r="P311" s="69">
        <f>+IF(B311="","","CONVENIO 100%")</f>
        <v/>
      </c>
      <c r="Q311" s="69">
        <f>+IF(I311="","","ZTRA")</f>
        <v/>
      </c>
      <c r="R311" s="69">
        <f>+IF(J311="","",+IFERROR(+IF(U311="DSZA","ALMA","1004"),"ALMA"))</f>
        <v/>
      </c>
      <c r="S311" s="69">
        <f>+IF(K311="","","40000001")</f>
        <v/>
      </c>
      <c r="T311" s="69">
        <f>+IF(L311="","",+DAY(TODAY())&amp;"."&amp;TEXT(+TODAY(),"MM")&amp;"."&amp;+YEAR(TODAY()))</f>
        <v/>
      </c>
      <c r="U311" s="69">
        <f>+IF(M311="","",IFERROR(+VLOOKUP(C311,materiales!$A$2:$D$1000,4,0),"DSZA"))</f>
        <v/>
      </c>
      <c r="V311" s="69">
        <f>+IF(N311="","","MAN")</f>
        <v/>
      </c>
      <c r="W311" s="69">
        <f>IF(B311="","","02")</f>
        <v/>
      </c>
      <c r="X311" s="69">
        <f>IF(B311="","","01")</f>
        <v/>
      </c>
      <c r="Y311" s="70">
        <f>+RIGHT(B311,8)</f>
        <v/>
      </c>
      <c r="Z311" s="70">
        <f>IF(M311="no_cargado",VLOOKUP(B311,NAfiliado_NFarmacia!A:H,8,0),"")</f>
        <v/>
      </c>
      <c r="AA311" s="71" t="n"/>
    </row>
    <row r="312">
      <c r="A312" s="50" t="n"/>
      <c r="B312" s="70" t="n"/>
      <c r="C312" s="72" t="n"/>
      <c r="D312" s="70" t="n"/>
      <c r="E312" s="70" t="n"/>
      <c r="F312" s="70" t="n"/>
      <c r="G312" s="66">
        <f>+IF($B312="","",+IFERROR(+VLOOKUP(B312,padron!$A$2:$E$2000,2,0),+IFERROR(VLOOKUP(B312,NAfiliado_NFarmacia!$A:$J,10,0),"Ingresar Nuevo Afiliado")))</f>
        <v/>
      </c>
      <c r="H312" s="69">
        <f>+IF(B312="","",+IFERROR(+VLOOKUP($C312,materiales!$A$2:$C$101,2,0),"9999"))</f>
        <v/>
      </c>
      <c r="I312" s="70">
        <f>+IF($B312="","",+IF(OR($F312="Si",$F312=""),IF(ISERROR(VLOOKUP($B312,padron!$A$3:$M$482,9,0)),+IF(ISERROR(VLOOKUP($B312,NAfiliado_NFarmacia!$A$2:$J$497,5,0)),"Ingresa Farmacia",VLOOKUP($B312,NAfiliado_NFarmacia!$A$2:$J$497,5,0)),VLOOKUP($B312,padron!$A$3:$M$482,9,0)),+IF(ISERROR(VLOOKUP($B312,NAfiliado_NFarmacia!$A$2:$J$497,5,0)),"Ingresa Farmacia",VLOOKUP($B312,NAfiliado_NFarmacia!$A$2:$J$497,5,0))))</f>
        <v/>
      </c>
      <c r="J312" s="70">
        <f>+IF($B312="","",+IF(OR($F312="Si",$F312=""),IF(ISERROR(VLOOKUP($B312,padron!$A$3:$M$482,10,0)),+IF(ISERROR(VLOOKUP($B312,NAfiliado_NFarmacia!$A$2:$J$497,5,0)),"Ingresa Direccion de Farmacia",VLOOKUP($B312,NAfiliado_NFarmacia!$A$2:$J$497,6,0)),VLOOKUP($B312,padron!$A$3:$M$482,10,0)),+IF(ISERROR(VLOOKUP($B312,NAfiliado_NFarmacia!$A$2:$J$497,6,0)),"Ingresa Direccion de Farmacia",VLOOKUP($B312,NAfiliado_NFarmacia!$A$2:$J$497,6,0))))</f>
        <v/>
      </c>
      <c r="K312" s="70">
        <f>+IF($B312="","",+IF(OR($F312="Si",$F312=""),IF(ISERROR(VLOOKUP($B312,padron!$A$3:$M$482,10,0)),+IF(ISERROR(VLOOKUP($B312,NAfiliado_NFarmacia!$A$2:$J$497,5,0)),"Ingresa Localidad de Farmacia",VLOOKUP($B312,NAfiliado_NFarmacia!$A$2:$J$497,7,0)),VLOOKUP($B312,padron!$A$3:$M$482,11,0)),+IF(ISERROR(VLOOKUP($B312,NAfiliado_NFarmacia!$A$2:$J$497,7,0)),"Ingresa Localidad de Farmacia",VLOOKUP($B312,NAfiliado_NFarmacia!$A$2:$J$497,7,0))))</f>
        <v/>
      </c>
      <c r="L312" s="69">
        <f>+IF(B312="","",IF(F312="No","84005541",+IFERROR(+VLOOKUP(inicio!B312,padron!$A$2:$H$1999,8,0),"84005541")))</f>
        <v/>
      </c>
      <c r="M312" s="69">
        <f>+IF(B312="","",+IFERROR(+VLOOKUP(B312,padron!A:C,3,0),"no_cargado"))</f>
        <v/>
      </c>
      <c r="N312" s="69">
        <f>+IF(C312="","",+IFERROR(+VLOOKUP($C312,materiales!$A$2:$C$101,3,0),"9999"))</f>
        <v/>
      </c>
      <c r="O312" s="69">
        <f>+IF(D312="","","01")</f>
        <v/>
      </c>
      <c r="P312" s="69">
        <f>+IF(B312="","","CONVENIO 100%")</f>
        <v/>
      </c>
      <c r="Q312" s="69">
        <f>+IF(I312="","","ZTRA")</f>
        <v/>
      </c>
      <c r="R312" s="69">
        <f>+IF(J312="","",+IFERROR(+IF(U312="DSZA","ALMA","1004"),"ALMA"))</f>
        <v/>
      </c>
      <c r="S312" s="69">
        <f>+IF(K312="","","40000001")</f>
        <v/>
      </c>
      <c r="T312" s="69">
        <f>+IF(L312="","",+DAY(TODAY())&amp;"."&amp;TEXT(+TODAY(),"MM")&amp;"."&amp;+YEAR(TODAY()))</f>
        <v/>
      </c>
      <c r="U312" s="69">
        <f>+IF(M312="","",IFERROR(+VLOOKUP(C312,materiales!$A$2:$D$1000,4,0),"DSZA"))</f>
        <v/>
      </c>
      <c r="V312" s="69">
        <f>+IF(N312="","","MAN")</f>
        <v/>
      </c>
      <c r="W312" s="69">
        <f>IF(B312="","","02")</f>
        <v/>
      </c>
      <c r="X312" s="69">
        <f>IF(B312="","","01")</f>
        <v/>
      </c>
      <c r="Y312" s="70">
        <f>+RIGHT(B312,8)</f>
        <v/>
      </c>
      <c r="Z312" s="70">
        <f>IF(M312="no_cargado",VLOOKUP(B312,NAfiliado_NFarmacia!A:H,8,0),"")</f>
        <v/>
      </c>
      <c r="AA312" s="71" t="n"/>
    </row>
    <row r="313">
      <c r="A313" s="50" t="n"/>
      <c r="B313" s="70" t="n"/>
      <c r="C313" s="72" t="n"/>
      <c r="D313" s="70" t="n"/>
      <c r="E313" s="70" t="n"/>
      <c r="F313" s="70" t="n"/>
      <c r="G313" s="66">
        <f>+IF($B313="","",+IFERROR(+VLOOKUP(B313,padron!$A$2:$E$2000,2,0),+IFERROR(VLOOKUP(B313,NAfiliado_NFarmacia!$A:$J,10,0),"Ingresar Nuevo Afiliado")))</f>
        <v/>
      </c>
      <c r="H313" s="69">
        <f>+IF(B313="","",+IFERROR(+VLOOKUP($C313,materiales!$A$2:$C$101,2,0),"9999"))</f>
        <v/>
      </c>
      <c r="I313" s="70">
        <f>+IF($B313="","",+IF(OR($F313="Si",$F313=""),IF(ISERROR(VLOOKUP($B313,padron!$A$3:$M$482,9,0)),+IF(ISERROR(VLOOKUP($B313,NAfiliado_NFarmacia!$A$2:$J$497,5,0)),"Ingresa Farmacia",VLOOKUP($B313,NAfiliado_NFarmacia!$A$2:$J$497,5,0)),VLOOKUP($B313,padron!$A$3:$M$482,9,0)),+IF(ISERROR(VLOOKUP($B313,NAfiliado_NFarmacia!$A$2:$J$497,5,0)),"Ingresa Farmacia",VLOOKUP($B313,NAfiliado_NFarmacia!$A$2:$J$497,5,0))))</f>
        <v/>
      </c>
      <c r="J313" s="70">
        <f>+IF($B313="","",+IF(OR($F313="Si",$F313=""),IF(ISERROR(VLOOKUP($B313,padron!$A$3:$M$482,10,0)),+IF(ISERROR(VLOOKUP($B313,NAfiliado_NFarmacia!$A$2:$J$497,5,0)),"Ingresa Direccion de Farmacia",VLOOKUP($B313,NAfiliado_NFarmacia!$A$2:$J$497,6,0)),VLOOKUP($B313,padron!$A$3:$M$482,10,0)),+IF(ISERROR(VLOOKUP($B313,NAfiliado_NFarmacia!$A$2:$J$497,6,0)),"Ingresa Direccion de Farmacia",VLOOKUP($B313,NAfiliado_NFarmacia!$A$2:$J$497,6,0))))</f>
        <v/>
      </c>
      <c r="K313" s="70">
        <f>+IF($B313="","",+IF(OR($F313="Si",$F313=""),IF(ISERROR(VLOOKUP($B313,padron!$A$3:$M$482,10,0)),+IF(ISERROR(VLOOKUP($B313,NAfiliado_NFarmacia!$A$2:$J$497,5,0)),"Ingresa Localidad de Farmacia",VLOOKUP($B313,NAfiliado_NFarmacia!$A$2:$J$497,7,0)),VLOOKUP($B313,padron!$A$3:$M$482,11,0)),+IF(ISERROR(VLOOKUP($B313,NAfiliado_NFarmacia!$A$2:$J$497,7,0)),"Ingresa Localidad de Farmacia",VLOOKUP($B313,NAfiliado_NFarmacia!$A$2:$J$497,7,0))))</f>
        <v/>
      </c>
      <c r="L313" s="69">
        <f>+IF(B313="","",IF(F313="No","84005541",+IFERROR(+VLOOKUP(inicio!B313,padron!$A$2:$H$1999,8,0),"84005541")))</f>
        <v/>
      </c>
      <c r="M313" s="69">
        <f>+IF(B313="","",+IFERROR(+VLOOKUP(B313,padron!A:C,3,0),"no_cargado"))</f>
        <v/>
      </c>
      <c r="N313" s="69">
        <f>+IF(C313="","",+IFERROR(+VLOOKUP($C313,materiales!$A$2:$C$101,3,0),"9999"))</f>
        <v/>
      </c>
      <c r="O313" s="69">
        <f>+IF(D313="","","01")</f>
        <v/>
      </c>
      <c r="P313" s="69">
        <f>+IF(B313="","","CONVENIO 100%")</f>
        <v/>
      </c>
      <c r="Q313" s="69">
        <f>+IF(I313="","","ZTRA")</f>
        <v/>
      </c>
      <c r="R313" s="69">
        <f>+IF(J313="","",+IFERROR(+IF(U313="DSZA","ALMA","1004"),"ALMA"))</f>
        <v/>
      </c>
      <c r="S313" s="69">
        <f>+IF(K313="","","40000001")</f>
        <v/>
      </c>
      <c r="T313" s="69">
        <f>+IF(L313="","",+DAY(TODAY())&amp;"."&amp;TEXT(+TODAY(),"MM")&amp;"."&amp;+YEAR(TODAY()))</f>
        <v/>
      </c>
      <c r="U313" s="69">
        <f>+IF(M313="","",IFERROR(+VLOOKUP(C313,materiales!$A$2:$D$1000,4,0),"DSZA"))</f>
        <v/>
      </c>
      <c r="V313" s="69">
        <f>+IF(N313="","","MAN")</f>
        <v/>
      </c>
      <c r="W313" s="69">
        <f>IF(B313="","","02")</f>
        <v/>
      </c>
      <c r="X313" s="69">
        <f>IF(B313="","","01")</f>
        <v/>
      </c>
      <c r="Y313" s="70">
        <f>+RIGHT(B313,8)</f>
        <v/>
      </c>
      <c r="Z313" s="70">
        <f>IF(M313="no_cargado",VLOOKUP(B313,NAfiliado_NFarmacia!A:H,8,0),"")</f>
        <v/>
      </c>
      <c r="AA313" s="71" t="n"/>
    </row>
    <row r="314">
      <c r="A314" s="50" t="n"/>
      <c r="B314" s="70" t="n"/>
      <c r="C314" s="72" t="n"/>
      <c r="D314" s="70" t="n"/>
      <c r="E314" s="70" t="n"/>
      <c r="F314" s="70" t="n"/>
      <c r="G314" s="66">
        <f>+IF($B314="","",+IFERROR(+VLOOKUP(B314,padron!$A$2:$E$2000,2,0),+IFERROR(VLOOKUP(B314,NAfiliado_NFarmacia!$A:$J,10,0),"Ingresar Nuevo Afiliado")))</f>
        <v/>
      </c>
      <c r="H314" s="69">
        <f>+IF(B314="","",+IFERROR(+VLOOKUP($C314,materiales!$A$2:$C$101,2,0),"9999"))</f>
        <v/>
      </c>
      <c r="I314" s="70">
        <f>+IF($B314="","",+IF(OR($F314="Si",$F314=""),IF(ISERROR(VLOOKUP($B314,padron!$A$3:$M$482,9,0)),+IF(ISERROR(VLOOKUP($B314,NAfiliado_NFarmacia!$A$2:$J$497,5,0)),"Ingresa Farmacia",VLOOKUP($B314,NAfiliado_NFarmacia!$A$2:$J$497,5,0)),VLOOKUP($B314,padron!$A$3:$M$482,9,0)),+IF(ISERROR(VLOOKUP($B314,NAfiliado_NFarmacia!$A$2:$J$497,5,0)),"Ingresa Farmacia",VLOOKUP($B314,NAfiliado_NFarmacia!$A$2:$J$497,5,0))))</f>
        <v/>
      </c>
      <c r="J314" s="70">
        <f>+IF($B314="","",+IF(OR($F314="Si",$F314=""),IF(ISERROR(VLOOKUP($B314,padron!$A$3:$M$482,10,0)),+IF(ISERROR(VLOOKUP($B314,NAfiliado_NFarmacia!$A$2:$J$497,5,0)),"Ingresa Direccion de Farmacia",VLOOKUP($B314,NAfiliado_NFarmacia!$A$2:$J$497,6,0)),VLOOKUP($B314,padron!$A$3:$M$482,10,0)),+IF(ISERROR(VLOOKUP($B314,NAfiliado_NFarmacia!$A$2:$J$497,6,0)),"Ingresa Direccion de Farmacia",VLOOKUP($B314,NAfiliado_NFarmacia!$A$2:$J$497,6,0))))</f>
        <v/>
      </c>
      <c r="K314" s="70">
        <f>+IF($B314="","",+IF(OR($F314="Si",$F314=""),IF(ISERROR(VLOOKUP($B314,padron!$A$3:$M$482,10,0)),+IF(ISERROR(VLOOKUP($B314,NAfiliado_NFarmacia!$A$2:$J$497,5,0)),"Ingresa Localidad de Farmacia",VLOOKUP($B314,NAfiliado_NFarmacia!$A$2:$J$497,7,0)),VLOOKUP($B314,padron!$A$3:$M$482,11,0)),+IF(ISERROR(VLOOKUP($B314,NAfiliado_NFarmacia!$A$2:$J$497,7,0)),"Ingresa Localidad de Farmacia",VLOOKUP($B314,NAfiliado_NFarmacia!$A$2:$J$497,7,0))))</f>
        <v/>
      </c>
      <c r="L314" s="69">
        <f>+IF(B314="","",IF(F314="No","84005541",+IFERROR(+VLOOKUP(inicio!B314,padron!$A$2:$H$1999,8,0),"84005541")))</f>
        <v/>
      </c>
      <c r="M314" s="69">
        <f>+IF(B314="","",+IFERROR(+VLOOKUP(B314,padron!A:C,3,0),"no_cargado"))</f>
        <v/>
      </c>
      <c r="N314" s="69">
        <f>+IF(C314="","",+IFERROR(+VLOOKUP($C314,materiales!$A$2:$C$101,3,0),"9999"))</f>
        <v/>
      </c>
      <c r="O314" s="69">
        <f>+IF(D314="","","01")</f>
        <v/>
      </c>
      <c r="P314" s="69">
        <f>+IF(B314="","","CONVENIO 100%")</f>
        <v/>
      </c>
      <c r="Q314" s="69">
        <f>+IF(I314="","","ZTRA")</f>
        <v/>
      </c>
      <c r="R314" s="69">
        <f>+IF(J314="","",+IFERROR(+IF(U314="DSZA","ALMA","1004"),"ALMA"))</f>
        <v/>
      </c>
      <c r="S314" s="69">
        <f>+IF(K314="","","40000001")</f>
        <v/>
      </c>
      <c r="T314" s="69">
        <f>+IF(L314="","",+DAY(TODAY())&amp;"."&amp;TEXT(+TODAY(),"MM")&amp;"."&amp;+YEAR(TODAY()))</f>
        <v/>
      </c>
      <c r="U314" s="69">
        <f>+IF(M314="","",IFERROR(+VLOOKUP(C314,materiales!$A$2:$D$1000,4,0),"DSZA"))</f>
        <v/>
      </c>
      <c r="V314" s="69">
        <f>+IF(N314="","","MAN")</f>
        <v/>
      </c>
      <c r="W314" s="69">
        <f>IF(B314="","","02")</f>
        <v/>
      </c>
      <c r="X314" s="69">
        <f>IF(B314="","","01")</f>
        <v/>
      </c>
      <c r="Y314" s="70">
        <f>+RIGHT(B314,8)</f>
        <v/>
      </c>
      <c r="Z314" s="70">
        <f>IF(M314="no_cargado",VLOOKUP(B314,NAfiliado_NFarmacia!A:H,8,0),"")</f>
        <v/>
      </c>
      <c r="AA314" s="71" t="n"/>
    </row>
    <row r="315">
      <c r="A315" s="50" t="n"/>
      <c r="B315" s="70" t="n"/>
      <c r="C315" s="72" t="n"/>
      <c r="D315" s="70" t="n"/>
      <c r="E315" s="70" t="n"/>
      <c r="F315" s="70" t="n"/>
      <c r="G315" s="66">
        <f>+IF($B315="","",+IFERROR(+VLOOKUP(B315,padron!$A$2:$E$2000,2,0),+IFERROR(VLOOKUP(B315,NAfiliado_NFarmacia!$A:$J,10,0),"Ingresar Nuevo Afiliado")))</f>
        <v/>
      </c>
      <c r="H315" s="69">
        <f>+IF(B315="","",+IFERROR(+VLOOKUP($C315,materiales!$A$2:$C$101,2,0),"9999"))</f>
        <v/>
      </c>
      <c r="I315" s="70">
        <f>+IF($B315="","",+IF(OR($F315="Si",$F315=""),IF(ISERROR(VLOOKUP($B315,padron!$A$3:$M$482,9,0)),+IF(ISERROR(VLOOKUP($B315,NAfiliado_NFarmacia!$A$2:$J$497,5,0)),"Ingresa Farmacia",VLOOKUP($B315,NAfiliado_NFarmacia!$A$2:$J$497,5,0)),VLOOKUP($B315,padron!$A$3:$M$482,9,0)),+IF(ISERROR(VLOOKUP($B315,NAfiliado_NFarmacia!$A$2:$J$497,5,0)),"Ingresa Farmacia",VLOOKUP($B315,NAfiliado_NFarmacia!$A$2:$J$497,5,0))))</f>
        <v/>
      </c>
      <c r="J315" s="70">
        <f>+IF($B315="","",+IF(OR($F315="Si",$F315=""),IF(ISERROR(VLOOKUP($B315,padron!$A$3:$M$482,10,0)),+IF(ISERROR(VLOOKUP($B315,NAfiliado_NFarmacia!$A$2:$J$497,5,0)),"Ingresa Direccion de Farmacia",VLOOKUP($B315,NAfiliado_NFarmacia!$A$2:$J$497,6,0)),VLOOKUP($B315,padron!$A$3:$M$482,10,0)),+IF(ISERROR(VLOOKUP($B315,NAfiliado_NFarmacia!$A$2:$J$497,6,0)),"Ingresa Direccion de Farmacia",VLOOKUP($B315,NAfiliado_NFarmacia!$A$2:$J$497,6,0))))</f>
        <v/>
      </c>
      <c r="K315" s="70">
        <f>+IF($B315="","",+IF(OR($F315="Si",$F315=""),IF(ISERROR(VLOOKUP($B315,padron!$A$3:$M$482,10,0)),+IF(ISERROR(VLOOKUP($B315,NAfiliado_NFarmacia!$A$2:$J$497,5,0)),"Ingresa Localidad de Farmacia",VLOOKUP($B315,NAfiliado_NFarmacia!$A$2:$J$497,7,0)),VLOOKUP($B315,padron!$A$3:$M$482,11,0)),+IF(ISERROR(VLOOKUP($B315,NAfiliado_NFarmacia!$A$2:$J$497,7,0)),"Ingresa Localidad de Farmacia",VLOOKUP($B315,NAfiliado_NFarmacia!$A$2:$J$497,7,0))))</f>
        <v/>
      </c>
      <c r="L315" s="69">
        <f>+IF(B315="","",IF(F315="No","84005541",+IFERROR(+VLOOKUP(inicio!B315,padron!$A$2:$H$1999,8,0),"84005541")))</f>
        <v/>
      </c>
      <c r="M315" s="69">
        <f>+IF(B315="","",+IFERROR(+VLOOKUP(B315,padron!A:C,3,0),"no_cargado"))</f>
        <v/>
      </c>
      <c r="N315" s="69">
        <f>+IF(C315="","",+IFERROR(+VLOOKUP($C315,materiales!$A$2:$C$101,3,0),"9999"))</f>
        <v/>
      </c>
      <c r="O315" s="69">
        <f>+IF(D315="","","01")</f>
        <v/>
      </c>
      <c r="P315" s="69">
        <f>+IF(B315="","","CONVENIO 100%")</f>
        <v/>
      </c>
      <c r="Q315" s="69">
        <f>+IF(I315="","","ZTRA")</f>
        <v/>
      </c>
      <c r="R315" s="69">
        <f>+IF(J315="","",+IFERROR(+IF(U315="DSZA","ALMA","1004"),"ALMA"))</f>
        <v/>
      </c>
      <c r="S315" s="69">
        <f>+IF(K315="","","40000001")</f>
        <v/>
      </c>
      <c r="T315" s="69">
        <f>+IF(L315="","",+DAY(TODAY())&amp;"."&amp;TEXT(+TODAY(),"MM")&amp;"."&amp;+YEAR(TODAY()))</f>
        <v/>
      </c>
      <c r="U315" s="69">
        <f>+IF(M315="","",IFERROR(+VLOOKUP(C315,materiales!$A$2:$D$1000,4,0),"DSZA"))</f>
        <v/>
      </c>
      <c r="V315" s="69">
        <f>+IF(N315="","","MAN")</f>
        <v/>
      </c>
      <c r="W315" s="69">
        <f>IF(B315="","","02")</f>
        <v/>
      </c>
      <c r="X315" s="69">
        <f>IF(B315="","","01")</f>
        <v/>
      </c>
      <c r="Y315" s="70">
        <f>+RIGHT(B315,8)</f>
        <v/>
      </c>
      <c r="Z315" s="70">
        <f>IF(M315="no_cargado",VLOOKUP(B315,NAfiliado_NFarmacia!A:H,8,0),"")</f>
        <v/>
      </c>
      <c r="AA315" s="71" t="n"/>
    </row>
    <row r="316">
      <c r="A316" s="50" t="n"/>
      <c r="B316" s="70" t="n"/>
      <c r="C316" s="72" t="n"/>
      <c r="D316" s="70" t="n"/>
      <c r="E316" s="70" t="n"/>
      <c r="F316" s="70" t="n"/>
      <c r="G316" s="66">
        <f>+IF($B316="","",+IFERROR(+VLOOKUP(B316,padron!$A$2:$E$2000,2,0),+IFERROR(VLOOKUP(B316,NAfiliado_NFarmacia!$A:$J,10,0),"Ingresar Nuevo Afiliado")))</f>
        <v/>
      </c>
      <c r="H316" s="69">
        <f>+IF(B316="","",+IFERROR(+VLOOKUP($C316,materiales!$A$2:$C$101,2,0),"9999"))</f>
        <v/>
      </c>
      <c r="I316" s="70">
        <f>+IF($B316="","",+IF(OR($F316="Si",$F316=""),IF(ISERROR(VLOOKUP($B316,padron!$A$3:$M$482,9,0)),+IF(ISERROR(VLOOKUP($B316,NAfiliado_NFarmacia!$A$2:$J$497,5,0)),"Ingresa Farmacia",VLOOKUP($B316,NAfiliado_NFarmacia!$A$2:$J$497,5,0)),VLOOKUP($B316,padron!$A$3:$M$482,9,0)),+IF(ISERROR(VLOOKUP($B316,NAfiliado_NFarmacia!$A$2:$J$497,5,0)),"Ingresa Farmacia",VLOOKUP($B316,NAfiliado_NFarmacia!$A$2:$J$497,5,0))))</f>
        <v/>
      </c>
      <c r="J316" s="70">
        <f>+IF($B316="","",+IF(OR($F316="Si",$F316=""),IF(ISERROR(VLOOKUP($B316,padron!$A$3:$M$482,10,0)),+IF(ISERROR(VLOOKUP($B316,NAfiliado_NFarmacia!$A$2:$J$497,5,0)),"Ingresa Direccion de Farmacia",VLOOKUP($B316,NAfiliado_NFarmacia!$A$2:$J$497,6,0)),VLOOKUP($B316,padron!$A$3:$M$482,10,0)),+IF(ISERROR(VLOOKUP($B316,NAfiliado_NFarmacia!$A$2:$J$497,6,0)),"Ingresa Direccion de Farmacia",VLOOKUP($B316,NAfiliado_NFarmacia!$A$2:$J$497,6,0))))</f>
        <v/>
      </c>
      <c r="K316" s="70">
        <f>+IF($B316="","",+IF(OR($F316="Si",$F316=""),IF(ISERROR(VLOOKUP($B316,padron!$A$3:$M$482,10,0)),+IF(ISERROR(VLOOKUP($B316,NAfiliado_NFarmacia!$A$2:$J$497,5,0)),"Ingresa Localidad de Farmacia",VLOOKUP($B316,NAfiliado_NFarmacia!$A$2:$J$497,7,0)),VLOOKUP($B316,padron!$A$3:$M$482,11,0)),+IF(ISERROR(VLOOKUP($B316,NAfiliado_NFarmacia!$A$2:$J$497,7,0)),"Ingresa Localidad de Farmacia",VLOOKUP($B316,NAfiliado_NFarmacia!$A$2:$J$497,7,0))))</f>
        <v/>
      </c>
      <c r="L316" s="69">
        <f>+IF(B316="","",IF(F316="No","84005541",+IFERROR(+VLOOKUP(inicio!B316,padron!$A$2:$H$1999,8,0),"84005541")))</f>
        <v/>
      </c>
      <c r="M316" s="69">
        <f>+IF(B316="","",+IFERROR(+VLOOKUP(B316,padron!A:C,3,0),"no_cargado"))</f>
        <v/>
      </c>
      <c r="N316" s="69">
        <f>+IF(C316="","",+IFERROR(+VLOOKUP($C316,materiales!$A$2:$C$101,3,0),"9999"))</f>
        <v/>
      </c>
      <c r="O316" s="69">
        <f>+IF(D316="","","01")</f>
        <v/>
      </c>
      <c r="P316" s="69">
        <f>+IF(B316="","","CONVENIO 100%")</f>
        <v/>
      </c>
      <c r="Q316" s="69">
        <f>+IF(I316="","","ZTRA")</f>
        <v/>
      </c>
      <c r="R316" s="69">
        <f>+IF(J316="","",+IFERROR(+IF(U316="DSZA","ALMA","1004"),"ALMA"))</f>
        <v/>
      </c>
      <c r="S316" s="69">
        <f>+IF(K316="","","40000001")</f>
        <v/>
      </c>
      <c r="T316" s="69">
        <f>+IF(L316="","",+DAY(TODAY())&amp;"."&amp;TEXT(+TODAY(),"MM")&amp;"."&amp;+YEAR(TODAY()))</f>
        <v/>
      </c>
      <c r="U316" s="69">
        <f>+IF(M316="","",IFERROR(+VLOOKUP(C316,materiales!$A$2:$D$1000,4,0),"DSZA"))</f>
        <v/>
      </c>
      <c r="V316" s="69">
        <f>+IF(N316="","","MAN")</f>
        <v/>
      </c>
      <c r="W316" s="69">
        <f>IF(B316="","","02")</f>
        <v/>
      </c>
      <c r="X316" s="69">
        <f>IF(B316="","","01")</f>
        <v/>
      </c>
      <c r="Y316" s="70">
        <f>+RIGHT(B316,8)</f>
        <v/>
      </c>
      <c r="Z316" s="70">
        <f>IF(M316="no_cargado",VLOOKUP(B316,NAfiliado_NFarmacia!A:H,8,0),"")</f>
        <v/>
      </c>
      <c r="AA316" s="71" t="n"/>
    </row>
    <row r="317">
      <c r="A317" s="50" t="n"/>
      <c r="B317" s="70" t="n"/>
      <c r="C317" s="72" t="n"/>
      <c r="D317" s="70" t="n"/>
      <c r="E317" s="70" t="n"/>
      <c r="F317" s="70" t="n"/>
      <c r="G317" s="66">
        <f>+IF($B317="","",+IFERROR(+VLOOKUP(B317,padron!$A$2:$E$2000,2,0),+IFERROR(VLOOKUP(B317,NAfiliado_NFarmacia!$A:$J,10,0),"Ingresar Nuevo Afiliado")))</f>
        <v/>
      </c>
      <c r="H317" s="69">
        <f>+IF(B317="","",+IFERROR(+VLOOKUP($C317,materiales!$A$2:$C$101,2,0),"9999"))</f>
        <v/>
      </c>
      <c r="I317" s="70">
        <f>+IF($B317="","",+IF(OR($F317="Si",$F317=""),IF(ISERROR(VLOOKUP($B317,padron!$A$3:$M$482,9,0)),+IF(ISERROR(VLOOKUP($B317,NAfiliado_NFarmacia!$A$2:$J$497,5,0)),"Ingresa Farmacia",VLOOKUP($B317,NAfiliado_NFarmacia!$A$2:$J$497,5,0)),VLOOKUP($B317,padron!$A$3:$M$482,9,0)),+IF(ISERROR(VLOOKUP($B317,NAfiliado_NFarmacia!$A$2:$J$497,5,0)),"Ingresa Farmacia",VLOOKUP($B317,NAfiliado_NFarmacia!$A$2:$J$497,5,0))))</f>
        <v/>
      </c>
      <c r="J317" s="70">
        <f>+IF($B317="","",+IF(OR($F317="Si",$F317=""),IF(ISERROR(VLOOKUP($B317,padron!$A$3:$M$482,10,0)),+IF(ISERROR(VLOOKUP($B317,NAfiliado_NFarmacia!$A$2:$J$497,5,0)),"Ingresa Direccion de Farmacia",VLOOKUP($B317,NAfiliado_NFarmacia!$A$2:$J$497,6,0)),VLOOKUP($B317,padron!$A$3:$M$482,10,0)),+IF(ISERROR(VLOOKUP($B317,NAfiliado_NFarmacia!$A$2:$J$497,6,0)),"Ingresa Direccion de Farmacia",VLOOKUP($B317,NAfiliado_NFarmacia!$A$2:$J$497,6,0))))</f>
        <v/>
      </c>
      <c r="K317" s="70">
        <f>+IF($B317="","",+IF(OR($F317="Si",$F317=""),IF(ISERROR(VLOOKUP($B317,padron!$A$3:$M$482,10,0)),+IF(ISERROR(VLOOKUP($B317,NAfiliado_NFarmacia!$A$2:$J$497,5,0)),"Ingresa Localidad de Farmacia",VLOOKUP($B317,NAfiliado_NFarmacia!$A$2:$J$497,7,0)),VLOOKUP($B317,padron!$A$3:$M$482,11,0)),+IF(ISERROR(VLOOKUP($B317,NAfiliado_NFarmacia!$A$2:$J$497,7,0)),"Ingresa Localidad de Farmacia",VLOOKUP($B317,NAfiliado_NFarmacia!$A$2:$J$497,7,0))))</f>
        <v/>
      </c>
      <c r="L317" s="69">
        <f>+IF(B317="","",IF(F317="No","84005541",+IFERROR(+VLOOKUP(inicio!B317,padron!$A$2:$H$1999,8,0),"84005541")))</f>
        <v/>
      </c>
      <c r="M317" s="69">
        <f>+IF(B317="","",+IFERROR(+VLOOKUP(B317,padron!A:C,3,0),"no_cargado"))</f>
        <v/>
      </c>
      <c r="N317" s="69">
        <f>+IF(C317="","",+IFERROR(+VLOOKUP($C317,materiales!$A$2:$C$101,3,0),"9999"))</f>
        <v/>
      </c>
      <c r="O317" s="69">
        <f>+IF(D317="","","01")</f>
        <v/>
      </c>
      <c r="P317" s="69">
        <f>+IF(B317="","","CONVENIO 100%")</f>
        <v/>
      </c>
      <c r="Q317" s="69">
        <f>+IF(I317="","","ZTRA")</f>
        <v/>
      </c>
      <c r="R317" s="69">
        <f>+IF(J317="","",+IFERROR(+IF(U317="DSZA","ALMA","1004"),"ALMA"))</f>
        <v/>
      </c>
      <c r="S317" s="69">
        <f>+IF(K317="","","40000001")</f>
        <v/>
      </c>
      <c r="T317" s="69">
        <f>+IF(L317="","",+DAY(TODAY())&amp;"."&amp;TEXT(+TODAY(),"MM")&amp;"."&amp;+YEAR(TODAY()))</f>
        <v/>
      </c>
      <c r="U317" s="69">
        <f>+IF(M317="","",IFERROR(+VLOOKUP(C317,materiales!$A$2:$D$1000,4,0),"DSZA"))</f>
        <v/>
      </c>
      <c r="V317" s="69">
        <f>+IF(N317="","","MAN")</f>
        <v/>
      </c>
      <c r="W317" s="69">
        <f>IF(B317="","","02")</f>
        <v/>
      </c>
      <c r="X317" s="69">
        <f>IF(B317="","","01")</f>
        <v/>
      </c>
      <c r="Y317" s="70">
        <f>+RIGHT(B317,8)</f>
        <v/>
      </c>
      <c r="Z317" s="70">
        <f>IF(M317="no_cargado",VLOOKUP(B317,NAfiliado_NFarmacia!A:H,8,0),"")</f>
        <v/>
      </c>
      <c r="AA317" s="71" t="n"/>
    </row>
    <row r="318">
      <c r="A318" s="50" t="n"/>
      <c r="B318" s="70" t="n"/>
      <c r="C318" s="72" t="n"/>
      <c r="D318" s="70" t="n"/>
      <c r="E318" s="70" t="n"/>
      <c r="F318" s="70" t="n"/>
      <c r="G318" s="66">
        <f>+IF($B318="","",+IFERROR(+VLOOKUP(B318,padron!$A$2:$E$2000,2,0),+IFERROR(VLOOKUP(B318,NAfiliado_NFarmacia!$A:$J,10,0),"Ingresar Nuevo Afiliado")))</f>
        <v/>
      </c>
      <c r="H318" s="69">
        <f>+IF(B318="","",+IFERROR(+VLOOKUP($C318,materiales!$A$2:$C$101,2,0),"9999"))</f>
        <v/>
      </c>
      <c r="I318" s="70">
        <f>+IF($B318="","",+IF(OR($F318="Si",$F318=""),IF(ISERROR(VLOOKUP($B318,padron!$A$3:$M$482,9,0)),+IF(ISERROR(VLOOKUP($B318,NAfiliado_NFarmacia!$A$2:$J$497,5,0)),"Ingresa Farmacia",VLOOKUP($B318,NAfiliado_NFarmacia!$A$2:$J$497,5,0)),VLOOKUP($B318,padron!$A$3:$M$482,9,0)),+IF(ISERROR(VLOOKUP($B318,NAfiliado_NFarmacia!$A$2:$J$497,5,0)),"Ingresa Farmacia",VLOOKUP($B318,NAfiliado_NFarmacia!$A$2:$J$497,5,0))))</f>
        <v/>
      </c>
      <c r="J318" s="70">
        <f>+IF($B318="","",+IF(OR($F318="Si",$F318=""),IF(ISERROR(VLOOKUP($B318,padron!$A$3:$M$482,10,0)),+IF(ISERROR(VLOOKUP($B318,NAfiliado_NFarmacia!$A$2:$J$497,5,0)),"Ingresa Direccion de Farmacia",VLOOKUP($B318,NAfiliado_NFarmacia!$A$2:$J$497,6,0)),VLOOKUP($B318,padron!$A$3:$M$482,10,0)),+IF(ISERROR(VLOOKUP($B318,NAfiliado_NFarmacia!$A$2:$J$497,6,0)),"Ingresa Direccion de Farmacia",VLOOKUP($B318,NAfiliado_NFarmacia!$A$2:$J$497,6,0))))</f>
        <v/>
      </c>
      <c r="K318" s="70">
        <f>+IF($B318="","",+IF(OR($F318="Si",$F318=""),IF(ISERROR(VLOOKUP($B318,padron!$A$3:$M$482,10,0)),+IF(ISERROR(VLOOKUP($B318,NAfiliado_NFarmacia!$A$2:$J$497,5,0)),"Ingresa Localidad de Farmacia",VLOOKUP($B318,NAfiliado_NFarmacia!$A$2:$J$497,7,0)),VLOOKUP($B318,padron!$A$3:$M$482,11,0)),+IF(ISERROR(VLOOKUP($B318,NAfiliado_NFarmacia!$A$2:$J$497,7,0)),"Ingresa Localidad de Farmacia",VLOOKUP($B318,NAfiliado_NFarmacia!$A$2:$J$497,7,0))))</f>
        <v/>
      </c>
      <c r="L318" s="69">
        <f>+IF(B318="","",IF(F318="No","84005541",+IFERROR(+VLOOKUP(inicio!B318,padron!$A$2:$H$1999,8,0),"84005541")))</f>
        <v/>
      </c>
      <c r="M318" s="69">
        <f>+IF(B318="","",+IFERROR(+VLOOKUP(B318,padron!A:C,3,0),"no_cargado"))</f>
        <v/>
      </c>
      <c r="N318" s="69">
        <f>+IF(C318="","",+IFERROR(+VLOOKUP($C318,materiales!$A$2:$C$101,3,0),"9999"))</f>
        <v/>
      </c>
      <c r="O318" s="69">
        <f>+IF(D318="","","01")</f>
        <v/>
      </c>
      <c r="P318" s="69">
        <f>+IF(B318="","","CONVENIO 100%")</f>
        <v/>
      </c>
      <c r="Q318" s="69">
        <f>+IF(I318="","","ZTRA")</f>
        <v/>
      </c>
      <c r="R318" s="69">
        <f>+IF(J318="","",+IFERROR(+IF(U318="DSZA","ALMA","1004"),"ALMA"))</f>
        <v/>
      </c>
      <c r="S318" s="69">
        <f>+IF(K318="","","40000001")</f>
        <v/>
      </c>
      <c r="T318" s="69">
        <f>+IF(L318="","",+DAY(TODAY())&amp;"."&amp;TEXT(+TODAY(),"MM")&amp;"."&amp;+YEAR(TODAY()))</f>
        <v/>
      </c>
      <c r="U318" s="69">
        <f>+IF(M318="","",IFERROR(+VLOOKUP(C318,materiales!$A$2:$D$1000,4,0),"DSZA"))</f>
        <v/>
      </c>
      <c r="V318" s="69">
        <f>+IF(N318="","","MAN")</f>
        <v/>
      </c>
      <c r="W318" s="69">
        <f>IF(B318="","","02")</f>
        <v/>
      </c>
      <c r="X318" s="69">
        <f>IF(B318="","","01")</f>
        <v/>
      </c>
      <c r="Y318" s="70">
        <f>+RIGHT(B318,8)</f>
        <v/>
      </c>
      <c r="Z318" s="70">
        <f>IF(M318="no_cargado",VLOOKUP(B318,NAfiliado_NFarmacia!A:H,8,0),"")</f>
        <v/>
      </c>
      <c r="AA318" s="71" t="n"/>
    </row>
    <row r="319">
      <c r="A319" s="50" t="n"/>
      <c r="B319" s="70" t="n"/>
      <c r="C319" s="72" t="n"/>
      <c r="D319" s="70" t="n"/>
      <c r="E319" s="70" t="n"/>
      <c r="F319" s="70" t="n"/>
      <c r="G319" s="66">
        <f>+IF($B319="","",+IFERROR(+VLOOKUP(B319,padron!$A$2:$E$2000,2,0),+IFERROR(VLOOKUP(B319,NAfiliado_NFarmacia!$A:$J,10,0),"Ingresar Nuevo Afiliado")))</f>
        <v/>
      </c>
      <c r="H319" s="69">
        <f>+IF(B319="","",+IFERROR(+VLOOKUP($C319,materiales!$A$2:$C$101,2,0),"9999"))</f>
        <v/>
      </c>
      <c r="I319" s="70">
        <f>+IF($B319="","",+IF(OR($F319="Si",$F319=""),IF(ISERROR(VLOOKUP($B319,padron!$A$3:$M$482,9,0)),+IF(ISERROR(VLOOKUP($B319,NAfiliado_NFarmacia!$A$2:$J$497,5,0)),"Ingresa Farmacia",VLOOKUP($B319,NAfiliado_NFarmacia!$A$2:$J$497,5,0)),VLOOKUP($B319,padron!$A$3:$M$482,9,0)),+IF(ISERROR(VLOOKUP($B319,NAfiliado_NFarmacia!$A$2:$J$497,5,0)),"Ingresa Farmacia",VLOOKUP($B319,NAfiliado_NFarmacia!$A$2:$J$497,5,0))))</f>
        <v/>
      </c>
      <c r="J319" s="70">
        <f>+IF($B319="","",+IF(OR($F319="Si",$F319=""),IF(ISERROR(VLOOKUP($B319,padron!$A$3:$M$482,10,0)),+IF(ISERROR(VLOOKUP($B319,NAfiliado_NFarmacia!$A$2:$J$497,5,0)),"Ingresa Direccion de Farmacia",VLOOKUP($B319,NAfiliado_NFarmacia!$A$2:$J$497,6,0)),VLOOKUP($B319,padron!$A$3:$M$482,10,0)),+IF(ISERROR(VLOOKUP($B319,NAfiliado_NFarmacia!$A$2:$J$497,6,0)),"Ingresa Direccion de Farmacia",VLOOKUP($B319,NAfiliado_NFarmacia!$A$2:$J$497,6,0))))</f>
        <v/>
      </c>
      <c r="K319" s="70">
        <f>+IF($B319="","",+IF(OR($F319="Si",$F319=""),IF(ISERROR(VLOOKUP($B319,padron!$A$3:$M$482,10,0)),+IF(ISERROR(VLOOKUP($B319,NAfiliado_NFarmacia!$A$2:$J$497,5,0)),"Ingresa Localidad de Farmacia",VLOOKUP($B319,NAfiliado_NFarmacia!$A$2:$J$497,7,0)),VLOOKUP($B319,padron!$A$3:$M$482,11,0)),+IF(ISERROR(VLOOKUP($B319,NAfiliado_NFarmacia!$A$2:$J$497,7,0)),"Ingresa Localidad de Farmacia",VLOOKUP($B319,NAfiliado_NFarmacia!$A$2:$J$497,7,0))))</f>
        <v/>
      </c>
      <c r="L319" s="69">
        <f>+IF(B319="","",IF(F319="No","84005541",+IFERROR(+VLOOKUP(inicio!B319,padron!$A$2:$H$1999,8,0),"84005541")))</f>
        <v/>
      </c>
      <c r="M319" s="69">
        <f>+IF(B319="","",+IFERROR(+VLOOKUP(B319,padron!A:C,3,0),"no_cargado"))</f>
        <v/>
      </c>
      <c r="N319" s="69">
        <f>+IF(C319="","",+IFERROR(+VLOOKUP($C319,materiales!$A$2:$C$101,3,0),"9999"))</f>
        <v/>
      </c>
      <c r="O319" s="69">
        <f>+IF(D319="","","01")</f>
        <v/>
      </c>
      <c r="P319" s="69">
        <f>+IF(B319="","","CONVENIO 100%")</f>
        <v/>
      </c>
      <c r="Q319" s="69">
        <f>+IF(I319="","","ZTRA")</f>
        <v/>
      </c>
      <c r="R319" s="69">
        <f>+IF(J319="","",+IFERROR(+IF(U319="DSZA","ALMA","1004"),"ALMA"))</f>
        <v/>
      </c>
      <c r="S319" s="69">
        <f>+IF(K319="","","40000001")</f>
        <v/>
      </c>
      <c r="T319" s="69">
        <f>+IF(L319="","",+DAY(TODAY())&amp;"."&amp;TEXT(+TODAY(),"MM")&amp;"."&amp;+YEAR(TODAY()))</f>
        <v/>
      </c>
      <c r="U319" s="69">
        <f>+IF(M319="","",IFERROR(+VLOOKUP(C319,materiales!$A$2:$D$1000,4,0),"DSZA"))</f>
        <v/>
      </c>
      <c r="V319" s="69">
        <f>+IF(N319="","","MAN")</f>
        <v/>
      </c>
      <c r="W319" s="69">
        <f>IF(B319="","","02")</f>
        <v/>
      </c>
      <c r="X319" s="69">
        <f>IF(B319="","","01")</f>
        <v/>
      </c>
      <c r="Y319" s="70">
        <f>+RIGHT(B319,8)</f>
        <v/>
      </c>
      <c r="Z319" s="70">
        <f>IF(M319="no_cargado",VLOOKUP(B319,NAfiliado_NFarmacia!A:H,8,0),"")</f>
        <v/>
      </c>
      <c r="AA319" s="71" t="n"/>
    </row>
    <row r="320">
      <c r="A320" s="50" t="n"/>
      <c r="B320" s="70" t="n"/>
      <c r="C320" s="72" t="n"/>
      <c r="D320" s="70" t="n"/>
      <c r="E320" s="70" t="n"/>
      <c r="F320" s="70" t="n"/>
      <c r="G320" s="66">
        <f>+IF($B320="","",+IFERROR(+VLOOKUP(B320,padron!$A$2:$E$2000,2,0),+IFERROR(VLOOKUP(B320,NAfiliado_NFarmacia!$A:$J,10,0),"Ingresar Nuevo Afiliado")))</f>
        <v/>
      </c>
      <c r="H320" s="69">
        <f>+IF(B320="","",+IFERROR(+VLOOKUP($C320,materiales!$A$2:$C$101,2,0),"9999"))</f>
        <v/>
      </c>
      <c r="I320" s="70">
        <f>+IF($B320="","",+IF(OR($F320="Si",$F320=""),IF(ISERROR(VLOOKUP($B320,padron!$A$3:$M$482,9,0)),+IF(ISERROR(VLOOKUP($B320,NAfiliado_NFarmacia!$A$2:$J$497,5,0)),"Ingresa Farmacia",VLOOKUP($B320,NAfiliado_NFarmacia!$A$2:$J$497,5,0)),VLOOKUP($B320,padron!$A$3:$M$482,9,0)),+IF(ISERROR(VLOOKUP($B320,NAfiliado_NFarmacia!$A$2:$J$497,5,0)),"Ingresa Farmacia",VLOOKUP($B320,NAfiliado_NFarmacia!$A$2:$J$497,5,0))))</f>
        <v/>
      </c>
      <c r="J320" s="70">
        <f>+IF($B320="","",+IF(OR($F320="Si",$F320=""),IF(ISERROR(VLOOKUP($B320,padron!$A$3:$M$482,10,0)),+IF(ISERROR(VLOOKUP($B320,NAfiliado_NFarmacia!$A$2:$J$497,5,0)),"Ingresa Direccion de Farmacia",VLOOKUP($B320,NAfiliado_NFarmacia!$A$2:$J$497,6,0)),VLOOKUP($B320,padron!$A$3:$M$482,10,0)),+IF(ISERROR(VLOOKUP($B320,NAfiliado_NFarmacia!$A$2:$J$497,6,0)),"Ingresa Direccion de Farmacia",VLOOKUP($B320,NAfiliado_NFarmacia!$A$2:$J$497,6,0))))</f>
        <v/>
      </c>
      <c r="K320" s="70">
        <f>+IF($B320="","",+IF(OR($F320="Si",$F320=""),IF(ISERROR(VLOOKUP($B320,padron!$A$3:$M$482,10,0)),+IF(ISERROR(VLOOKUP($B320,NAfiliado_NFarmacia!$A$2:$J$497,5,0)),"Ingresa Localidad de Farmacia",VLOOKUP($B320,NAfiliado_NFarmacia!$A$2:$J$497,7,0)),VLOOKUP($B320,padron!$A$3:$M$482,11,0)),+IF(ISERROR(VLOOKUP($B320,NAfiliado_NFarmacia!$A$2:$J$497,7,0)),"Ingresa Localidad de Farmacia",VLOOKUP($B320,NAfiliado_NFarmacia!$A$2:$J$497,7,0))))</f>
        <v/>
      </c>
      <c r="L320" s="69">
        <f>+IF(B320="","",IF(F320="No","84005541",+IFERROR(+VLOOKUP(inicio!B320,padron!$A$2:$H$1999,8,0),"84005541")))</f>
        <v/>
      </c>
      <c r="M320" s="69">
        <f>+IF(B320="","",+IFERROR(+VLOOKUP(B320,padron!A:C,3,0),"no_cargado"))</f>
        <v/>
      </c>
      <c r="N320" s="69">
        <f>+IF(C320="","",+IFERROR(+VLOOKUP($C320,materiales!$A$2:$C$101,3,0),"9999"))</f>
        <v/>
      </c>
      <c r="O320" s="69">
        <f>+IF(D320="","","01")</f>
        <v/>
      </c>
      <c r="P320" s="69">
        <f>+IF(B320="","","CONVENIO 100%")</f>
        <v/>
      </c>
      <c r="Q320" s="69">
        <f>+IF(I320="","","ZTRA")</f>
        <v/>
      </c>
      <c r="R320" s="69">
        <f>+IF(J320="","",+IFERROR(+IF(U320="DSZA","ALMA","1004"),"ALMA"))</f>
        <v/>
      </c>
      <c r="S320" s="69">
        <f>+IF(K320="","","40000001")</f>
        <v/>
      </c>
      <c r="T320" s="69">
        <f>+IF(L320="","",+DAY(TODAY())&amp;"."&amp;TEXT(+TODAY(),"MM")&amp;"."&amp;+YEAR(TODAY()))</f>
        <v/>
      </c>
      <c r="U320" s="69">
        <f>+IF(M320="","",IFERROR(+VLOOKUP(C320,materiales!$A$2:$D$1000,4,0),"DSZA"))</f>
        <v/>
      </c>
      <c r="V320" s="69">
        <f>+IF(N320="","","MAN")</f>
        <v/>
      </c>
      <c r="W320" s="69">
        <f>IF(B320="","","02")</f>
        <v/>
      </c>
      <c r="X320" s="69">
        <f>IF(B320="","","01")</f>
        <v/>
      </c>
      <c r="Y320" s="70">
        <f>+RIGHT(B320,8)</f>
        <v/>
      </c>
      <c r="Z320" s="70">
        <f>IF(M320="no_cargado",VLOOKUP(B320,NAfiliado_NFarmacia!A:H,8,0),"")</f>
        <v/>
      </c>
      <c r="AA320" s="71" t="n"/>
    </row>
    <row r="321">
      <c r="A321" s="50" t="n"/>
      <c r="B321" s="70" t="n"/>
      <c r="C321" s="72" t="n"/>
      <c r="D321" s="70" t="n"/>
      <c r="E321" s="70" t="n"/>
      <c r="F321" s="70" t="n"/>
      <c r="G321" s="66">
        <f>+IF($B321="","",+IFERROR(+VLOOKUP(B321,padron!$A$2:$E$2000,2,0),+IFERROR(VLOOKUP(B321,NAfiliado_NFarmacia!$A:$J,10,0),"Ingresar Nuevo Afiliado")))</f>
        <v/>
      </c>
      <c r="H321" s="69">
        <f>+IF(B321="","",+IFERROR(+VLOOKUP($C321,materiales!$A$2:$C$101,2,0),"9999"))</f>
        <v/>
      </c>
      <c r="I321" s="70">
        <f>+IF($B321="","",+IF(OR($F321="Si",$F321=""),IF(ISERROR(VLOOKUP($B321,padron!$A$3:$M$482,9,0)),+IF(ISERROR(VLOOKUP($B321,NAfiliado_NFarmacia!$A$2:$J$497,5,0)),"Ingresa Farmacia",VLOOKUP($B321,NAfiliado_NFarmacia!$A$2:$J$497,5,0)),VLOOKUP($B321,padron!$A$3:$M$482,9,0)),+IF(ISERROR(VLOOKUP($B321,NAfiliado_NFarmacia!$A$2:$J$497,5,0)),"Ingresa Farmacia",VLOOKUP($B321,NAfiliado_NFarmacia!$A$2:$J$497,5,0))))</f>
        <v/>
      </c>
      <c r="J321" s="70">
        <f>+IF($B321="","",+IF(OR($F321="Si",$F321=""),IF(ISERROR(VLOOKUP($B321,padron!$A$3:$M$482,10,0)),+IF(ISERROR(VLOOKUP($B321,NAfiliado_NFarmacia!$A$2:$J$497,5,0)),"Ingresa Direccion de Farmacia",VLOOKUP($B321,NAfiliado_NFarmacia!$A$2:$J$497,6,0)),VLOOKUP($B321,padron!$A$3:$M$482,10,0)),+IF(ISERROR(VLOOKUP($B321,NAfiliado_NFarmacia!$A$2:$J$497,6,0)),"Ingresa Direccion de Farmacia",VLOOKUP($B321,NAfiliado_NFarmacia!$A$2:$J$497,6,0))))</f>
        <v/>
      </c>
      <c r="K321" s="70">
        <f>+IF($B321="","",+IF(OR($F321="Si",$F321=""),IF(ISERROR(VLOOKUP($B321,padron!$A$3:$M$482,10,0)),+IF(ISERROR(VLOOKUP($B321,NAfiliado_NFarmacia!$A$2:$J$497,5,0)),"Ingresa Localidad de Farmacia",VLOOKUP($B321,NAfiliado_NFarmacia!$A$2:$J$497,7,0)),VLOOKUP($B321,padron!$A$3:$M$482,11,0)),+IF(ISERROR(VLOOKUP($B321,NAfiliado_NFarmacia!$A$2:$J$497,7,0)),"Ingresa Localidad de Farmacia",VLOOKUP($B321,NAfiliado_NFarmacia!$A$2:$J$497,7,0))))</f>
        <v/>
      </c>
      <c r="L321" s="69">
        <f>+IF(B321="","",IF(F321="No","84005541",+IFERROR(+VLOOKUP(inicio!B321,padron!$A$2:$H$1999,8,0),"84005541")))</f>
        <v/>
      </c>
      <c r="M321" s="69">
        <f>+IF(B321="","",+IFERROR(+VLOOKUP(B321,padron!A:C,3,0),"no_cargado"))</f>
        <v/>
      </c>
      <c r="N321" s="69">
        <f>+IF(C321="","",+IFERROR(+VLOOKUP($C321,materiales!$A$2:$C$101,3,0),"9999"))</f>
        <v/>
      </c>
      <c r="O321" s="69">
        <f>+IF(D321="","","01")</f>
        <v/>
      </c>
      <c r="P321" s="69">
        <f>+IF(B321="","","CONVENIO 100%")</f>
        <v/>
      </c>
      <c r="Q321" s="69">
        <f>+IF(I321="","","ZTRA")</f>
        <v/>
      </c>
      <c r="R321" s="69">
        <f>+IF(J321="","",+IFERROR(+IF(U321="DSZA","ALMA","1004"),"ALMA"))</f>
        <v/>
      </c>
      <c r="S321" s="69">
        <f>+IF(K321="","","40000001")</f>
        <v/>
      </c>
      <c r="T321" s="69">
        <f>+IF(L321="","",+DAY(TODAY())&amp;"."&amp;TEXT(+TODAY(),"MM")&amp;"."&amp;+YEAR(TODAY()))</f>
        <v/>
      </c>
      <c r="U321" s="69">
        <f>+IF(M321="","",IFERROR(+VLOOKUP(C321,materiales!$A$2:$D$1000,4,0),"DSZA"))</f>
        <v/>
      </c>
      <c r="V321" s="69">
        <f>+IF(N321="","","MAN")</f>
        <v/>
      </c>
      <c r="W321" s="69">
        <f>IF(B321="","","02")</f>
        <v/>
      </c>
      <c r="X321" s="69">
        <f>IF(B321="","","01")</f>
        <v/>
      </c>
      <c r="Y321" s="70">
        <f>+RIGHT(B321,8)</f>
        <v/>
      </c>
      <c r="Z321" s="70">
        <f>IF(M321="no_cargado",VLOOKUP(B321,NAfiliado_NFarmacia!A:H,8,0),"")</f>
        <v/>
      </c>
      <c r="AA321" s="71" t="n"/>
    </row>
    <row r="322">
      <c r="A322" s="50" t="n"/>
      <c r="B322" s="70" t="n"/>
      <c r="C322" s="72" t="n"/>
      <c r="D322" s="70" t="n"/>
      <c r="E322" s="70" t="n"/>
      <c r="F322" s="70" t="n"/>
      <c r="G322" s="66">
        <f>+IF($B322="","",+IFERROR(+VLOOKUP(B322,padron!$A$2:$E$2000,2,0),+IFERROR(VLOOKUP(B322,NAfiliado_NFarmacia!$A:$J,10,0),"Ingresar Nuevo Afiliado")))</f>
        <v/>
      </c>
      <c r="H322" s="69">
        <f>+IF(B322="","",+IFERROR(+VLOOKUP($C322,materiales!$A$2:$C$101,2,0),"9999"))</f>
        <v/>
      </c>
      <c r="I322" s="70">
        <f>+IF($B322="","",+IF(OR($F322="Si",$F322=""),IF(ISERROR(VLOOKUP($B322,padron!$A$3:$M$482,9,0)),+IF(ISERROR(VLOOKUP($B322,NAfiliado_NFarmacia!$A$2:$J$497,5,0)),"Ingresa Farmacia",VLOOKUP($B322,NAfiliado_NFarmacia!$A$2:$J$497,5,0)),VLOOKUP($B322,padron!$A$3:$M$482,9,0)),+IF(ISERROR(VLOOKUP($B322,NAfiliado_NFarmacia!$A$2:$J$497,5,0)),"Ingresa Farmacia",VLOOKUP($B322,NAfiliado_NFarmacia!$A$2:$J$497,5,0))))</f>
        <v/>
      </c>
      <c r="J322" s="70">
        <f>+IF($B322="","",+IF(OR($F322="Si",$F322=""),IF(ISERROR(VLOOKUP($B322,padron!$A$3:$M$482,10,0)),+IF(ISERROR(VLOOKUP($B322,NAfiliado_NFarmacia!$A$2:$J$497,5,0)),"Ingresa Direccion de Farmacia",VLOOKUP($B322,NAfiliado_NFarmacia!$A$2:$J$497,6,0)),VLOOKUP($B322,padron!$A$3:$M$482,10,0)),+IF(ISERROR(VLOOKUP($B322,NAfiliado_NFarmacia!$A$2:$J$497,6,0)),"Ingresa Direccion de Farmacia",VLOOKUP($B322,NAfiliado_NFarmacia!$A$2:$J$497,6,0))))</f>
        <v/>
      </c>
      <c r="K322" s="70">
        <f>+IF($B322="","",+IF(OR($F322="Si",$F322=""),IF(ISERROR(VLOOKUP($B322,padron!$A$3:$M$482,10,0)),+IF(ISERROR(VLOOKUP($B322,NAfiliado_NFarmacia!$A$2:$J$497,5,0)),"Ingresa Localidad de Farmacia",VLOOKUP($B322,NAfiliado_NFarmacia!$A$2:$J$497,7,0)),VLOOKUP($B322,padron!$A$3:$M$482,11,0)),+IF(ISERROR(VLOOKUP($B322,NAfiliado_NFarmacia!$A$2:$J$497,7,0)),"Ingresa Localidad de Farmacia",VLOOKUP($B322,NAfiliado_NFarmacia!$A$2:$J$497,7,0))))</f>
        <v/>
      </c>
      <c r="L322" s="69">
        <f>+IF(B322="","",IF(F322="No","84005541",+IFERROR(+VLOOKUP(inicio!B322,padron!$A$2:$H$1999,8,0),"84005541")))</f>
        <v/>
      </c>
      <c r="M322" s="69">
        <f>+IF(B322="","",+IFERROR(+VLOOKUP(B322,padron!A:C,3,0),"no_cargado"))</f>
        <v/>
      </c>
      <c r="N322" s="69">
        <f>+IF(C322="","",+IFERROR(+VLOOKUP($C322,materiales!$A$2:$C$101,3,0),"9999"))</f>
        <v/>
      </c>
      <c r="O322" s="69">
        <f>+IF(D322="","","01")</f>
        <v/>
      </c>
      <c r="P322" s="69">
        <f>+IF(B322="","","CONVENIO 100%")</f>
        <v/>
      </c>
      <c r="Q322" s="69">
        <f>+IF(I322="","","ZTRA")</f>
        <v/>
      </c>
      <c r="R322" s="69">
        <f>+IF(J322="","",+IFERROR(+IF(U322="DSZA","ALMA","1004"),"ALMA"))</f>
        <v/>
      </c>
      <c r="S322" s="69">
        <f>+IF(K322="","","40000001")</f>
        <v/>
      </c>
      <c r="T322" s="69">
        <f>+IF(L322="","",+DAY(TODAY())&amp;"."&amp;TEXT(+TODAY(),"MM")&amp;"."&amp;+YEAR(TODAY()))</f>
        <v/>
      </c>
      <c r="U322" s="69">
        <f>+IF(M322="","",IFERROR(+VLOOKUP(C322,materiales!$A$2:$D$1000,4,0),"DSZA"))</f>
        <v/>
      </c>
      <c r="V322" s="69">
        <f>+IF(N322="","","MAN")</f>
        <v/>
      </c>
      <c r="W322" s="69">
        <f>IF(B322="","","02")</f>
        <v/>
      </c>
      <c r="X322" s="69">
        <f>IF(B322="","","01")</f>
        <v/>
      </c>
      <c r="Y322" s="70">
        <f>+RIGHT(B322,8)</f>
        <v/>
      </c>
      <c r="Z322" s="70">
        <f>IF(M322="no_cargado",VLOOKUP(B322,NAfiliado_NFarmacia!A:H,8,0),"")</f>
        <v/>
      </c>
      <c r="AA322" s="71" t="n"/>
    </row>
    <row r="323">
      <c r="A323" s="50" t="n"/>
      <c r="B323" s="70" t="n"/>
      <c r="C323" s="72" t="n"/>
      <c r="D323" s="70" t="n"/>
      <c r="E323" s="70" t="n"/>
      <c r="F323" s="70" t="n"/>
      <c r="G323" s="66">
        <f>+IF($B323="","",+IFERROR(+VLOOKUP(B323,padron!$A$2:$E$2000,2,0),+IFERROR(VLOOKUP(B323,NAfiliado_NFarmacia!$A:$J,10,0),"Ingresar Nuevo Afiliado")))</f>
        <v/>
      </c>
      <c r="H323" s="69">
        <f>+IF(B323="","",+IFERROR(+VLOOKUP($C323,materiales!$A$2:$C$101,2,0),"9999"))</f>
        <v/>
      </c>
      <c r="I323" s="70">
        <f>+IF($B323="","",+IF(OR($F323="Si",$F323=""),IF(ISERROR(VLOOKUP($B323,padron!$A$3:$M$482,9,0)),+IF(ISERROR(VLOOKUP($B323,NAfiliado_NFarmacia!$A$2:$J$497,5,0)),"Ingresa Farmacia",VLOOKUP($B323,NAfiliado_NFarmacia!$A$2:$J$497,5,0)),VLOOKUP($B323,padron!$A$3:$M$482,9,0)),+IF(ISERROR(VLOOKUP($B323,NAfiliado_NFarmacia!$A$2:$J$497,5,0)),"Ingresa Farmacia",VLOOKUP($B323,NAfiliado_NFarmacia!$A$2:$J$497,5,0))))</f>
        <v/>
      </c>
      <c r="J323" s="70">
        <f>+IF($B323="","",+IF(OR($F323="Si",$F323=""),IF(ISERROR(VLOOKUP($B323,padron!$A$3:$M$482,10,0)),+IF(ISERROR(VLOOKUP($B323,NAfiliado_NFarmacia!$A$2:$J$497,5,0)),"Ingresa Direccion de Farmacia",VLOOKUP($B323,NAfiliado_NFarmacia!$A$2:$J$497,6,0)),VLOOKUP($B323,padron!$A$3:$M$482,10,0)),+IF(ISERROR(VLOOKUP($B323,NAfiliado_NFarmacia!$A$2:$J$497,6,0)),"Ingresa Direccion de Farmacia",VLOOKUP($B323,NAfiliado_NFarmacia!$A$2:$J$497,6,0))))</f>
        <v/>
      </c>
      <c r="K323" s="70">
        <f>+IF($B323="","",+IF(OR($F323="Si",$F323=""),IF(ISERROR(VLOOKUP($B323,padron!$A$3:$M$482,10,0)),+IF(ISERROR(VLOOKUP($B323,NAfiliado_NFarmacia!$A$2:$J$497,5,0)),"Ingresa Localidad de Farmacia",VLOOKUP($B323,NAfiliado_NFarmacia!$A$2:$J$497,7,0)),VLOOKUP($B323,padron!$A$3:$M$482,11,0)),+IF(ISERROR(VLOOKUP($B323,NAfiliado_NFarmacia!$A$2:$J$497,7,0)),"Ingresa Localidad de Farmacia",VLOOKUP($B323,NAfiliado_NFarmacia!$A$2:$J$497,7,0))))</f>
        <v/>
      </c>
      <c r="L323" s="69">
        <f>+IF(B323="","",IF(F323="No","84005541",+IFERROR(+VLOOKUP(inicio!B323,padron!$A$2:$H$1999,8,0),"84005541")))</f>
        <v/>
      </c>
      <c r="M323" s="69">
        <f>+IF(B323="","",+IFERROR(+VLOOKUP(B323,padron!A:C,3,0),"no_cargado"))</f>
        <v/>
      </c>
      <c r="N323" s="69">
        <f>+IF(C323="","",+IFERROR(+VLOOKUP($C323,materiales!$A$2:$C$101,3,0),"9999"))</f>
        <v/>
      </c>
      <c r="O323" s="69">
        <f>+IF(D323="","","01")</f>
        <v/>
      </c>
      <c r="P323" s="69">
        <f>+IF(B323="","","CONVENIO 100%")</f>
        <v/>
      </c>
      <c r="Q323" s="69">
        <f>+IF(I323="","","ZTRA")</f>
        <v/>
      </c>
      <c r="R323" s="69">
        <f>+IF(J323="","",+IFERROR(+IF(U323="DSZA","ALMA","1004"),"ALMA"))</f>
        <v/>
      </c>
      <c r="S323" s="69">
        <f>+IF(K323="","","40000001")</f>
        <v/>
      </c>
      <c r="T323" s="69">
        <f>+IF(L323="","",+DAY(TODAY())&amp;"."&amp;TEXT(+TODAY(),"MM")&amp;"."&amp;+YEAR(TODAY()))</f>
        <v/>
      </c>
      <c r="U323" s="69">
        <f>+IF(M323="","",IFERROR(+VLOOKUP(C323,materiales!$A$2:$D$1000,4,0),"DSZA"))</f>
        <v/>
      </c>
      <c r="V323" s="69">
        <f>+IF(N323="","","MAN")</f>
        <v/>
      </c>
      <c r="W323" s="69">
        <f>IF(B323="","","02")</f>
        <v/>
      </c>
      <c r="X323" s="69">
        <f>IF(B323="","","01")</f>
        <v/>
      </c>
      <c r="Y323" s="70">
        <f>+RIGHT(B323,8)</f>
        <v/>
      </c>
      <c r="Z323" s="70">
        <f>IF(M323="no_cargado",VLOOKUP(B323,NAfiliado_NFarmacia!A:H,8,0),"")</f>
        <v/>
      </c>
      <c r="AA323" s="71" t="n"/>
    </row>
    <row r="324">
      <c r="A324" s="50" t="n"/>
      <c r="B324" s="70" t="n"/>
      <c r="C324" s="72" t="n"/>
      <c r="D324" s="70" t="n"/>
      <c r="E324" s="70" t="n"/>
      <c r="F324" s="70" t="n"/>
      <c r="G324" s="66">
        <f>+IF($B324="","",+IFERROR(+VLOOKUP(B324,padron!$A$2:$E$2000,2,0),+IFERROR(VLOOKUP(B324,NAfiliado_NFarmacia!$A:$J,10,0),"Ingresar Nuevo Afiliado")))</f>
        <v/>
      </c>
      <c r="H324" s="69">
        <f>+IF(B324="","",+IFERROR(+VLOOKUP($C324,materiales!$A$2:$C$101,2,0),"9999"))</f>
        <v/>
      </c>
      <c r="I324" s="70">
        <f>+IF($B324="","",+IF(OR($F324="Si",$F324=""),IF(ISERROR(VLOOKUP($B324,padron!$A$3:$M$482,9,0)),+IF(ISERROR(VLOOKUP($B324,NAfiliado_NFarmacia!$A$2:$J$497,5,0)),"Ingresa Farmacia",VLOOKUP($B324,NAfiliado_NFarmacia!$A$2:$J$497,5,0)),VLOOKUP($B324,padron!$A$3:$M$482,9,0)),+IF(ISERROR(VLOOKUP($B324,NAfiliado_NFarmacia!$A$2:$J$497,5,0)),"Ingresa Farmacia",VLOOKUP($B324,NAfiliado_NFarmacia!$A$2:$J$497,5,0))))</f>
        <v/>
      </c>
      <c r="J324" s="70">
        <f>+IF($B324="","",+IF(OR($F324="Si",$F324=""),IF(ISERROR(VLOOKUP($B324,padron!$A$3:$M$482,10,0)),+IF(ISERROR(VLOOKUP($B324,NAfiliado_NFarmacia!$A$2:$J$497,5,0)),"Ingresa Direccion de Farmacia",VLOOKUP($B324,NAfiliado_NFarmacia!$A$2:$J$497,6,0)),VLOOKUP($B324,padron!$A$3:$M$482,10,0)),+IF(ISERROR(VLOOKUP($B324,NAfiliado_NFarmacia!$A$2:$J$497,6,0)),"Ingresa Direccion de Farmacia",VLOOKUP($B324,NAfiliado_NFarmacia!$A$2:$J$497,6,0))))</f>
        <v/>
      </c>
      <c r="K324" s="70">
        <f>+IF($B324="","",+IF(OR($F324="Si",$F324=""),IF(ISERROR(VLOOKUP($B324,padron!$A$3:$M$482,10,0)),+IF(ISERROR(VLOOKUP($B324,NAfiliado_NFarmacia!$A$2:$J$497,5,0)),"Ingresa Localidad de Farmacia",VLOOKUP($B324,NAfiliado_NFarmacia!$A$2:$J$497,7,0)),VLOOKUP($B324,padron!$A$3:$M$482,11,0)),+IF(ISERROR(VLOOKUP($B324,NAfiliado_NFarmacia!$A$2:$J$497,7,0)),"Ingresa Localidad de Farmacia",VLOOKUP($B324,NAfiliado_NFarmacia!$A$2:$J$497,7,0))))</f>
        <v/>
      </c>
      <c r="L324" s="69">
        <f>+IF(B324="","",IF(F324="No","84005541",+IFERROR(+VLOOKUP(inicio!B324,padron!$A$2:$H$1999,8,0),"84005541")))</f>
        <v/>
      </c>
      <c r="M324" s="69">
        <f>+IF(B324="","",+IFERROR(+VLOOKUP(B324,padron!A:C,3,0),"no_cargado"))</f>
        <v/>
      </c>
      <c r="N324" s="69">
        <f>+IF(C324="","",+IFERROR(+VLOOKUP($C324,materiales!$A$2:$C$101,3,0),"9999"))</f>
        <v/>
      </c>
      <c r="O324" s="69">
        <f>+IF(D324="","","01")</f>
        <v/>
      </c>
      <c r="P324" s="69">
        <f>+IF(B324="","","CONVENIO 100%")</f>
        <v/>
      </c>
      <c r="Q324" s="69">
        <f>+IF(I324="","","ZTRA")</f>
        <v/>
      </c>
      <c r="R324" s="69">
        <f>+IF(J324="","",+IFERROR(+IF(U324="DSZA","ALMA","1004"),"ALMA"))</f>
        <v/>
      </c>
      <c r="S324" s="69">
        <f>+IF(K324="","","40000001")</f>
        <v/>
      </c>
      <c r="T324" s="69">
        <f>+IF(L324="","",+DAY(TODAY())&amp;"."&amp;TEXT(+TODAY(),"MM")&amp;"."&amp;+YEAR(TODAY()))</f>
        <v/>
      </c>
      <c r="U324" s="69">
        <f>+IF(M324="","",IFERROR(+VLOOKUP(C324,materiales!$A$2:$D$1000,4,0),"DSZA"))</f>
        <v/>
      </c>
      <c r="V324" s="69">
        <f>+IF(N324="","","MAN")</f>
        <v/>
      </c>
      <c r="W324" s="69">
        <f>IF(B324="","","02")</f>
        <v/>
      </c>
      <c r="X324" s="69">
        <f>IF(B324="","","01")</f>
        <v/>
      </c>
      <c r="Y324" s="70">
        <f>+RIGHT(B324,8)</f>
        <v/>
      </c>
      <c r="Z324" s="70">
        <f>IF(M324="no_cargado",VLOOKUP(B324,NAfiliado_NFarmacia!A:H,8,0),"")</f>
        <v/>
      </c>
      <c r="AA324" s="71" t="n"/>
    </row>
    <row r="325">
      <c r="A325" s="50" t="n"/>
      <c r="B325" s="70" t="n"/>
      <c r="C325" s="72" t="n"/>
      <c r="D325" s="70" t="n"/>
      <c r="E325" s="70" t="n"/>
      <c r="F325" s="70" t="n"/>
      <c r="G325" s="66">
        <f>+IF($B325="","",+IFERROR(+VLOOKUP(B325,padron!$A$2:$E$2000,2,0),+IFERROR(VLOOKUP(B325,NAfiliado_NFarmacia!$A:$J,10,0),"Ingresar Nuevo Afiliado")))</f>
        <v/>
      </c>
      <c r="H325" s="69">
        <f>+IF(B325="","",+IFERROR(+VLOOKUP($C325,materiales!$A$2:$C$101,2,0),"9999"))</f>
        <v/>
      </c>
      <c r="I325" s="70">
        <f>+IF($B325="","",+IF(OR($F325="Si",$F325=""),IF(ISERROR(VLOOKUP($B325,padron!$A$3:$M$482,9,0)),+IF(ISERROR(VLOOKUP($B325,NAfiliado_NFarmacia!$A$2:$J$497,5,0)),"Ingresa Farmacia",VLOOKUP($B325,NAfiliado_NFarmacia!$A$2:$J$497,5,0)),VLOOKUP($B325,padron!$A$3:$M$482,9,0)),+IF(ISERROR(VLOOKUP($B325,NAfiliado_NFarmacia!$A$2:$J$497,5,0)),"Ingresa Farmacia",VLOOKUP($B325,NAfiliado_NFarmacia!$A$2:$J$497,5,0))))</f>
        <v/>
      </c>
      <c r="J325" s="70">
        <f>+IF($B325="","",+IF(OR($F325="Si",$F325=""),IF(ISERROR(VLOOKUP($B325,padron!$A$3:$M$482,10,0)),+IF(ISERROR(VLOOKUP($B325,NAfiliado_NFarmacia!$A$2:$J$497,5,0)),"Ingresa Direccion de Farmacia",VLOOKUP($B325,NAfiliado_NFarmacia!$A$2:$J$497,6,0)),VLOOKUP($B325,padron!$A$3:$M$482,10,0)),+IF(ISERROR(VLOOKUP($B325,NAfiliado_NFarmacia!$A$2:$J$497,6,0)),"Ingresa Direccion de Farmacia",VLOOKUP($B325,NAfiliado_NFarmacia!$A$2:$J$497,6,0))))</f>
        <v/>
      </c>
      <c r="K325" s="70">
        <f>+IF($B325="","",+IF(OR($F325="Si",$F325=""),IF(ISERROR(VLOOKUP($B325,padron!$A$3:$M$482,10,0)),+IF(ISERROR(VLOOKUP($B325,NAfiliado_NFarmacia!$A$2:$J$497,5,0)),"Ingresa Localidad de Farmacia",VLOOKUP($B325,NAfiliado_NFarmacia!$A$2:$J$497,7,0)),VLOOKUP($B325,padron!$A$3:$M$482,11,0)),+IF(ISERROR(VLOOKUP($B325,NAfiliado_NFarmacia!$A$2:$J$497,7,0)),"Ingresa Localidad de Farmacia",VLOOKUP($B325,NAfiliado_NFarmacia!$A$2:$J$497,7,0))))</f>
        <v/>
      </c>
      <c r="L325" s="69">
        <f>+IF(B325="","",IF(F325="No","84005541",+IFERROR(+VLOOKUP(inicio!B325,padron!$A$2:$H$1999,8,0),"84005541")))</f>
        <v/>
      </c>
      <c r="M325" s="69">
        <f>+IF(B325="","",+IFERROR(+VLOOKUP(B325,padron!A:C,3,0),"no_cargado"))</f>
        <v/>
      </c>
      <c r="N325" s="69">
        <f>+IF(C325="","",+IFERROR(+VLOOKUP($C325,materiales!$A$2:$C$101,3,0),"9999"))</f>
        <v/>
      </c>
      <c r="O325" s="69">
        <f>+IF(D325="","","01")</f>
        <v/>
      </c>
      <c r="P325" s="69">
        <f>+IF(B325="","","CONVENIO 100%")</f>
        <v/>
      </c>
      <c r="Q325" s="69">
        <f>+IF(I325="","","ZTRA")</f>
        <v/>
      </c>
      <c r="R325" s="69">
        <f>+IF(J325="","",+IFERROR(+IF(U325="DSZA","ALMA","1004"),"ALMA"))</f>
        <v/>
      </c>
      <c r="S325" s="69">
        <f>+IF(K325="","","40000001")</f>
        <v/>
      </c>
      <c r="T325" s="69">
        <f>+IF(L325="","",+DAY(TODAY())&amp;"."&amp;TEXT(+TODAY(),"MM")&amp;"."&amp;+YEAR(TODAY()))</f>
        <v/>
      </c>
      <c r="U325" s="69">
        <f>+IF(M325="","",IFERROR(+VLOOKUP(C325,materiales!$A$2:$D$1000,4,0),"DSZA"))</f>
        <v/>
      </c>
      <c r="V325" s="69">
        <f>+IF(N325="","","MAN")</f>
        <v/>
      </c>
      <c r="W325" s="69">
        <f>IF(B325="","","02")</f>
        <v/>
      </c>
      <c r="X325" s="69">
        <f>IF(B325="","","01")</f>
        <v/>
      </c>
      <c r="Y325" s="70">
        <f>+RIGHT(B325,8)</f>
        <v/>
      </c>
      <c r="Z325" s="70">
        <f>IF(M325="no_cargado",VLOOKUP(B325,NAfiliado_NFarmacia!A:H,8,0),"")</f>
        <v/>
      </c>
      <c r="AA325" s="71" t="n"/>
    </row>
    <row r="326">
      <c r="A326" s="50" t="n"/>
      <c r="B326" s="70" t="n"/>
      <c r="C326" s="72" t="n"/>
      <c r="D326" s="70" t="n"/>
      <c r="E326" s="70" t="n"/>
      <c r="F326" s="70" t="n"/>
      <c r="G326" s="66">
        <f>+IF($B326="","",+IFERROR(+VLOOKUP(B326,padron!$A$2:$E$2000,2,0),+IFERROR(VLOOKUP(B326,NAfiliado_NFarmacia!$A:$J,10,0),"Ingresar Nuevo Afiliado")))</f>
        <v/>
      </c>
      <c r="H326" s="69">
        <f>+IF(B326="","",+IFERROR(+VLOOKUP($C326,materiales!$A$2:$C$101,2,0),"9999"))</f>
        <v/>
      </c>
      <c r="I326" s="70">
        <f>+IF($B326="","",+IF(OR($F326="Si",$F326=""),IF(ISERROR(VLOOKUP($B326,padron!$A$3:$M$482,9,0)),+IF(ISERROR(VLOOKUP($B326,NAfiliado_NFarmacia!$A$2:$J$497,5,0)),"Ingresa Farmacia",VLOOKUP($B326,NAfiliado_NFarmacia!$A$2:$J$497,5,0)),VLOOKUP($B326,padron!$A$3:$M$482,9,0)),+IF(ISERROR(VLOOKUP($B326,NAfiliado_NFarmacia!$A$2:$J$497,5,0)),"Ingresa Farmacia",VLOOKUP($B326,NAfiliado_NFarmacia!$A$2:$J$497,5,0))))</f>
        <v/>
      </c>
      <c r="J326" s="70">
        <f>+IF($B326="","",+IF(OR($F326="Si",$F326=""),IF(ISERROR(VLOOKUP($B326,padron!$A$3:$M$482,10,0)),+IF(ISERROR(VLOOKUP($B326,NAfiliado_NFarmacia!$A$2:$J$497,5,0)),"Ingresa Direccion de Farmacia",VLOOKUP($B326,NAfiliado_NFarmacia!$A$2:$J$497,6,0)),VLOOKUP($B326,padron!$A$3:$M$482,10,0)),+IF(ISERROR(VLOOKUP($B326,NAfiliado_NFarmacia!$A$2:$J$497,6,0)),"Ingresa Direccion de Farmacia",VLOOKUP($B326,NAfiliado_NFarmacia!$A$2:$J$497,6,0))))</f>
        <v/>
      </c>
      <c r="K326" s="70">
        <f>+IF($B326="","",+IF(OR($F326="Si",$F326=""),IF(ISERROR(VLOOKUP($B326,padron!$A$3:$M$482,10,0)),+IF(ISERROR(VLOOKUP($B326,NAfiliado_NFarmacia!$A$2:$J$497,5,0)),"Ingresa Localidad de Farmacia",VLOOKUP($B326,NAfiliado_NFarmacia!$A$2:$J$497,7,0)),VLOOKUP($B326,padron!$A$3:$M$482,11,0)),+IF(ISERROR(VLOOKUP($B326,NAfiliado_NFarmacia!$A$2:$J$497,7,0)),"Ingresa Localidad de Farmacia",VLOOKUP($B326,NAfiliado_NFarmacia!$A$2:$J$497,7,0))))</f>
        <v/>
      </c>
      <c r="L326" s="69">
        <f>+IF(B326="","",IF(F326="No","84005541",+IFERROR(+VLOOKUP(inicio!B326,padron!$A$2:$H$1999,8,0),"84005541")))</f>
        <v/>
      </c>
      <c r="M326" s="69">
        <f>+IF(B326="","",+IFERROR(+VLOOKUP(B326,padron!A:C,3,0),"no_cargado"))</f>
        <v/>
      </c>
      <c r="N326" s="69">
        <f>+IF(C326="","",+IFERROR(+VLOOKUP($C326,materiales!$A$2:$C$101,3,0),"9999"))</f>
        <v/>
      </c>
      <c r="O326" s="69">
        <f>+IF(D326="","","01")</f>
        <v/>
      </c>
      <c r="P326" s="69">
        <f>+IF(B326="","","CONVENIO 100%")</f>
        <v/>
      </c>
      <c r="Q326" s="69">
        <f>+IF(I326="","","ZTRA")</f>
        <v/>
      </c>
      <c r="R326" s="69">
        <f>+IF(J326="","",+IFERROR(+IF(U326="DSZA","ALMA","1004"),"ALMA"))</f>
        <v/>
      </c>
      <c r="S326" s="69">
        <f>+IF(K326="","","40000001")</f>
        <v/>
      </c>
      <c r="T326" s="69">
        <f>+IF(L326="","",+DAY(TODAY())&amp;"."&amp;TEXT(+TODAY(),"MM")&amp;"."&amp;+YEAR(TODAY()))</f>
        <v/>
      </c>
      <c r="U326" s="69">
        <f>+IF(M326="","",IFERROR(+VLOOKUP(C326,materiales!$A$2:$D$1000,4,0),"DSZA"))</f>
        <v/>
      </c>
      <c r="V326" s="69">
        <f>+IF(N326="","","MAN")</f>
        <v/>
      </c>
      <c r="W326" s="69">
        <f>IF(B326="","","02")</f>
        <v/>
      </c>
      <c r="X326" s="69">
        <f>IF(B326="","","01")</f>
        <v/>
      </c>
      <c r="Y326" s="70">
        <f>+RIGHT(B326,8)</f>
        <v/>
      </c>
      <c r="Z326" s="70">
        <f>IF(M326="no_cargado",VLOOKUP(B326,NAfiliado_NFarmacia!A:H,8,0),"")</f>
        <v/>
      </c>
      <c r="AA326" s="71" t="n"/>
    </row>
    <row r="327">
      <c r="A327" s="50" t="n"/>
      <c r="B327" s="70" t="n"/>
      <c r="C327" s="72" t="n"/>
      <c r="D327" s="70" t="n"/>
      <c r="E327" s="70" t="n"/>
      <c r="F327" s="70" t="n"/>
      <c r="G327" s="66">
        <f>+IF($B327="","",+IFERROR(+VLOOKUP(B327,padron!$A$2:$E$2000,2,0),+IFERROR(VLOOKUP(B327,NAfiliado_NFarmacia!$A:$J,10,0),"Ingresar Nuevo Afiliado")))</f>
        <v/>
      </c>
      <c r="H327" s="69">
        <f>+IF(B327="","",+IFERROR(+VLOOKUP($C327,materiales!$A$2:$C$101,2,0),"9999"))</f>
        <v/>
      </c>
      <c r="I327" s="70">
        <f>+IF($B327="","",+IF(OR($F327="Si",$F327=""),IF(ISERROR(VLOOKUP($B327,padron!$A$3:$M$482,9,0)),+IF(ISERROR(VLOOKUP($B327,NAfiliado_NFarmacia!$A$2:$J$497,5,0)),"Ingresa Farmacia",VLOOKUP($B327,NAfiliado_NFarmacia!$A$2:$J$497,5,0)),VLOOKUP($B327,padron!$A$3:$M$482,9,0)),+IF(ISERROR(VLOOKUP($B327,NAfiliado_NFarmacia!$A$2:$J$497,5,0)),"Ingresa Farmacia",VLOOKUP($B327,NAfiliado_NFarmacia!$A$2:$J$497,5,0))))</f>
        <v/>
      </c>
      <c r="J327" s="70">
        <f>+IF($B327="","",+IF(OR($F327="Si",$F327=""),IF(ISERROR(VLOOKUP($B327,padron!$A$3:$M$482,10,0)),+IF(ISERROR(VLOOKUP($B327,NAfiliado_NFarmacia!$A$2:$J$497,5,0)),"Ingresa Direccion de Farmacia",VLOOKUP($B327,NAfiliado_NFarmacia!$A$2:$J$497,6,0)),VLOOKUP($B327,padron!$A$3:$M$482,10,0)),+IF(ISERROR(VLOOKUP($B327,NAfiliado_NFarmacia!$A$2:$J$497,6,0)),"Ingresa Direccion de Farmacia",VLOOKUP($B327,NAfiliado_NFarmacia!$A$2:$J$497,6,0))))</f>
        <v/>
      </c>
      <c r="K327" s="70">
        <f>+IF($B327="","",+IF(OR($F327="Si",$F327=""),IF(ISERROR(VLOOKUP($B327,padron!$A$3:$M$482,10,0)),+IF(ISERROR(VLOOKUP($B327,NAfiliado_NFarmacia!$A$2:$J$497,5,0)),"Ingresa Localidad de Farmacia",VLOOKUP($B327,NAfiliado_NFarmacia!$A$2:$J$497,7,0)),VLOOKUP($B327,padron!$A$3:$M$482,11,0)),+IF(ISERROR(VLOOKUP($B327,NAfiliado_NFarmacia!$A$2:$J$497,7,0)),"Ingresa Localidad de Farmacia",VLOOKUP($B327,NAfiliado_NFarmacia!$A$2:$J$497,7,0))))</f>
        <v/>
      </c>
      <c r="L327" s="69">
        <f>+IF(B327="","",IF(F327="No","84005541",+IFERROR(+VLOOKUP(inicio!B327,padron!$A$2:$H$1999,8,0),"84005541")))</f>
        <v/>
      </c>
      <c r="M327" s="69">
        <f>+IF(B327="","",+IFERROR(+VLOOKUP(B327,padron!A:C,3,0),"no_cargado"))</f>
        <v/>
      </c>
      <c r="N327" s="69">
        <f>+IF(C327="","",+IFERROR(+VLOOKUP($C327,materiales!$A$2:$C$101,3,0),"9999"))</f>
        <v/>
      </c>
      <c r="O327" s="69">
        <f>+IF(D327="","","01")</f>
        <v/>
      </c>
      <c r="P327" s="69">
        <f>+IF(B327="","","CONVENIO 100%")</f>
        <v/>
      </c>
      <c r="Q327" s="69">
        <f>+IF(I327="","","ZTRA")</f>
        <v/>
      </c>
      <c r="R327" s="69">
        <f>+IF(J327="","",+IFERROR(+IF(U327="DSZA","ALMA","1004"),"ALMA"))</f>
        <v/>
      </c>
      <c r="S327" s="69">
        <f>+IF(K327="","","40000001")</f>
        <v/>
      </c>
      <c r="T327" s="69">
        <f>+IF(L327="","",+DAY(TODAY())&amp;"."&amp;TEXT(+TODAY(),"MM")&amp;"."&amp;+YEAR(TODAY()))</f>
        <v/>
      </c>
      <c r="U327" s="69">
        <f>+IF(M327="","",IFERROR(+VLOOKUP(C327,materiales!$A$2:$D$1000,4,0),"DSZA"))</f>
        <v/>
      </c>
      <c r="V327" s="69">
        <f>+IF(N327="","","MAN")</f>
        <v/>
      </c>
      <c r="W327" s="69">
        <f>IF(B327="","","02")</f>
        <v/>
      </c>
      <c r="X327" s="69">
        <f>IF(B327="","","01")</f>
        <v/>
      </c>
      <c r="Y327" s="70">
        <f>+RIGHT(B327,8)</f>
        <v/>
      </c>
      <c r="Z327" s="70">
        <f>IF(M327="no_cargado",VLOOKUP(B327,NAfiliado_NFarmacia!A:H,8,0),"")</f>
        <v/>
      </c>
      <c r="AA327" s="71" t="n"/>
    </row>
    <row r="328">
      <c r="A328" s="50" t="n"/>
      <c r="B328" s="70" t="n"/>
      <c r="C328" s="72" t="n"/>
      <c r="D328" s="70" t="n"/>
      <c r="E328" s="70" t="n"/>
      <c r="F328" s="70" t="n"/>
      <c r="G328" s="66">
        <f>+IF($B328="","",+IFERROR(+VLOOKUP(B328,padron!$A$2:$E$2000,2,0),+IFERROR(VLOOKUP(B328,NAfiliado_NFarmacia!$A:$J,10,0),"Ingresar Nuevo Afiliado")))</f>
        <v/>
      </c>
      <c r="H328" s="69">
        <f>+IF(B328="","",+IFERROR(+VLOOKUP($C328,materiales!$A$2:$C$101,2,0),"9999"))</f>
        <v/>
      </c>
      <c r="I328" s="70">
        <f>+IF($B328="","",+IF(OR($F328="Si",$F328=""),IF(ISERROR(VLOOKUP($B328,padron!$A$3:$M$482,9,0)),+IF(ISERROR(VLOOKUP($B328,NAfiliado_NFarmacia!$A$2:$J$497,5,0)),"Ingresa Farmacia",VLOOKUP($B328,NAfiliado_NFarmacia!$A$2:$J$497,5,0)),VLOOKUP($B328,padron!$A$3:$M$482,9,0)),+IF(ISERROR(VLOOKUP($B328,NAfiliado_NFarmacia!$A$2:$J$497,5,0)),"Ingresa Farmacia",VLOOKUP($B328,NAfiliado_NFarmacia!$A$2:$J$497,5,0))))</f>
        <v/>
      </c>
      <c r="J328" s="70">
        <f>+IF($B328="","",+IF(OR($F328="Si",$F328=""),IF(ISERROR(VLOOKUP($B328,padron!$A$3:$M$482,10,0)),+IF(ISERROR(VLOOKUP($B328,NAfiliado_NFarmacia!$A$2:$J$497,5,0)),"Ingresa Direccion de Farmacia",VLOOKUP($B328,NAfiliado_NFarmacia!$A$2:$J$497,6,0)),VLOOKUP($B328,padron!$A$3:$M$482,10,0)),+IF(ISERROR(VLOOKUP($B328,NAfiliado_NFarmacia!$A$2:$J$497,6,0)),"Ingresa Direccion de Farmacia",VLOOKUP($B328,NAfiliado_NFarmacia!$A$2:$J$497,6,0))))</f>
        <v/>
      </c>
      <c r="K328" s="70">
        <f>+IF($B328="","",+IF(OR($F328="Si",$F328=""),IF(ISERROR(VLOOKUP($B328,padron!$A$3:$M$482,10,0)),+IF(ISERROR(VLOOKUP($B328,NAfiliado_NFarmacia!$A$2:$J$497,5,0)),"Ingresa Localidad de Farmacia",VLOOKUP($B328,NAfiliado_NFarmacia!$A$2:$J$497,7,0)),VLOOKUP($B328,padron!$A$3:$M$482,11,0)),+IF(ISERROR(VLOOKUP($B328,NAfiliado_NFarmacia!$A$2:$J$497,7,0)),"Ingresa Localidad de Farmacia",VLOOKUP($B328,NAfiliado_NFarmacia!$A$2:$J$497,7,0))))</f>
        <v/>
      </c>
      <c r="L328" s="69">
        <f>+IF(B328="","",IF(F328="No","84005541",+IFERROR(+VLOOKUP(inicio!B328,padron!$A$2:$H$1999,8,0),"84005541")))</f>
        <v/>
      </c>
      <c r="M328" s="69">
        <f>+IF(B328="","",+IFERROR(+VLOOKUP(B328,padron!A:C,3,0),"no_cargado"))</f>
        <v/>
      </c>
      <c r="N328" s="69">
        <f>+IF(C328="","",+IFERROR(+VLOOKUP($C328,materiales!$A$2:$C$101,3,0),"9999"))</f>
        <v/>
      </c>
      <c r="O328" s="69">
        <f>+IF(D328="","","01")</f>
        <v/>
      </c>
      <c r="P328" s="69">
        <f>+IF(B328="","","CONVENIO 100%")</f>
        <v/>
      </c>
      <c r="Q328" s="69">
        <f>+IF(I328="","","ZTRA")</f>
        <v/>
      </c>
      <c r="R328" s="69">
        <f>+IF(J328="","",+IFERROR(+IF(U328="DSZA","ALMA","1004"),"ALMA"))</f>
        <v/>
      </c>
      <c r="S328" s="69">
        <f>+IF(K328="","","40000001")</f>
        <v/>
      </c>
      <c r="T328" s="69">
        <f>+IF(L328="","",+DAY(TODAY())&amp;"."&amp;TEXT(+TODAY(),"MM")&amp;"."&amp;+YEAR(TODAY()))</f>
        <v/>
      </c>
      <c r="U328" s="69">
        <f>+IF(M328="","",IFERROR(+VLOOKUP(C328,materiales!$A$2:$D$1000,4,0),"DSZA"))</f>
        <v/>
      </c>
      <c r="V328" s="69">
        <f>+IF(N328="","","MAN")</f>
        <v/>
      </c>
      <c r="W328" s="69">
        <f>IF(B328="","","02")</f>
        <v/>
      </c>
      <c r="X328" s="69">
        <f>IF(B328="","","01")</f>
        <v/>
      </c>
      <c r="Y328" s="70">
        <f>+RIGHT(B328,8)</f>
        <v/>
      </c>
      <c r="Z328" s="70">
        <f>IF(M328="no_cargado",VLOOKUP(B328,NAfiliado_NFarmacia!A:H,8,0),"")</f>
        <v/>
      </c>
      <c r="AA328" s="71" t="n"/>
    </row>
    <row r="329">
      <c r="A329" s="50" t="n"/>
      <c r="B329" s="70" t="n"/>
      <c r="C329" s="72" t="n"/>
      <c r="D329" s="70" t="n"/>
      <c r="E329" s="70" t="n"/>
      <c r="F329" s="70" t="n"/>
      <c r="G329" s="66">
        <f>+IF($B329="","",+IFERROR(+VLOOKUP(B329,padron!$A$2:$E$2000,2,0),+IFERROR(VLOOKUP(B329,NAfiliado_NFarmacia!$A:$J,10,0),"Ingresar Nuevo Afiliado")))</f>
        <v/>
      </c>
      <c r="H329" s="69">
        <f>+IF(B329="","",+IFERROR(+VLOOKUP($C329,materiales!$A$2:$C$101,2,0),"9999"))</f>
        <v/>
      </c>
      <c r="I329" s="70">
        <f>+IF($B329="","",+IF(OR($F329="Si",$F329=""),IF(ISERROR(VLOOKUP($B329,padron!$A$3:$M$482,9,0)),+IF(ISERROR(VLOOKUP($B329,NAfiliado_NFarmacia!$A$2:$J$497,5,0)),"Ingresa Farmacia",VLOOKUP($B329,NAfiliado_NFarmacia!$A$2:$J$497,5,0)),VLOOKUP($B329,padron!$A$3:$M$482,9,0)),+IF(ISERROR(VLOOKUP($B329,NAfiliado_NFarmacia!$A$2:$J$497,5,0)),"Ingresa Farmacia",VLOOKUP($B329,NAfiliado_NFarmacia!$A$2:$J$497,5,0))))</f>
        <v/>
      </c>
      <c r="J329" s="70">
        <f>+IF($B329="","",+IF(OR($F329="Si",$F329=""),IF(ISERROR(VLOOKUP($B329,padron!$A$3:$M$482,10,0)),+IF(ISERROR(VLOOKUP($B329,NAfiliado_NFarmacia!$A$2:$J$497,5,0)),"Ingresa Direccion de Farmacia",VLOOKUP($B329,NAfiliado_NFarmacia!$A$2:$J$497,6,0)),VLOOKUP($B329,padron!$A$3:$M$482,10,0)),+IF(ISERROR(VLOOKUP($B329,NAfiliado_NFarmacia!$A$2:$J$497,6,0)),"Ingresa Direccion de Farmacia",VLOOKUP($B329,NAfiliado_NFarmacia!$A$2:$J$497,6,0))))</f>
        <v/>
      </c>
      <c r="K329" s="70">
        <f>+IF($B329="","",+IF(OR($F329="Si",$F329=""),IF(ISERROR(VLOOKUP($B329,padron!$A$3:$M$482,10,0)),+IF(ISERROR(VLOOKUP($B329,NAfiliado_NFarmacia!$A$2:$J$497,5,0)),"Ingresa Localidad de Farmacia",VLOOKUP($B329,NAfiliado_NFarmacia!$A$2:$J$497,7,0)),VLOOKUP($B329,padron!$A$3:$M$482,11,0)),+IF(ISERROR(VLOOKUP($B329,NAfiliado_NFarmacia!$A$2:$J$497,7,0)),"Ingresa Localidad de Farmacia",VLOOKUP($B329,NAfiliado_NFarmacia!$A$2:$J$497,7,0))))</f>
        <v/>
      </c>
      <c r="L329" s="69">
        <f>+IF(B329="","",IF(F329="No","84005541",+IFERROR(+VLOOKUP(inicio!B329,padron!$A$2:$H$1999,8,0),"84005541")))</f>
        <v/>
      </c>
      <c r="M329" s="69">
        <f>+IF(B329="","",+IFERROR(+VLOOKUP(B329,padron!A:C,3,0),"no_cargado"))</f>
        <v/>
      </c>
      <c r="N329" s="69">
        <f>+IF(C329="","",+IFERROR(+VLOOKUP($C329,materiales!$A$2:$C$101,3,0),"9999"))</f>
        <v/>
      </c>
      <c r="O329" s="69">
        <f>+IF(D329="","","01")</f>
        <v/>
      </c>
      <c r="P329" s="69">
        <f>+IF(B329="","","CONVENIO 100%")</f>
        <v/>
      </c>
      <c r="Q329" s="69">
        <f>+IF(I329="","","ZTRA")</f>
        <v/>
      </c>
      <c r="R329" s="69">
        <f>+IF(J329="","",+IFERROR(+IF(U329="DSZA","ALMA","1004"),"ALMA"))</f>
        <v/>
      </c>
      <c r="S329" s="69">
        <f>+IF(K329="","","40000001")</f>
        <v/>
      </c>
      <c r="T329" s="69">
        <f>+IF(L329="","",+DAY(TODAY())&amp;"."&amp;TEXT(+TODAY(),"MM")&amp;"."&amp;+YEAR(TODAY()))</f>
        <v/>
      </c>
      <c r="U329" s="69">
        <f>+IF(M329="","",IFERROR(+VLOOKUP(C329,materiales!$A$2:$D$1000,4,0),"DSZA"))</f>
        <v/>
      </c>
      <c r="V329" s="69">
        <f>+IF(N329="","","MAN")</f>
        <v/>
      </c>
      <c r="W329" s="69">
        <f>IF(B329="","","02")</f>
        <v/>
      </c>
      <c r="X329" s="69">
        <f>IF(B329="","","01")</f>
        <v/>
      </c>
      <c r="Y329" s="70">
        <f>+RIGHT(B329,8)</f>
        <v/>
      </c>
      <c r="Z329" s="70">
        <f>IF(M329="no_cargado",VLOOKUP(B329,NAfiliado_NFarmacia!A:H,8,0),"")</f>
        <v/>
      </c>
      <c r="AA329" s="71" t="n"/>
    </row>
    <row r="330">
      <c r="A330" s="50" t="n"/>
      <c r="B330" s="70" t="n"/>
      <c r="C330" s="72" t="n"/>
      <c r="D330" s="70" t="n"/>
      <c r="E330" s="70" t="n"/>
      <c r="F330" s="70" t="n"/>
      <c r="G330" s="66">
        <f>+IF($B330="","",+IFERROR(+VLOOKUP(B330,padron!$A$2:$E$2000,2,0),+IFERROR(VLOOKUP(B330,NAfiliado_NFarmacia!$A:$J,10,0),"Ingresar Nuevo Afiliado")))</f>
        <v/>
      </c>
      <c r="H330" s="69">
        <f>+IF(B330="","",+IFERROR(+VLOOKUP($C330,materiales!$A$2:$C$101,2,0),"9999"))</f>
        <v/>
      </c>
      <c r="I330" s="70">
        <f>+IF($B330="","",+IF(OR($F330="Si",$F330=""),IF(ISERROR(VLOOKUP($B330,padron!$A$3:$M$482,9,0)),+IF(ISERROR(VLOOKUP($B330,NAfiliado_NFarmacia!$A$2:$J$497,5,0)),"Ingresa Farmacia",VLOOKUP($B330,NAfiliado_NFarmacia!$A$2:$J$497,5,0)),VLOOKUP($B330,padron!$A$3:$M$482,9,0)),+IF(ISERROR(VLOOKUP($B330,NAfiliado_NFarmacia!$A$2:$J$497,5,0)),"Ingresa Farmacia",VLOOKUP($B330,NAfiliado_NFarmacia!$A$2:$J$497,5,0))))</f>
        <v/>
      </c>
      <c r="J330" s="70">
        <f>+IF($B330="","",+IF(OR($F330="Si",$F330=""),IF(ISERROR(VLOOKUP($B330,padron!$A$3:$M$482,10,0)),+IF(ISERROR(VLOOKUP($B330,NAfiliado_NFarmacia!$A$2:$J$497,5,0)),"Ingresa Direccion de Farmacia",VLOOKUP($B330,NAfiliado_NFarmacia!$A$2:$J$497,6,0)),VLOOKUP($B330,padron!$A$3:$M$482,10,0)),+IF(ISERROR(VLOOKUP($B330,NAfiliado_NFarmacia!$A$2:$J$497,6,0)),"Ingresa Direccion de Farmacia",VLOOKUP($B330,NAfiliado_NFarmacia!$A$2:$J$497,6,0))))</f>
        <v/>
      </c>
      <c r="K330" s="70">
        <f>+IF($B330="","",+IF(OR($F330="Si",$F330=""),IF(ISERROR(VLOOKUP($B330,padron!$A$3:$M$482,10,0)),+IF(ISERROR(VLOOKUP($B330,NAfiliado_NFarmacia!$A$2:$J$497,5,0)),"Ingresa Localidad de Farmacia",VLOOKUP($B330,NAfiliado_NFarmacia!$A$2:$J$497,7,0)),VLOOKUP($B330,padron!$A$3:$M$482,11,0)),+IF(ISERROR(VLOOKUP($B330,NAfiliado_NFarmacia!$A$2:$J$497,7,0)),"Ingresa Localidad de Farmacia",VLOOKUP($B330,NAfiliado_NFarmacia!$A$2:$J$497,7,0))))</f>
        <v/>
      </c>
      <c r="L330" s="69">
        <f>+IF(B330="","",IF(F330="No","84005541",+IFERROR(+VLOOKUP(inicio!B330,padron!$A$2:$H$1999,8,0),"84005541")))</f>
        <v/>
      </c>
      <c r="M330" s="69">
        <f>+IF(B330="","",+IFERROR(+VLOOKUP(B330,padron!A:C,3,0),"no_cargado"))</f>
        <v/>
      </c>
      <c r="N330" s="69">
        <f>+IF(C330="","",+IFERROR(+VLOOKUP($C330,materiales!$A$2:$C$101,3,0),"9999"))</f>
        <v/>
      </c>
      <c r="O330" s="69">
        <f>+IF(D330="","","01")</f>
        <v/>
      </c>
      <c r="P330" s="69">
        <f>+IF(B330="","","CONVENIO 100%")</f>
        <v/>
      </c>
      <c r="Q330" s="69">
        <f>+IF(I330="","","ZTRA")</f>
        <v/>
      </c>
      <c r="R330" s="69">
        <f>+IF(J330="","",+IFERROR(+IF(U330="DSZA","ALMA","1004"),"ALMA"))</f>
        <v/>
      </c>
      <c r="S330" s="69">
        <f>+IF(K330="","","40000001")</f>
        <v/>
      </c>
      <c r="T330" s="69">
        <f>+IF(L330="","",+DAY(TODAY())&amp;"."&amp;TEXT(+TODAY(),"MM")&amp;"."&amp;+YEAR(TODAY()))</f>
        <v/>
      </c>
      <c r="U330" s="69">
        <f>+IF(M330="","",IFERROR(+VLOOKUP(C330,materiales!$A$2:$D$1000,4,0),"DSZA"))</f>
        <v/>
      </c>
      <c r="V330" s="69">
        <f>+IF(N330="","","MAN")</f>
        <v/>
      </c>
      <c r="W330" s="69">
        <f>IF(B330="","","02")</f>
        <v/>
      </c>
      <c r="X330" s="69">
        <f>IF(B330="","","01")</f>
        <v/>
      </c>
      <c r="Y330" s="70">
        <f>+RIGHT(B330,8)</f>
        <v/>
      </c>
      <c r="Z330" s="70">
        <f>IF(M330="no_cargado",VLOOKUP(B330,NAfiliado_NFarmacia!A:H,8,0),"")</f>
        <v/>
      </c>
      <c r="AA330" s="71" t="n"/>
    </row>
    <row r="331">
      <c r="A331" s="50" t="n"/>
      <c r="B331" s="70" t="n"/>
      <c r="C331" s="72" t="n"/>
      <c r="D331" s="70" t="n"/>
      <c r="E331" s="70" t="n"/>
      <c r="F331" s="70" t="n"/>
      <c r="G331" s="66">
        <f>+IF($B331="","",+IFERROR(+VLOOKUP(B331,padron!$A$2:$E$2000,2,0),+IFERROR(VLOOKUP(B331,NAfiliado_NFarmacia!$A:$J,10,0),"Ingresar Nuevo Afiliado")))</f>
        <v/>
      </c>
      <c r="H331" s="69">
        <f>+IF(B331="","",+IFERROR(+VLOOKUP($C331,materiales!$A$2:$C$101,2,0),"9999"))</f>
        <v/>
      </c>
      <c r="I331" s="70">
        <f>+IF($B331="","",+IF(OR($F331="Si",$F331=""),IF(ISERROR(VLOOKUP($B331,padron!$A$3:$M$482,9,0)),+IF(ISERROR(VLOOKUP($B331,NAfiliado_NFarmacia!$A$2:$J$497,5,0)),"Ingresa Farmacia",VLOOKUP($B331,NAfiliado_NFarmacia!$A$2:$J$497,5,0)),VLOOKUP($B331,padron!$A$3:$M$482,9,0)),+IF(ISERROR(VLOOKUP($B331,NAfiliado_NFarmacia!$A$2:$J$497,5,0)),"Ingresa Farmacia",VLOOKUP($B331,NAfiliado_NFarmacia!$A$2:$J$497,5,0))))</f>
        <v/>
      </c>
      <c r="J331" s="70">
        <f>+IF($B331="","",+IF(OR($F331="Si",$F331=""),IF(ISERROR(VLOOKUP($B331,padron!$A$3:$M$482,10,0)),+IF(ISERROR(VLOOKUP($B331,NAfiliado_NFarmacia!$A$2:$J$497,5,0)),"Ingresa Direccion de Farmacia",VLOOKUP($B331,NAfiliado_NFarmacia!$A$2:$J$497,6,0)),VLOOKUP($B331,padron!$A$3:$M$482,10,0)),+IF(ISERROR(VLOOKUP($B331,NAfiliado_NFarmacia!$A$2:$J$497,6,0)),"Ingresa Direccion de Farmacia",VLOOKUP($B331,NAfiliado_NFarmacia!$A$2:$J$497,6,0))))</f>
        <v/>
      </c>
      <c r="K331" s="70">
        <f>+IF($B331="","",+IF(OR($F331="Si",$F331=""),IF(ISERROR(VLOOKUP($B331,padron!$A$3:$M$482,10,0)),+IF(ISERROR(VLOOKUP($B331,NAfiliado_NFarmacia!$A$2:$J$497,5,0)),"Ingresa Localidad de Farmacia",VLOOKUP($B331,NAfiliado_NFarmacia!$A$2:$J$497,7,0)),VLOOKUP($B331,padron!$A$3:$M$482,11,0)),+IF(ISERROR(VLOOKUP($B331,NAfiliado_NFarmacia!$A$2:$J$497,7,0)),"Ingresa Localidad de Farmacia",VLOOKUP($B331,NAfiliado_NFarmacia!$A$2:$J$497,7,0))))</f>
        <v/>
      </c>
      <c r="L331" s="69">
        <f>+IF(B331="","",IF(F331="No","84005541",+IFERROR(+VLOOKUP(inicio!B331,padron!$A$2:$H$1999,8,0),"84005541")))</f>
        <v/>
      </c>
      <c r="M331" s="69">
        <f>+IF(B331="","",+IFERROR(+VLOOKUP(B331,padron!A:C,3,0),"no_cargado"))</f>
        <v/>
      </c>
      <c r="N331" s="69">
        <f>+IF(C331="","",+IFERROR(+VLOOKUP($C331,materiales!$A$2:$C$101,3,0),"9999"))</f>
        <v/>
      </c>
      <c r="O331" s="69">
        <f>+IF(D331="","","01")</f>
        <v/>
      </c>
      <c r="P331" s="69">
        <f>+IF(B331="","","CONVENIO 100%")</f>
        <v/>
      </c>
      <c r="Q331" s="69">
        <f>+IF(I331="","","ZTRA")</f>
        <v/>
      </c>
      <c r="R331" s="69">
        <f>+IF(J331="","",+IFERROR(+IF(U331="DSZA","ALMA","1004"),"ALMA"))</f>
        <v/>
      </c>
      <c r="S331" s="69">
        <f>+IF(K331="","","40000001")</f>
        <v/>
      </c>
      <c r="T331" s="69">
        <f>+IF(L331="","",+DAY(TODAY())&amp;"."&amp;TEXT(+TODAY(),"MM")&amp;"."&amp;+YEAR(TODAY()))</f>
        <v/>
      </c>
      <c r="U331" s="69">
        <f>+IF(M331="","",IFERROR(+VLOOKUP(C331,materiales!$A$2:$D$1000,4,0),"DSZA"))</f>
        <v/>
      </c>
      <c r="V331" s="69">
        <f>+IF(N331="","","MAN")</f>
        <v/>
      </c>
      <c r="W331" s="69">
        <f>IF(B331="","","02")</f>
        <v/>
      </c>
      <c r="X331" s="69">
        <f>IF(B331="","","01")</f>
        <v/>
      </c>
      <c r="Y331" s="70">
        <f>+RIGHT(B331,8)</f>
        <v/>
      </c>
      <c r="Z331" s="70">
        <f>IF(M331="no_cargado",VLOOKUP(B331,NAfiliado_NFarmacia!A:H,8,0),"")</f>
        <v/>
      </c>
      <c r="AA331" s="71" t="n"/>
    </row>
    <row r="332">
      <c r="A332" s="50" t="n"/>
      <c r="B332" s="70" t="n"/>
      <c r="C332" s="72" t="n"/>
      <c r="D332" s="70" t="n"/>
      <c r="E332" s="70" t="n"/>
      <c r="F332" s="70" t="n"/>
      <c r="G332" s="66">
        <f>+IF($B332="","",+IFERROR(+VLOOKUP(B332,padron!$A$2:$E$2000,2,0),+IFERROR(VLOOKUP(B332,NAfiliado_NFarmacia!$A:$J,10,0),"Ingresar Nuevo Afiliado")))</f>
        <v/>
      </c>
      <c r="H332" s="69">
        <f>+IF(B332="","",+IFERROR(+VLOOKUP($C332,materiales!$A$2:$C$101,2,0),"9999"))</f>
        <v/>
      </c>
      <c r="I332" s="70">
        <f>+IF($B332="","",+IF(OR($F332="Si",$F332=""),IF(ISERROR(VLOOKUP($B332,padron!$A$3:$M$482,9,0)),+IF(ISERROR(VLOOKUP($B332,NAfiliado_NFarmacia!$A$2:$J$497,5,0)),"Ingresa Farmacia",VLOOKUP($B332,NAfiliado_NFarmacia!$A$2:$J$497,5,0)),VLOOKUP($B332,padron!$A$3:$M$482,9,0)),+IF(ISERROR(VLOOKUP($B332,NAfiliado_NFarmacia!$A$2:$J$497,5,0)),"Ingresa Farmacia",VLOOKUP($B332,NAfiliado_NFarmacia!$A$2:$J$497,5,0))))</f>
        <v/>
      </c>
      <c r="J332" s="70">
        <f>+IF($B332="","",+IF(OR($F332="Si",$F332=""),IF(ISERROR(VLOOKUP($B332,padron!$A$3:$M$482,10,0)),+IF(ISERROR(VLOOKUP($B332,NAfiliado_NFarmacia!$A$2:$J$497,5,0)),"Ingresa Direccion de Farmacia",VLOOKUP($B332,NAfiliado_NFarmacia!$A$2:$J$497,6,0)),VLOOKUP($B332,padron!$A$3:$M$482,10,0)),+IF(ISERROR(VLOOKUP($B332,NAfiliado_NFarmacia!$A$2:$J$497,6,0)),"Ingresa Direccion de Farmacia",VLOOKUP($B332,NAfiliado_NFarmacia!$A$2:$J$497,6,0))))</f>
        <v/>
      </c>
      <c r="K332" s="70">
        <f>+IF($B332="","",+IF(OR($F332="Si",$F332=""),IF(ISERROR(VLOOKUP($B332,padron!$A$3:$M$482,10,0)),+IF(ISERROR(VLOOKUP($B332,NAfiliado_NFarmacia!$A$2:$J$497,5,0)),"Ingresa Localidad de Farmacia",VLOOKUP($B332,NAfiliado_NFarmacia!$A$2:$J$497,7,0)),VLOOKUP($B332,padron!$A$3:$M$482,11,0)),+IF(ISERROR(VLOOKUP($B332,NAfiliado_NFarmacia!$A$2:$J$497,7,0)),"Ingresa Localidad de Farmacia",VLOOKUP($B332,NAfiliado_NFarmacia!$A$2:$J$497,7,0))))</f>
        <v/>
      </c>
      <c r="L332" s="69">
        <f>+IF(B332="","",IF(F332="No","84005541",+IFERROR(+VLOOKUP(inicio!B332,padron!$A$2:$H$1999,8,0),"84005541")))</f>
        <v/>
      </c>
      <c r="M332" s="69">
        <f>+IF(B332="","",+IFERROR(+VLOOKUP(B332,padron!A:C,3,0),"no_cargado"))</f>
        <v/>
      </c>
      <c r="N332" s="69">
        <f>+IF(C332="","",+IFERROR(+VLOOKUP($C332,materiales!$A$2:$C$101,3,0),"9999"))</f>
        <v/>
      </c>
      <c r="O332" s="69">
        <f>+IF(D332="","","01")</f>
        <v/>
      </c>
      <c r="P332" s="69">
        <f>+IF(B332="","","CONVENIO 100%")</f>
        <v/>
      </c>
      <c r="Q332" s="69">
        <f>+IF(I332="","","ZTRA")</f>
        <v/>
      </c>
      <c r="R332" s="69">
        <f>+IF(J332="","",+IFERROR(+IF(U332="DSZA","ALMA","1004"),"ALMA"))</f>
        <v/>
      </c>
      <c r="S332" s="69">
        <f>+IF(K332="","","40000001")</f>
        <v/>
      </c>
      <c r="T332" s="69">
        <f>+IF(L332="","",+DAY(TODAY())&amp;"."&amp;TEXT(+TODAY(),"MM")&amp;"."&amp;+YEAR(TODAY()))</f>
        <v/>
      </c>
      <c r="U332" s="69">
        <f>+IF(M332="","",IFERROR(+VLOOKUP(C332,materiales!$A$2:$D$1000,4,0),"DSZA"))</f>
        <v/>
      </c>
      <c r="V332" s="69">
        <f>+IF(N332="","","MAN")</f>
        <v/>
      </c>
      <c r="W332" s="69">
        <f>IF(B332="","","02")</f>
        <v/>
      </c>
      <c r="X332" s="69">
        <f>IF(B332="","","01")</f>
        <v/>
      </c>
      <c r="Y332" s="70">
        <f>+RIGHT(B332,8)</f>
        <v/>
      </c>
      <c r="Z332" s="70">
        <f>IF(M332="no_cargado",VLOOKUP(B332,NAfiliado_NFarmacia!A:H,8,0),"")</f>
        <v/>
      </c>
      <c r="AA332" s="71" t="n"/>
    </row>
    <row r="333">
      <c r="A333" s="50" t="n"/>
      <c r="B333" s="70" t="n"/>
      <c r="C333" s="72" t="n"/>
      <c r="D333" s="70" t="n"/>
      <c r="E333" s="70" t="n"/>
      <c r="F333" s="70" t="n"/>
      <c r="G333" s="66">
        <f>+IF($B333="","",+IFERROR(+VLOOKUP(B333,padron!$A$2:$E$2000,2,0),+IFERROR(VLOOKUP(B333,NAfiliado_NFarmacia!$A:$J,10,0),"Ingresar Nuevo Afiliado")))</f>
        <v/>
      </c>
      <c r="H333" s="69">
        <f>+IF(B333="","",+IFERROR(+VLOOKUP($C333,materiales!$A$2:$C$101,2,0),"9999"))</f>
        <v/>
      </c>
      <c r="I333" s="70">
        <f>+IF($B333="","",+IF(OR($F333="Si",$F333=""),IF(ISERROR(VLOOKUP($B333,padron!$A$3:$M$482,9,0)),+IF(ISERROR(VLOOKUP($B333,NAfiliado_NFarmacia!$A$2:$J$497,5,0)),"Ingresa Farmacia",VLOOKUP($B333,NAfiliado_NFarmacia!$A$2:$J$497,5,0)),VLOOKUP($B333,padron!$A$3:$M$482,9,0)),+IF(ISERROR(VLOOKUP($B333,NAfiliado_NFarmacia!$A$2:$J$497,5,0)),"Ingresa Farmacia",VLOOKUP($B333,NAfiliado_NFarmacia!$A$2:$J$497,5,0))))</f>
        <v/>
      </c>
      <c r="J333" s="70">
        <f>+IF($B333="","",+IF(OR($F333="Si",$F333=""),IF(ISERROR(VLOOKUP($B333,padron!$A$3:$M$482,10,0)),+IF(ISERROR(VLOOKUP($B333,NAfiliado_NFarmacia!$A$2:$J$497,5,0)),"Ingresa Direccion de Farmacia",VLOOKUP($B333,NAfiliado_NFarmacia!$A$2:$J$497,6,0)),VLOOKUP($B333,padron!$A$3:$M$482,10,0)),+IF(ISERROR(VLOOKUP($B333,NAfiliado_NFarmacia!$A$2:$J$497,6,0)),"Ingresa Direccion de Farmacia",VLOOKUP($B333,NAfiliado_NFarmacia!$A$2:$J$497,6,0))))</f>
        <v/>
      </c>
      <c r="K333" s="70">
        <f>+IF($B333="","",+IF(OR($F333="Si",$F333=""),IF(ISERROR(VLOOKUP($B333,padron!$A$3:$M$482,10,0)),+IF(ISERROR(VLOOKUP($B333,NAfiliado_NFarmacia!$A$2:$J$497,5,0)),"Ingresa Localidad de Farmacia",VLOOKUP($B333,NAfiliado_NFarmacia!$A$2:$J$497,7,0)),VLOOKUP($B333,padron!$A$3:$M$482,11,0)),+IF(ISERROR(VLOOKUP($B333,NAfiliado_NFarmacia!$A$2:$J$497,7,0)),"Ingresa Localidad de Farmacia",VLOOKUP($B333,NAfiliado_NFarmacia!$A$2:$J$497,7,0))))</f>
        <v/>
      </c>
      <c r="L333" s="69">
        <f>+IF(B333="","",IF(F333="No","84005541",+IFERROR(+VLOOKUP(inicio!B333,padron!$A$2:$H$1999,8,0),"84005541")))</f>
        <v/>
      </c>
      <c r="M333" s="69">
        <f>+IF(B333="","",+IFERROR(+VLOOKUP(B333,padron!A:C,3,0),"no_cargado"))</f>
        <v/>
      </c>
      <c r="N333" s="69">
        <f>+IF(C333="","",+IFERROR(+VLOOKUP($C333,materiales!$A$2:$C$101,3,0),"9999"))</f>
        <v/>
      </c>
      <c r="O333" s="69">
        <f>+IF(D333="","","01")</f>
        <v/>
      </c>
      <c r="P333" s="69">
        <f>+IF(B333="","","CONVENIO 100%")</f>
        <v/>
      </c>
      <c r="Q333" s="69">
        <f>+IF(I333="","","ZTRA")</f>
        <v/>
      </c>
      <c r="R333" s="69">
        <f>+IF(J333="","",+IFERROR(+IF(U333="DSZA","ALMA","1004"),"ALMA"))</f>
        <v/>
      </c>
      <c r="S333" s="69">
        <f>+IF(K333="","","40000001")</f>
        <v/>
      </c>
      <c r="T333" s="69">
        <f>+IF(L333="","",+DAY(TODAY())&amp;"."&amp;TEXT(+TODAY(),"MM")&amp;"."&amp;+YEAR(TODAY()))</f>
        <v/>
      </c>
      <c r="U333" s="69">
        <f>+IF(M333="","",IFERROR(+VLOOKUP(C333,materiales!$A$2:$D$1000,4,0),"DSZA"))</f>
        <v/>
      </c>
      <c r="V333" s="69">
        <f>+IF(N333="","","MAN")</f>
        <v/>
      </c>
      <c r="W333" s="69">
        <f>IF(B333="","","02")</f>
        <v/>
      </c>
      <c r="X333" s="69">
        <f>IF(B333="","","01")</f>
        <v/>
      </c>
      <c r="Y333" s="70">
        <f>+RIGHT(B333,8)</f>
        <v/>
      </c>
      <c r="Z333" s="70">
        <f>IF(M333="no_cargado",VLOOKUP(B333,NAfiliado_NFarmacia!A:H,8,0),"")</f>
        <v/>
      </c>
      <c r="AA333" s="71" t="n"/>
    </row>
    <row r="334">
      <c r="A334" s="50" t="n"/>
      <c r="B334" s="70" t="n"/>
      <c r="C334" s="72" t="n"/>
      <c r="D334" s="70" t="n"/>
      <c r="E334" s="70" t="n"/>
      <c r="F334" s="70" t="n"/>
      <c r="G334" s="66">
        <f>+IF($B334="","",+IFERROR(+VLOOKUP(B334,padron!$A$2:$E$2000,2,0),+IFERROR(VLOOKUP(B334,NAfiliado_NFarmacia!$A:$J,10,0),"Ingresar Nuevo Afiliado")))</f>
        <v/>
      </c>
      <c r="H334" s="69">
        <f>+IF(B334="","",+IFERROR(+VLOOKUP($C334,materiales!$A$2:$C$101,2,0),"9999"))</f>
        <v/>
      </c>
      <c r="I334" s="70">
        <f>+IF($B334="","",+IF(OR($F334="Si",$F334=""),IF(ISERROR(VLOOKUP($B334,padron!$A$3:$M$482,9,0)),+IF(ISERROR(VLOOKUP($B334,NAfiliado_NFarmacia!$A$2:$J$497,5,0)),"Ingresa Farmacia",VLOOKUP($B334,NAfiliado_NFarmacia!$A$2:$J$497,5,0)),VLOOKUP($B334,padron!$A$3:$M$482,9,0)),+IF(ISERROR(VLOOKUP($B334,NAfiliado_NFarmacia!$A$2:$J$497,5,0)),"Ingresa Farmacia",VLOOKUP($B334,NAfiliado_NFarmacia!$A$2:$J$497,5,0))))</f>
        <v/>
      </c>
      <c r="J334" s="70">
        <f>+IF($B334="","",+IF(OR($F334="Si",$F334=""),IF(ISERROR(VLOOKUP($B334,padron!$A$3:$M$482,10,0)),+IF(ISERROR(VLOOKUP($B334,NAfiliado_NFarmacia!$A$2:$J$497,5,0)),"Ingresa Direccion de Farmacia",VLOOKUP($B334,NAfiliado_NFarmacia!$A$2:$J$497,6,0)),VLOOKUP($B334,padron!$A$3:$M$482,10,0)),+IF(ISERROR(VLOOKUP($B334,NAfiliado_NFarmacia!$A$2:$J$497,6,0)),"Ingresa Direccion de Farmacia",VLOOKUP($B334,NAfiliado_NFarmacia!$A$2:$J$497,6,0))))</f>
        <v/>
      </c>
      <c r="K334" s="70">
        <f>+IF($B334="","",+IF(OR($F334="Si",$F334=""),IF(ISERROR(VLOOKUP($B334,padron!$A$3:$M$482,10,0)),+IF(ISERROR(VLOOKUP($B334,NAfiliado_NFarmacia!$A$2:$J$497,5,0)),"Ingresa Localidad de Farmacia",VLOOKUP($B334,NAfiliado_NFarmacia!$A$2:$J$497,7,0)),VLOOKUP($B334,padron!$A$3:$M$482,11,0)),+IF(ISERROR(VLOOKUP($B334,NAfiliado_NFarmacia!$A$2:$J$497,7,0)),"Ingresa Localidad de Farmacia",VLOOKUP($B334,NAfiliado_NFarmacia!$A$2:$J$497,7,0))))</f>
        <v/>
      </c>
      <c r="L334" s="69">
        <f>+IF(B334="","",IF(F334="No","84005541",+IFERROR(+VLOOKUP(inicio!B334,padron!$A$2:$H$1999,8,0),"84005541")))</f>
        <v/>
      </c>
      <c r="M334" s="69">
        <f>+IF(B334="","",+IFERROR(+VLOOKUP(B334,padron!A:C,3,0),"no_cargado"))</f>
        <v/>
      </c>
      <c r="N334" s="69">
        <f>+IF(C334="","",+IFERROR(+VLOOKUP($C334,materiales!$A$2:$C$101,3,0),"9999"))</f>
        <v/>
      </c>
      <c r="O334" s="69">
        <f>+IF(D334="","","01")</f>
        <v/>
      </c>
      <c r="P334" s="69">
        <f>+IF(B334="","","CONVENIO 100%")</f>
        <v/>
      </c>
      <c r="Q334" s="69">
        <f>+IF(I334="","","ZTRA")</f>
        <v/>
      </c>
      <c r="R334" s="69">
        <f>+IF(J334="","",+IFERROR(+IF(U334="DSZA","ALMA","1004"),"ALMA"))</f>
        <v/>
      </c>
      <c r="S334" s="69">
        <f>+IF(K334="","","40000001")</f>
        <v/>
      </c>
      <c r="T334" s="69">
        <f>+IF(L334="","",+DAY(TODAY())&amp;"."&amp;TEXT(+TODAY(),"MM")&amp;"."&amp;+YEAR(TODAY()))</f>
        <v/>
      </c>
      <c r="U334" s="69">
        <f>+IF(M334="","",IFERROR(+VLOOKUP(C334,materiales!$A$2:$D$1000,4,0),"DSZA"))</f>
        <v/>
      </c>
      <c r="V334" s="69">
        <f>+IF(N334="","","MAN")</f>
        <v/>
      </c>
      <c r="W334" s="69">
        <f>IF(B334="","","02")</f>
        <v/>
      </c>
      <c r="X334" s="69">
        <f>IF(B334="","","01")</f>
        <v/>
      </c>
      <c r="Y334" s="70">
        <f>+RIGHT(B334,8)</f>
        <v/>
      </c>
      <c r="Z334" s="70">
        <f>IF(M334="no_cargado",VLOOKUP(B334,NAfiliado_NFarmacia!A:H,8,0),"")</f>
        <v/>
      </c>
      <c r="AA334" s="71" t="n"/>
    </row>
    <row r="335">
      <c r="A335" s="50" t="n"/>
      <c r="B335" s="70" t="n"/>
      <c r="C335" s="72" t="n"/>
      <c r="D335" s="70" t="n"/>
      <c r="E335" s="70" t="n"/>
      <c r="F335" s="70" t="n"/>
      <c r="G335" s="66">
        <f>+IF($B335="","",+IFERROR(+VLOOKUP(B335,padron!$A$2:$E$2000,2,0),+IFERROR(VLOOKUP(B335,NAfiliado_NFarmacia!$A:$J,10,0),"Ingresar Nuevo Afiliado")))</f>
        <v/>
      </c>
      <c r="H335" s="69">
        <f>+IF(B335="","",+IFERROR(+VLOOKUP($C335,materiales!$A$2:$C$101,2,0),"9999"))</f>
        <v/>
      </c>
      <c r="I335" s="70">
        <f>+IF($B335="","",+IF(OR($F335="Si",$F335=""),IF(ISERROR(VLOOKUP($B335,padron!$A$3:$M$482,9,0)),+IF(ISERROR(VLOOKUP($B335,NAfiliado_NFarmacia!$A$2:$J$497,5,0)),"Ingresa Farmacia",VLOOKUP($B335,NAfiliado_NFarmacia!$A$2:$J$497,5,0)),VLOOKUP($B335,padron!$A$3:$M$482,9,0)),+IF(ISERROR(VLOOKUP($B335,NAfiliado_NFarmacia!$A$2:$J$497,5,0)),"Ingresa Farmacia",VLOOKUP($B335,NAfiliado_NFarmacia!$A$2:$J$497,5,0))))</f>
        <v/>
      </c>
      <c r="J335" s="70">
        <f>+IF($B335="","",+IF(OR($F335="Si",$F335=""),IF(ISERROR(VLOOKUP($B335,padron!$A$3:$M$482,10,0)),+IF(ISERROR(VLOOKUP($B335,NAfiliado_NFarmacia!$A$2:$J$497,5,0)),"Ingresa Direccion de Farmacia",VLOOKUP($B335,NAfiliado_NFarmacia!$A$2:$J$497,6,0)),VLOOKUP($B335,padron!$A$3:$M$482,10,0)),+IF(ISERROR(VLOOKUP($B335,NAfiliado_NFarmacia!$A$2:$J$497,6,0)),"Ingresa Direccion de Farmacia",VLOOKUP($B335,NAfiliado_NFarmacia!$A$2:$J$497,6,0))))</f>
        <v/>
      </c>
      <c r="K335" s="70">
        <f>+IF($B335="","",+IF(OR($F335="Si",$F335=""),IF(ISERROR(VLOOKUP($B335,padron!$A$3:$M$482,10,0)),+IF(ISERROR(VLOOKUP($B335,NAfiliado_NFarmacia!$A$2:$J$497,5,0)),"Ingresa Localidad de Farmacia",VLOOKUP($B335,NAfiliado_NFarmacia!$A$2:$J$497,7,0)),VLOOKUP($B335,padron!$A$3:$M$482,11,0)),+IF(ISERROR(VLOOKUP($B335,NAfiliado_NFarmacia!$A$2:$J$497,7,0)),"Ingresa Localidad de Farmacia",VLOOKUP($B335,NAfiliado_NFarmacia!$A$2:$J$497,7,0))))</f>
        <v/>
      </c>
      <c r="L335" s="69">
        <f>+IF(B335="","",IF(F335="No","84005541",+IFERROR(+VLOOKUP(inicio!B335,padron!$A$2:$H$1999,8,0),"84005541")))</f>
        <v/>
      </c>
      <c r="M335" s="69">
        <f>+IF(B335="","",+IFERROR(+VLOOKUP(B335,padron!A:C,3,0),"no_cargado"))</f>
        <v/>
      </c>
      <c r="N335" s="69">
        <f>+IF(C335="","",+IFERROR(+VLOOKUP($C335,materiales!$A$2:$C$101,3,0),"9999"))</f>
        <v/>
      </c>
      <c r="O335" s="69">
        <f>+IF(D335="","","01")</f>
        <v/>
      </c>
      <c r="P335" s="69">
        <f>+IF(B335="","","CONVENIO 100%")</f>
        <v/>
      </c>
      <c r="Q335" s="69">
        <f>+IF(I335="","","ZTRA")</f>
        <v/>
      </c>
      <c r="R335" s="69">
        <f>+IF(J335="","",+IFERROR(+IF(U335="DSZA","ALMA","1004"),"ALMA"))</f>
        <v/>
      </c>
      <c r="S335" s="69">
        <f>+IF(K335="","","40000001")</f>
        <v/>
      </c>
      <c r="T335" s="69">
        <f>+IF(L335="","",+DAY(TODAY())&amp;"."&amp;TEXT(+TODAY(),"MM")&amp;"."&amp;+YEAR(TODAY()))</f>
        <v/>
      </c>
      <c r="U335" s="69">
        <f>+IF(M335="","",IFERROR(+VLOOKUP(C335,materiales!$A$2:$D$1000,4,0),"DSZA"))</f>
        <v/>
      </c>
      <c r="V335" s="69">
        <f>+IF(N335="","","MAN")</f>
        <v/>
      </c>
      <c r="W335" s="69">
        <f>IF(B335="","","02")</f>
        <v/>
      </c>
      <c r="X335" s="69">
        <f>IF(B335="","","01")</f>
        <v/>
      </c>
      <c r="Y335" s="70">
        <f>+RIGHT(B335,8)</f>
        <v/>
      </c>
      <c r="Z335" s="70">
        <f>IF(M335="no_cargado",VLOOKUP(B335,NAfiliado_NFarmacia!A:H,8,0),"")</f>
        <v/>
      </c>
      <c r="AA335" s="71" t="n"/>
    </row>
    <row r="336">
      <c r="A336" s="50" t="n"/>
      <c r="B336" s="70" t="n"/>
      <c r="C336" s="72" t="n"/>
      <c r="D336" s="70" t="n"/>
      <c r="E336" s="70" t="n"/>
      <c r="F336" s="70" t="n"/>
      <c r="G336" s="66">
        <f>+IF($B336="","",+IFERROR(+VLOOKUP(B336,padron!$A$2:$E$2000,2,0),+IFERROR(VLOOKUP(B336,NAfiliado_NFarmacia!$A:$J,10,0),"Ingresar Nuevo Afiliado")))</f>
        <v/>
      </c>
      <c r="H336" s="69">
        <f>+IF(B336="","",+IFERROR(+VLOOKUP($C336,materiales!$A$2:$C$101,2,0),"9999"))</f>
        <v/>
      </c>
      <c r="I336" s="70">
        <f>+IF($B336="","",+IF(OR($F336="Si",$F336=""),IF(ISERROR(VLOOKUP($B336,padron!$A$3:$M$482,9,0)),+IF(ISERROR(VLOOKUP($B336,NAfiliado_NFarmacia!$A$2:$J$497,5,0)),"Ingresa Farmacia",VLOOKUP($B336,NAfiliado_NFarmacia!$A$2:$J$497,5,0)),VLOOKUP($B336,padron!$A$3:$M$482,9,0)),+IF(ISERROR(VLOOKUP($B336,NAfiliado_NFarmacia!$A$2:$J$497,5,0)),"Ingresa Farmacia",VLOOKUP($B336,NAfiliado_NFarmacia!$A$2:$J$497,5,0))))</f>
        <v/>
      </c>
      <c r="J336" s="70">
        <f>+IF($B336="","",+IF(OR($F336="Si",$F336=""),IF(ISERROR(VLOOKUP($B336,padron!$A$3:$M$482,10,0)),+IF(ISERROR(VLOOKUP($B336,NAfiliado_NFarmacia!$A$2:$J$497,5,0)),"Ingresa Direccion de Farmacia",VLOOKUP($B336,NAfiliado_NFarmacia!$A$2:$J$497,6,0)),VLOOKUP($B336,padron!$A$3:$M$482,10,0)),+IF(ISERROR(VLOOKUP($B336,NAfiliado_NFarmacia!$A$2:$J$497,6,0)),"Ingresa Direccion de Farmacia",VLOOKUP($B336,NAfiliado_NFarmacia!$A$2:$J$497,6,0))))</f>
        <v/>
      </c>
      <c r="K336" s="70">
        <f>+IF($B336="","",+IF(OR($F336="Si",$F336=""),IF(ISERROR(VLOOKUP($B336,padron!$A$3:$M$482,10,0)),+IF(ISERROR(VLOOKUP($B336,NAfiliado_NFarmacia!$A$2:$J$497,5,0)),"Ingresa Localidad de Farmacia",VLOOKUP($B336,NAfiliado_NFarmacia!$A$2:$J$497,7,0)),VLOOKUP($B336,padron!$A$3:$M$482,11,0)),+IF(ISERROR(VLOOKUP($B336,NAfiliado_NFarmacia!$A$2:$J$497,7,0)),"Ingresa Localidad de Farmacia",VLOOKUP($B336,NAfiliado_NFarmacia!$A$2:$J$497,7,0))))</f>
        <v/>
      </c>
      <c r="L336" s="69">
        <f>+IF(B336="","",IF(F336="No","84005541",+IFERROR(+VLOOKUP(inicio!B336,padron!$A$2:$H$1999,8,0),"84005541")))</f>
        <v/>
      </c>
      <c r="M336" s="69">
        <f>+IF(B336="","",+IFERROR(+VLOOKUP(B336,padron!A:C,3,0),"no_cargado"))</f>
        <v/>
      </c>
      <c r="N336" s="69">
        <f>+IF(C336="","",+IFERROR(+VLOOKUP($C336,materiales!$A$2:$C$101,3,0),"9999"))</f>
        <v/>
      </c>
      <c r="O336" s="69">
        <f>+IF(D336="","","01")</f>
        <v/>
      </c>
      <c r="P336" s="69">
        <f>+IF(B336="","","CONVENIO 100%")</f>
        <v/>
      </c>
      <c r="Q336" s="69">
        <f>+IF(I336="","","ZTRA")</f>
        <v/>
      </c>
      <c r="R336" s="69">
        <f>+IF(J336="","",+IFERROR(+IF(U336="DSZA","ALMA","1004"),"ALMA"))</f>
        <v/>
      </c>
      <c r="S336" s="69">
        <f>+IF(K336="","","40000001")</f>
        <v/>
      </c>
      <c r="T336" s="69">
        <f>+IF(L336="","",+DAY(TODAY())&amp;"."&amp;TEXT(+TODAY(),"MM")&amp;"."&amp;+YEAR(TODAY()))</f>
        <v/>
      </c>
      <c r="U336" s="69">
        <f>+IF(M336="","",IFERROR(+VLOOKUP(C336,materiales!$A$2:$D$1000,4,0),"DSZA"))</f>
        <v/>
      </c>
      <c r="V336" s="69">
        <f>+IF(N336="","","MAN")</f>
        <v/>
      </c>
      <c r="W336" s="69">
        <f>IF(B336="","","02")</f>
        <v/>
      </c>
      <c r="X336" s="69">
        <f>IF(B336="","","01")</f>
        <v/>
      </c>
      <c r="Y336" s="70">
        <f>+RIGHT(B336,8)</f>
        <v/>
      </c>
      <c r="Z336" s="70">
        <f>IF(M336="no_cargado",VLOOKUP(B336,NAfiliado_NFarmacia!A:H,8,0),"")</f>
        <v/>
      </c>
      <c r="AA336" s="71" t="n"/>
    </row>
    <row r="337">
      <c r="A337" s="50" t="n"/>
      <c r="B337" s="70" t="n"/>
      <c r="C337" s="72" t="n"/>
      <c r="D337" s="70" t="n"/>
      <c r="E337" s="70" t="n"/>
      <c r="F337" s="70" t="n"/>
      <c r="G337" s="66">
        <f>+IF($B337="","",+IFERROR(+VLOOKUP(B337,padron!$A$2:$E$2000,2,0),+IFERROR(VLOOKUP(B337,NAfiliado_NFarmacia!$A:$J,10,0),"Ingresar Nuevo Afiliado")))</f>
        <v/>
      </c>
      <c r="H337" s="69">
        <f>+IF(B337="","",+IFERROR(+VLOOKUP($C337,materiales!$A$2:$C$101,2,0),"9999"))</f>
        <v/>
      </c>
      <c r="I337" s="70">
        <f>+IF($B337="","",+IF(OR($F337="Si",$F337=""),IF(ISERROR(VLOOKUP($B337,padron!$A$3:$M$482,9,0)),+IF(ISERROR(VLOOKUP($B337,NAfiliado_NFarmacia!$A$2:$J$497,5,0)),"Ingresa Farmacia",VLOOKUP($B337,NAfiliado_NFarmacia!$A$2:$J$497,5,0)),VLOOKUP($B337,padron!$A$3:$M$482,9,0)),+IF(ISERROR(VLOOKUP($B337,NAfiliado_NFarmacia!$A$2:$J$497,5,0)),"Ingresa Farmacia",VLOOKUP($B337,NAfiliado_NFarmacia!$A$2:$J$497,5,0))))</f>
        <v/>
      </c>
      <c r="J337" s="70">
        <f>+IF($B337="","",+IF(OR($F337="Si",$F337=""),IF(ISERROR(VLOOKUP($B337,padron!$A$3:$M$482,10,0)),+IF(ISERROR(VLOOKUP($B337,NAfiliado_NFarmacia!$A$2:$J$497,5,0)),"Ingresa Direccion de Farmacia",VLOOKUP($B337,NAfiliado_NFarmacia!$A$2:$J$497,6,0)),VLOOKUP($B337,padron!$A$3:$M$482,10,0)),+IF(ISERROR(VLOOKUP($B337,NAfiliado_NFarmacia!$A$2:$J$497,6,0)),"Ingresa Direccion de Farmacia",VLOOKUP($B337,NAfiliado_NFarmacia!$A$2:$J$497,6,0))))</f>
        <v/>
      </c>
      <c r="K337" s="70">
        <f>+IF($B337="","",+IF(OR($F337="Si",$F337=""),IF(ISERROR(VLOOKUP($B337,padron!$A$3:$M$482,10,0)),+IF(ISERROR(VLOOKUP($B337,NAfiliado_NFarmacia!$A$2:$J$497,5,0)),"Ingresa Localidad de Farmacia",VLOOKUP($B337,NAfiliado_NFarmacia!$A$2:$J$497,7,0)),VLOOKUP($B337,padron!$A$3:$M$482,11,0)),+IF(ISERROR(VLOOKUP($B337,NAfiliado_NFarmacia!$A$2:$J$497,7,0)),"Ingresa Localidad de Farmacia",VLOOKUP($B337,NAfiliado_NFarmacia!$A$2:$J$497,7,0))))</f>
        <v/>
      </c>
      <c r="L337" s="69">
        <f>+IF(B337="","",IF(F337="No","84005541",+IFERROR(+VLOOKUP(inicio!B337,padron!$A$2:$H$1999,8,0),"84005541")))</f>
        <v/>
      </c>
      <c r="M337" s="69">
        <f>+IF(B337="","",+IFERROR(+VLOOKUP(B337,padron!A:C,3,0),"no_cargado"))</f>
        <v/>
      </c>
      <c r="N337" s="69">
        <f>+IF(C337="","",+IFERROR(+VLOOKUP($C337,materiales!$A$2:$C$101,3,0),"9999"))</f>
        <v/>
      </c>
      <c r="O337" s="69">
        <f>+IF(D337="","","01")</f>
        <v/>
      </c>
      <c r="P337" s="69">
        <f>+IF(B337="","","CONVENIO 100%")</f>
        <v/>
      </c>
      <c r="Q337" s="69">
        <f>+IF(I337="","","ZTRA")</f>
        <v/>
      </c>
      <c r="R337" s="69">
        <f>+IF(J337="","",+IFERROR(+IF(U337="DSZA","ALMA","1004"),"ALMA"))</f>
        <v/>
      </c>
      <c r="S337" s="69">
        <f>+IF(K337="","","40000001")</f>
        <v/>
      </c>
      <c r="T337" s="69">
        <f>+IF(L337="","",+DAY(TODAY())&amp;"."&amp;TEXT(+TODAY(),"MM")&amp;"."&amp;+YEAR(TODAY()))</f>
        <v/>
      </c>
      <c r="U337" s="69">
        <f>+IF(M337="","",IFERROR(+VLOOKUP(C337,materiales!$A$2:$D$1000,4,0),"DSZA"))</f>
        <v/>
      </c>
      <c r="V337" s="69">
        <f>+IF(N337="","","MAN")</f>
        <v/>
      </c>
      <c r="W337" s="69">
        <f>IF(B337="","","02")</f>
        <v/>
      </c>
      <c r="X337" s="69">
        <f>IF(B337="","","01")</f>
        <v/>
      </c>
      <c r="Y337" s="70">
        <f>+RIGHT(B337,8)</f>
        <v/>
      </c>
      <c r="Z337" s="70">
        <f>IF(M337="no_cargado",VLOOKUP(B337,NAfiliado_NFarmacia!A:H,8,0),"")</f>
        <v/>
      </c>
      <c r="AA337" s="71" t="n"/>
    </row>
    <row r="338">
      <c r="A338" s="50" t="n"/>
      <c r="B338" s="70" t="n"/>
      <c r="C338" s="72" t="n"/>
      <c r="D338" s="70" t="n"/>
      <c r="E338" s="70" t="n"/>
      <c r="F338" s="70" t="n"/>
      <c r="G338" s="66">
        <f>+IF($B338="","",+IFERROR(+VLOOKUP(B338,padron!$A$2:$E$2000,2,0),+IFERROR(VLOOKUP(B338,NAfiliado_NFarmacia!$A:$J,10,0),"Ingresar Nuevo Afiliado")))</f>
        <v/>
      </c>
      <c r="H338" s="69">
        <f>+IF(B338="","",+IFERROR(+VLOOKUP($C338,materiales!$A$2:$C$101,2,0),"9999"))</f>
        <v/>
      </c>
      <c r="I338" s="70">
        <f>+IF($B338="","",+IF(OR($F338="Si",$F338=""),IF(ISERROR(VLOOKUP($B338,padron!$A$3:$M$482,9,0)),+IF(ISERROR(VLOOKUP($B338,NAfiliado_NFarmacia!$A$2:$J$497,5,0)),"Ingresa Farmacia",VLOOKUP($B338,NAfiliado_NFarmacia!$A$2:$J$497,5,0)),VLOOKUP($B338,padron!$A$3:$M$482,9,0)),+IF(ISERROR(VLOOKUP($B338,NAfiliado_NFarmacia!$A$2:$J$497,5,0)),"Ingresa Farmacia",VLOOKUP($B338,NAfiliado_NFarmacia!$A$2:$J$497,5,0))))</f>
        <v/>
      </c>
      <c r="J338" s="70">
        <f>+IF($B338="","",+IF(OR($F338="Si",$F338=""),IF(ISERROR(VLOOKUP($B338,padron!$A$3:$M$482,10,0)),+IF(ISERROR(VLOOKUP($B338,NAfiliado_NFarmacia!$A$2:$J$497,5,0)),"Ingresa Direccion de Farmacia",VLOOKUP($B338,NAfiliado_NFarmacia!$A$2:$J$497,6,0)),VLOOKUP($B338,padron!$A$3:$M$482,10,0)),+IF(ISERROR(VLOOKUP($B338,NAfiliado_NFarmacia!$A$2:$J$497,6,0)),"Ingresa Direccion de Farmacia",VLOOKUP($B338,NAfiliado_NFarmacia!$A$2:$J$497,6,0))))</f>
        <v/>
      </c>
      <c r="K338" s="70">
        <f>+IF($B338="","",+IF(OR($F338="Si",$F338=""),IF(ISERROR(VLOOKUP($B338,padron!$A$3:$M$482,10,0)),+IF(ISERROR(VLOOKUP($B338,NAfiliado_NFarmacia!$A$2:$J$497,5,0)),"Ingresa Localidad de Farmacia",VLOOKUP($B338,NAfiliado_NFarmacia!$A$2:$J$497,7,0)),VLOOKUP($B338,padron!$A$3:$M$482,11,0)),+IF(ISERROR(VLOOKUP($B338,NAfiliado_NFarmacia!$A$2:$J$497,7,0)),"Ingresa Localidad de Farmacia",VLOOKUP($B338,NAfiliado_NFarmacia!$A$2:$J$497,7,0))))</f>
        <v/>
      </c>
      <c r="L338" s="69">
        <f>+IF(B338="","",IF(F338="No","84005541",+IFERROR(+VLOOKUP(inicio!B338,padron!$A$2:$H$1999,8,0),"84005541")))</f>
        <v/>
      </c>
      <c r="M338" s="69">
        <f>+IF(B338="","",+IFERROR(+VLOOKUP(B338,padron!A:C,3,0),"no_cargado"))</f>
        <v/>
      </c>
      <c r="N338" s="69">
        <f>+IF(C338="","",+IFERROR(+VLOOKUP($C338,materiales!$A$2:$C$101,3,0),"9999"))</f>
        <v/>
      </c>
      <c r="O338" s="69">
        <f>+IF(D338="","","01")</f>
        <v/>
      </c>
      <c r="P338" s="69">
        <f>+IF(B338="","","CONVENIO 100%")</f>
        <v/>
      </c>
      <c r="Q338" s="69">
        <f>+IF(I338="","","ZTRA")</f>
        <v/>
      </c>
      <c r="R338" s="69">
        <f>+IF(J338="","",+IFERROR(+IF(U338="DSZA","ALMA","1004"),"ALMA"))</f>
        <v/>
      </c>
      <c r="S338" s="69">
        <f>+IF(K338="","","40000001")</f>
        <v/>
      </c>
      <c r="T338" s="69">
        <f>+IF(L338="","",+DAY(TODAY())&amp;"."&amp;TEXT(+TODAY(),"MM")&amp;"."&amp;+YEAR(TODAY()))</f>
        <v/>
      </c>
      <c r="U338" s="69">
        <f>+IF(M338="","",IFERROR(+VLOOKUP(C338,materiales!$A$2:$D$1000,4,0),"DSZA"))</f>
        <v/>
      </c>
      <c r="V338" s="69">
        <f>+IF(N338="","","MAN")</f>
        <v/>
      </c>
      <c r="W338" s="69">
        <f>IF(B338="","","02")</f>
        <v/>
      </c>
      <c r="X338" s="69">
        <f>IF(B338="","","01")</f>
        <v/>
      </c>
      <c r="Y338" s="70">
        <f>+RIGHT(B338,8)</f>
        <v/>
      </c>
      <c r="Z338" s="70">
        <f>IF(M338="no_cargado",VLOOKUP(B338,NAfiliado_NFarmacia!A:H,8,0),"")</f>
        <v/>
      </c>
      <c r="AA338" s="71" t="n"/>
    </row>
    <row r="339">
      <c r="A339" s="50" t="n"/>
      <c r="B339" s="70" t="n"/>
      <c r="C339" s="72" t="n"/>
      <c r="D339" s="70" t="n"/>
      <c r="E339" s="70" t="n"/>
      <c r="F339" s="70" t="n"/>
      <c r="G339" s="66">
        <f>+IF($B339="","",+IFERROR(+VLOOKUP(B339,padron!$A$2:$E$2000,2,0),+IFERROR(VLOOKUP(B339,NAfiliado_NFarmacia!$A:$J,10,0),"Ingresar Nuevo Afiliado")))</f>
        <v/>
      </c>
      <c r="H339" s="69">
        <f>+IF(B339="","",+IFERROR(+VLOOKUP($C339,materiales!$A$2:$C$101,2,0),"9999"))</f>
        <v/>
      </c>
      <c r="I339" s="70">
        <f>+IF($B339="","",+IF(OR($F339="Si",$F339=""),IF(ISERROR(VLOOKUP($B339,padron!$A$3:$M$482,9,0)),+IF(ISERROR(VLOOKUP($B339,NAfiliado_NFarmacia!$A$2:$J$497,5,0)),"Ingresa Farmacia",VLOOKUP($B339,NAfiliado_NFarmacia!$A$2:$J$497,5,0)),VLOOKUP($B339,padron!$A$3:$M$482,9,0)),+IF(ISERROR(VLOOKUP($B339,NAfiliado_NFarmacia!$A$2:$J$497,5,0)),"Ingresa Farmacia",VLOOKUP($B339,NAfiliado_NFarmacia!$A$2:$J$497,5,0))))</f>
        <v/>
      </c>
      <c r="J339" s="70">
        <f>+IF($B339="","",+IF(OR($F339="Si",$F339=""),IF(ISERROR(VLOOKUP($B339,padron!$A$3:$M$482,10,0)),+IF(ISERROR(VLOOKUP($B339,NAfiliado_NFarmacia!$A$2:$J$497,5,0)),"Ingresa Direccion de Farmacia",VLOOKUP($B339,NAfiliado_NFarmacia!$A$2:$J$497,6,0)),VLOOKUP($B339,padron!$A$3:$M$482,10,0)),+IF(ISERROR(VLOOKUP($B339,NAfiliado_NFarmacia!$A$2:$J$497,6,0)),"Ingresa Direccion de Farmacia",VLOOKUP($B339,NAfiliado_NFarmacia!$A$2:$J$497,6,0))))</f>
        <v/>
      </c>
      <c r="K339" s="70">
        <f>+IF($B339="","",+IF(OR($F339="Si",$F339=""),IF(ISERROR(VLOOKUP($B339,padron!$A$3:$M$482,10,0)),+IF(ISERROR(VLOOKUP($B339,NAfiliado_NFarmacia!$A$2:$J$497,5,0)),"Ingresa Localidad de Farmacia",VLOOKUP($B339,NAfiliado_NFarmacia!$A$2:$J$497,7,0)),VLOOKUP($B339,padron!$A$3:$M$482,11,0)),+IF(ISERROR(VLOOKUP($B339,NAfiliado_NFarmacia!$A$2:$J$497,7,0)),"Ingresa Localidad de Farmacia",VLOOKUP($B339,NAfiliado_NFarmacia!$A$2:$J$497,7,0))))</f>
        <v/>
      </c>
      <c r="L339" s="69">
        <f>+IF(B339="","",IF(F339="No","84005541",+IFERROR(+VLOOKUP(inicio!B339,padron!$A$2:$H$1999,8,0),"84005541")))</f>
        <v/>
      </c>
      <c r="M339" s="69">
        <f>+IF(B339="","",+IFERROR(+VLOOKUP(B339,padron!A:C,3,0),"no_cargado"))</f>
        <v/>
      </c>
      <c r="N339" s="69">
        <f>+IF(C339="","",+IFERROR(+VLOOKUP($C339,materiales!$A$2:$C$101,3,0),"9999"))</f>
        <v/>
      </c>
      <c r="O339" s="69">
        <f>+IF(D339="","","01")</f>
        <v/>
      </c>
      <c r="P339" s="69">
        <f>+IF(B339="","","CONVENIO 100%")</f>
        <v/>
      </c>
      <c r="Q339" s="69">
        <f>+IF(I339="","","ZTRA")</f>
        <v/>
      </c>
      <c r="R339" s="69">
        <f>+IF(J339="","",+IFERROR(+IF(U339="DSZA","ALMA","1004"),"ALMA"))</f>
        <v/>
      </c>
      <c r="S339" s="69">
        <f>+IF(K339="","","40000001")</f>
        <v/>
      </c>
      <c r="T339" s="69">
        <f>+IF(L339="","",+DAY(TODAY())&amp;"."&amp;TEXT(+TODAY(),"MM")&amp;"."&amp;+YEAR(TODAY()))</f>
        <v/>
      </c>
      <c r="U339" s="69">
        <f>+IF(M339="","",IFERROR(+VLOOKUP(C339,materiales!$A$2:$D$1000,4,0),"DSZA"))</f>
        <v/>
      </c>
      <c r="V339" s="69">
        <f>+IF(N339="","","MAN")</f>
        <v/>
      </c>
      <c r="W339" s="69">
        <f>IF(B339="","","02")</f>
        <v/>
      </c>
      <c r="X339" s="69">
        <f>IF(B339="","","01")</f>
        <v/>
      </c>
      <c r="Y339" s="70">
        <f>+RIGHT(B339,8)</f>
        <v/>
      </c>
      <c r="Z339" s="70">
        <f>IF(M339="no_cargado",VLOOKUP(B339,NAfiliado_NFarmacia!A:H,8,0),"")</f>
        <v/>
      </c>
      <c r="AA339" s="71" t="n"/>
    </row>
    <row r="340">
      <c r="A340" s="50" t="n"/>
      <c r="B340" s="70" t="n"/>
      <c r="C340" s="72" t="n"/>
      <c r="D340" s="70" t="n"/>
      <c r="E340" s="70" t="n"/>
      <c r="F340" s="70" t="n"/>
      <c r="G340" s="66">
        <f>+IF($B340="","",+IFERROR(+VLOOKUP(B340,padron!$A$2:$E$2000,2,0),+IFERROR(VLOOKUP(B340,NAfiliado_NFarmacia!$A:$J,10,0),"Ingresar Nuevo Afiliado")))</f>
        <v/>
      </c>
      <c r="H340" s="69">
        <f>+IF(B340="","",+IFERROR(+VLOOKUP($C340,materiales!$A$2:$C$101,2,0),"9999"))</f>
        <v/>
      </c>
      <c r="I340" s="70">
        <f>+IF($B340="","",+IF(OR($F340="Si",$F340=""),IF(ISERROR(VLOOKUP($B340,padron!$A$3:$M$482,9,0)),+IF(ISERROR(VLOOKUP($B340,NAfiliado_NFarmacia!$A$2:$J$497,5,0)),"Ingresa Farmacia",VLOOKUP($B340,NAfiliado_NFarmacia!$A$2:$J$497,5,0)),VLOOKUP($B340,padron!$A$3:$M$482,9,0)),+IF(ISERROR(VLOOKUP($B340,NAfiliado_NFarmacia!$A$2:$J$497,5,0)),"Ingresa Farmacia",VLOOKUP($B340,NAfiliado_NFarmacia!$A$2:$J$497,5,0))))</f>
        <v/>
      </c>
      <c r="J340" s="70">
        <f>+IF($B340="","",+IF(OR($F340="Si",$F340=""),IF(ISERROR(VLOOKUP($B340,padron!$A$3:$M$482,10,0)),+IF(ISERROR(VLOOKUP($B340,NAfiliado_NFarmacia!$A$2:$J$497,5,0)),"Ingresa Direccion de Farmacia",VLOOKUP($B340,NAfiliado_NFarmacia!$A$2:$J$497,6,0)),VLOOKUP($B340,padron!$A$3:$M$482,10,0)),+IF(ISERROR(VLOOKUP($B340,NAfiliado_NFarmacia!$A$2:$J$497,6,0)),"Ingresa Direccion de Farmacia",VLOOKUP($B340,NAfiliado_NFarmacia!$A$2:$J$497,6,0))))</f>
        <v/>
      </c>
      <c r="K340" s="70">
        <f>+IF($B340="","",+IF(OR($F340="Si",$F340=""),IF(ISERROR(VLOOKUP($B340,padron!$A$3:$M$482,10,0)),+IF(ISERROR(VLOOKUP($B340,NAfiliado_NFarmacia!$A$2:$J$497,5,0)),"Ingresa Localidad de Farmacia",VLOOKUP($B340,NAfiliado_NFarmacia!$A$2:$J$497,7,0)),VLOOKUP($B340,padron!$A$3:$M$482,11,0)),+IF(ISERROR(VLOOKUP($B340,NAfiliado_NFarmacia!$A$2:$J$497,7,0)),"Ingresa Localidad de Farmacia",VLOOKUP($B340,NAfiliado_NFarmacia!$A$2:$J$497,7,0))))</f>
        <v/>
      </c>
      <c r="L340" s="69">
        <f>+IF(B340="","",IF(F340="No","84005541",+IFERROR(+VLOOKUP(inicio!B340,padron!$A$2:$H$1999,8,0),"84005541")))</f>
        <v/>
      </c>
      <c r="M340" s="69">
        <f>+IF(B340="","",+IFERROR(+VLOOKUP(B340,padron!A:C,3,0),"no_cargado"))</f>
        <v/>
      </c>
      <c r="N340" s="69">
        <f>+IF(C340="","",+IFERROR(+VLOOKUP($C340,materiales!$A$2:$C$101,3,0),"9999"))</f>
        <v/>
      </c>
      <c r="O340" s="69">
        <f>+IF(D340="","","01")</f>
        <v/>
      </c>
      <c r="P340" s="69">
        <f>+IF(B340="","","CONVENIO 100%")</f>
        <v/>
      </c>
      <c r="Q340" s="69">
        <f>+IF(I340="","","ZTRA")</f>
        <v/>
      </c>
      <c r="R340" s="69">
        <f>+IF(J340="","",+IFERROR(+IF(U340="DSZA","ALMA","1004"),"ALMA"))</f>
        <v/>
      </c>
      <c r="S340" s="69">
        <f>+IF(K340="","","40000001")</f>
        <v/>
      </c>
      <c r="T340" s="69">
        <f>+IF(L340="","",+DAY(TODAY())&amp;"."&amp;TEXT(+TODAY(),"MM")&amp;"."&amp;+YEAR(TODAY()))</f>
        <v/>
      </c>
      <c r="U340" s="69">
        <f>+IF(M340="","",IFERROR(+VLOOKUP(C340,materiales!$A$2:$D$1000,4,0),"DSZA"))</f>
        <v/>
      </c>
      <c r="V340" s="69">
        <f>+IF(N340="","","MAN")</f>
        <v/>
      </c>
      <c r="W340" s="69">
        <f>IF(B340="","","02")</f>
        <v/>
      </c>
      <c r="X340" s="69">
        <f>IF(B340="","","01")</f>
        <v/>
      </c>
      <c r="Y340" s="70">
        <f>+RIGHT(B340,8)</f>
        <v/>
      </c>
      <c r="Z340" s="70">
        <f>IF(M340="no_cargado",VLOOKUP(B340,NAfiliado_NFarmacia!A:H,8,0),"")</f>
        <v/>
      </c>
      <c r="AA340" s="71" t="n"/>
    </row>
    <row r="341">
      <c r="A341" s="50" t="n"/>
      <c r="B341" s="70" t="n"/>
      <c r="C341" s="72" t="n"/>
      <c r="D341" s="70" t="n"/>
      <c r="E341" s="70" t="n"/>
      <c r="F341" s="70" t="n"/>
      <c r="G341" s="66">
        <f>+IF($B341="","",+IFERROR(+VLOOKUP(B341,padron!$A$2:$E$2000,2,0),+IFERROR(VLOOKUP(B341,NAfiliado_NFarmacia!$A:$J,10,0),"Ingresar Nuevo Afiliado")))</f>
        <v/>
      </c>
      <c r="H341" s="69">
        <f>+IF(B341="","",+IFERROR(+VLOOKUP($C341,materiales!$A$2:$C$101,2,0),"9999"))</f>
        <v/>
      </c>
      <c r="I341" s="70">
        <f>+IF($B341="","",+IF(OR($F341="Si",$F341=""),IF(ISERROR(VLOOKUP($B341,padron!$A$3:$M$482,9,0)),+IF(ISERROR(VLOOKUP($B341,NAfiliado_NFarmacia!$A$2:$J$497,5,0)),"Ingresa Farmacia",VLOOKUP($B341,NAfiliado_NFarmacia!$A$2:$J$497,5,0)),VLOOKUP($B341,padron!$A$3:$M$482,9,0)),+IF(ISERROR(VLOOKUP($B341,NAfiliado_NFarmacia!$A$2:$J$497,5,0)),"Ingresa Farmacia",VLOOKUP($B341,NAfiliado_NFarmacia!$A$2:$J$497,5,0))))</f>
        <v/>
      </c>
      <c r="J341" s="70">
        <f>+IF($B341="","",+IF(OR($F341="Si",$F341=""),IF(ISERROR(VLOOKUP($B341,padron!$A$3:$M$482,10,0)),+IF(ISERROR(VLOOKUP($B341,NAfiliado_NFarmacia!$A$2:$J$497,5,0)),"Ingresa Direccion de Farmacia",VLOOKUP($B341,NAfiliado_NFarmacia!$A$2:$J$497,6,0)),VLOOKUP($B341,padron!$A$3:$M$482,10,0)),+IF(ISERROR(VLOOKUP($B341,NAfiliado_NFarmacia!$A$2:$J$497,6,0)),"Ingresa Direccion de Farmacia",VLOOKUP($B341,NAfiliado_NFarmacia!$A$2:$J$497,6,0))))</f>
        <v/>
      </c>
      <c r="K341" s="70">
        <f>+IF($B341="","",+IF(OR($F341="Si",$F341=""),IF(ISERROR(VLOOKUP($B341,padron!$A$3:$M$482,10,0)),+IF(ISERROR(VLOOKUP($B341,NAfiliado_NFarmacia!$A$2:$J$497,5,0)),"Ingresa Localidad de Farmacia",VLOOKUP($B341,NAfiliado_NFarmacia!$A$2:$J$497,7,0)),VLOOKUP($B341,padron!$A$3:$M$482,11,0)),+IF(ISERROR(VLOOKUP($B341,NAfiliado_NFarmacia!$A$2:$J$497,7,0)),"Ingresa Localidad de Farmacia",VLOOKUP($B341,NAfiliado_NFarmacia!$A$2:$J$497,7,0))))</f>
        <v/>
      </c>
      <c r="L341" s="69">
        <f>+IF(B341="","",IF(F341="No","84005541",+IFERROR(+VLOOKUP(inicio!B341,padron!$A$2:$H$1999,8,0),"84005541")))</f>
        <v/>
      </c>
      <c r="M341" s="69">
        <f>+IF(B341="","",+IFERROR(+VLOOKUP(B341,padron!A:C,3,0),"no_cargado"))</f>
        <v/>
      </c>
      <c r="N341" s="69">
        <f>+IF(C341="","",+IFERROR(+VLOOKUP($C341,materiales!$A$2:$C$101,3,0),"9999"))</f>
        <v/>
      </c>
      <c r="O341" s="69">
        <f>+IF(D341="","","01")</f>
        <v/>
      </c>
      <c r="P341" s="69">
        <f>+IF(B341="","","CONVENIO 100%")</f>
        <v/>
      </c>
      <c r="Q341" s="69">
        <f>+IF(I341="","","ZTRA")</f>
        <v/>
      </c>
      <c r="R341" s="69">
        <f>+IF(J341="","",+IFERROR(+IF(U341="DSZA","ALMA","1004"),"ALMA"))</f>
        <v/>
      </c>
      <c r="S341" s="69">
        <f>+IF(K341="","","40000001")</f>
        <v/>
      </c>
      <c r="T341" s="69">
        <f>+IF(L341="","",+DAY(TODAY())&amp;"."&amp;TEXT(+TODAY(),"MM")&amp;"."&amp;+YEAR(TODAY()))</f>
        <v/>
      </c>
      <c r="U341" s="69">
        <f>+IF(M341="","",IFERROR(+VLOOKUP(C341,materiales!$A$2:$D$1000,4,0),"DSZA"))</f>
        <v/>
      </c>
      <c r="V341" s="69">
        <f>+IF(N341="","","MAN")</f>
        <v/>
      </c>
      <c r="W341" s="69">
        <f>IF(B341="","","02")</f>
        <v/>
      </c>
      <c r="X341" s="69">
        <f>IF(B341="","","01")</f>
        <v/>
      </c>
      <c r="Y341" s="70">
        <f>+RIGHT(B341,8)</f>
        <v/>
      </c>
      <c r="Z341" s="70">
        <f>IF(M341="no_cargado",VLOOKUP(B341,NAfiliado_NFarmacia!A:H,8,0),"")</f>
        <v/>
      </c>
      <c r="AA341" s="71" t="n"/>
    </row>
    <row r="342">
      <c r="A342" s="50" t="n"/>
      <c r="B342" s="70" t="n"/>
      <c r="C342" s="72" t="n"/>
      <c r="D342" s="70" t="n"/>
      <c r="E342" s="70" t="n"/>
      <c r="F342" s="70" t="n"/>
      <c r="G342" s="66">
        <f>+IF($B342="","",+IFERROR(+VLOOKUP(B342,padron!$A$2:$E$2000,2,0),+IFERROR(VLOOKUP(B342,NAfiliado_NFarmacia!$A:$J,10,0),"Ingresar Nuevo Afiliado")))</f>
        <v/>
      </c>
      <c r="H342" s="69">
        <f>+IF(B342="","",+IFERROR(+VLOOKUP($C342,materiales!$A$2:$C$101,2,0),"9999"))</f>
        <v/>
      </c>
      <c r="I342" s="70">
        <f>+IF($B342="","",+IF(OR($F342="Si",$F342=""),IF(ISERROR(VLOOKUP($B342,padron!$A$3:$M$482,9,0)),+IF(ISERROR(VLOOKUP($B342,NAfiliado_NFarmacia!$A$2:$J$497,5,0)),"Ingresa Farmacia",VLOOKUP($B342,NAfiliado_NFarmacia!$A$2:$J$497,5,0)),VLOOKUP($B342,padron!$A$3:$M$482,9,0)),+IF(ISERROR(VLOOKUP($B342,NAfiliado_NFarmacia!$A$2:$J$497,5,0)),"Ingresa Farmacia",VLOOKUP($B342,NAfiliado_NFarmacia!$A$2:$J$497,5,0))))</f>
        <v/>
      </c>
      <c r="J342" s="70">
        <f>+IF($B342="","",+IF(OR($F342="Si",$F342=""),IF(ISERROR(VLOOKUP($B342,padron!$A$3:$M$482,10,0)),+IF(ISERROR(VLOOKUP($B342,NAfiliado_NFarmacia!$A$2:$J$497,5,0)),"Ingresa Direccion de Farmacia",VLOOKUP($B342,NAfiliado_NFarmacia!$A$2:$J$497,6,0)),VLOOKUP($B342,padron!$A$3:$M$482,10,0)),+IF(ISERROR(VLOOKUP($B342,NAfiliado_NFarmacia!$A$2:$J$497,6,0)),"Ingresa Direccion de Farmacia",VLOOKUP($B342,NAfiliado_NFarmacia!$A$2:$J$497,6,0))))</f>
        <v/>
      </c>
      <c r="K342" s="70">
        <f>+IF($B342="","",+IF(OR($F342="Si",$F342=""),IF(ISERROR(VLOOKUP($B342,padron!$A$3:$M$482,10,0)),+IF(ISERROR(VLOOKUP($B342,NAfiliado_NFarmacia!$A$2:$J$497,5,0)),"Ingresa Localidad de Farmacia",VLOOKUP($B342,NAfiliado_NFarmacia!$A$2:$J$497,7,0)),VLOOKUP($B342,padron!$A$3:$M$482,11,0)),+IF(ISERROR(VLOOKUP($B342,NAfiliado_NFarmacia!$A$2:$J$497,7,0)),"Ingresa Localidad de Farmacia",VLOOKUP($B342,NAfiliado_NFarmacia!$A$2:$J$497,7,0))))</f>
        <v/>
      </c>
      <c r="L342" s="69">
        <f>+IF(B342="","",IF(F342="No","84005541",+IFERROR(+VLOOKUP(inicio!B342,padron!$A$2:$H$1999,8,0),"84005541")))</f>
        <v/>
      </c>
      <c r="M342" s="69">
        <f>+IF(B342="","",+IFERROR(+VLOOKUP(B342,padron!A:C,3,0),"no_cargado"))</f>
        <v/>
      </c>
      <c r="N342" s="69">
        <f>+IF(C342="","",+IFERROR(+VLOOKUP($C342,materiales!$A$2:$C$101,3,0),"9999"))</f>
        <v/>
      </c>
      <c r="O342" s="69">
        <f>+IF(D342="","","01")</f>
        <v/>
      </c>
      <c r="P342" s="69">
        <f>+IF(B342="","","CONVENIO 100%")</f>
        <v/>
      </c>
      <c r="Q342" s="69">
        <f>+IF(I342="","","ZTRA")</f>
        <v/>
      </c>
      <c r="R342" s="69">
        <f>+IF(J342="","",+IFERROR(+IF(U342="DSZA","ALMA","1004"),"ALMA"))</f>
        <v/>
      </c>
      <c r="S342" s="69">
        <f>+IF(K342="","","40000001")</f>
        <v/>
      </c>
      <c r="T342" s="69">
        <f>+IF(L342="","",+DAY(TODAY())&amp;"."&amp;TEXT(+TODAY(),"MM")&amp;"."&amp;+YEAR(TODAY()))</f>
        <v/>
      </c>
      <c r="U342" s="69">
        <f>+IF(M342="","",IFERROR(+VLOOKUP(C342,materiales!$A$2:$D$1000,4,0),"DSZA"))</f>
        <v/>
      </c>
      <c r="V342" s="69">
        <f>+IF(N342="","","MAN")</f>
        <v/>
      </c>
      <c r="W342" s="69">
        <f>IF(B342="","","02")</f>
        <v/>
      </c>
      <c r="X342" s="69">
        <f>IF(B342="","","01")</f>
        <v/>
      </c>
      <c r="Y342" s="70">
        <f>+RIGHT(B342,8)</f>
        <v/>
      </c>
      <c r="Z342" s="70">
        <f>IF(M342="no_cargado",VLOOKUP(B342,NAfiliado_NFarmacia!A:H,8,0),"")</f>
        <v/>
      </c>
      <c r="AA342" s="71" t="n"/>
    </row>
    <row r="343">
      <c r="A343" s="50" t="n"/>
      <c r="B343" s="70" t="n"/>
      <c r="C343" s="72" t="n"/>
      <c r="D343" s="70" t="n"/>
      <c r="E343" s="70" t="n"/>
      <c r="F343" s="70" t="n"/>
      <c r="G343" s="66">
        <f>+IF($B343="","",+IFERROR(+VLOOKUP(B343,padron!$A$2:$E$2000,2,0),+IFERROR(VLOOKUP(B343,NAfiliado_NFarmacia!$A:$J,10,0),"Ingresar Nuevo Afiliado")))</f>
        <v/>
      </c>
      <c r="H343" s="69">
        <f>+IF(B343="","",+IFERROR(+VLOOKUP($C343,materiales!$A$2:$C$101,2,0),"9999"))</f>
        <v/>
      </c>
      <c r="I343" s="70">
        <f>+IF($B343="","",+IF(OR($F343="Si",$F343=""),IF(ISERROR(VLOOKUP($B343,padron!$A$3:$M$482,9,0)),+IF(ISERROR(VLOOKUP($B343,NAfiliado_NFarmacia!$A$2:$J$497,5,0)),"Ingresa Farmacia",VLOOKUP($B343,NAfiliado_NFarmacia!$A$2:$J$497,5,0)),VLOOKUP($B343,padron!$A$3:$M$482,9,0)),+IF(ISERROR(VLOOKUP($B343,NAfiliado_NFarmacia!$A$2:$J$497,5,0)),"Ingresa Farmacia",VLOOKUP($B343,NAfiliado_NFarmacia!$A$2:$J$497,5,0))))</f>
        <v/>
      </c>
      <c r="J343" s="70">
        <f>+IF($B343="","",+IF(OR($F343="Si",$F343=""),IF(ISERROR(VLOOKUP($B343,padron!$A$3:$M$482,10,0)),+IF(ISERROR(VLOOKUP($B343,NAfiliado_NFarmacia!$A$2:$J$497,5,0)),"Ingresa Direccion de Farmacia",VLOOKUP($B343,NAfiliado_NFarmacia!$A$2:$J$497,6,0)),VLOOKUP($B343,padron!$A$3:$M$482,10,0)),+IF(ISERROR(VLOOKUP($B343,NAfiliado_NFarmacia!$A$2:$J$497,6,0)),"Ingresa Direccion de Farmacia",VLOOKUP($B343,NAfiliado_NFarmacia!$A$2:$J$497,6,0))))</f>
        <v/>
      </c>
      <c r="K343" s="70">
        <f>+IF($B343="","",+IF(OR($F343="Si",$F343=""),IF(ISERROR(VLOOKUP($B343,padron!$A$3:$M$482,10,0)),+IF(ISERROR(VLOOKUP($B343,NAfiliado_NFarmacia!$A$2:$J$497,5,0)),"Ingresa Localidad de Farmacia",VLOOKUP($B343,NAfiliado_NFarmacia!$A$2:$J$497,7,0)),VLOOKUP($B343,padron!$A$3:$M$482,11,0)),+IF(ISERROR(VLOOKUP($B343,NAfiliado_NFarmacia!$A$2:$J$497,7,0)),"Ingresa Localidad de Farmacia",VLOOKUP($B343,NAfiliado_NFarmacia!$A$2:$J$497,7,0))))</f>
        <v/>
      </c>
      <c r="L343" s="69">
        <f>+IF(B343="","",IF(F343="No","84005541",+IFERROR(+VLOOKUP(inicio!B343,padron!$A$2:$H$1999,8,0),"84005541")))</f>
        <v/>
      </c>
      <c r="M343" s="69">
        <f>+IF(B343="","",+IFERROR(+VLOOKUP(B343,padron!A:C,3,0),"no_cargado"))</f>
        <v/>
      </c>
      <c r="N343" s="69">
        <f>+IF(C343="","",+IFERROR(+VLOOKUP($C343,materiales!$A$2:$C$101,3,0),"9999"))</f>
        <v/>
      </c>
      <c r="O343" s="69">
        <f>+IF(D343="","","01")</f>
        <v/>
      </c>
      <c r="P343" s="69">
        <f>+IF(B343="","","CONVENIO 100%")</f>
        <v/>
      </c>
      <c r="Q343" s="69">
        <f>+IF(I343="","","ZTRA")</f>
        <v/>
      </c>
      <c r="R343" s="69">
        <f>+IF(J343="","",+IFERROR(+IF(U343="DSZA","ALMA","1004"),"ALMA"))</f>
        <v/>
      </c>
      <c r="S343" s="69">
        <f>+IF(K343="","","40000001")</f>
        <v/>
      </c>
      <c r="T343" s="69">
        <f>+IF(L343="","",+DAY(TODAY())&amp;"."&amp;TEXT(+TODAY(),"MM")&amp;"."&amp;+YEAR(TODAY()))</f>
        <v/>
      </c>
      <c r="U343" s="69">
        <f>+IF(M343="","",IFERROR(+VLOOKUP(C343,materiales!$A$2:$D$1000,4,0),"DSZA"))</f>
        <v/>
      </c>
      <c r="V343" s="69">
        <f>+IF(N343="","","MAN")</f>
        <v/>
      </c>
      <c r="W343" s="69">
        <f>IF(B343="","","02")</f>
        <v/>
      </c>
      <c r="X343" s="69">
        <f>IF(B343="","","01")</f>
        <v/>
      </c>
      <c r="Y343" s="70">
        <f>+RIGHT(B343,8)</f>
        <v/>
      </c>
      <c r="Z343" s="70">
        <f>IF(M343="no_cargado",VLOOKUP(B343,NAfiliado_NFarmacia!A:H,8,0),"")</f>
        <v/>
      </c>
      <c r="AA343" s="71" t="n"/>
    </row>
    <row r="344">
      <c r="A344" s="50" t="n"/>
      <c r="B344" s="70" t="n"/>
      <c r="C344" s="72" t="n"/>
      <c r="D344" s="70" t="n"/>
      <c r="E344" s="70" t="n"/>
      <c r="F344" s="70" t="n"/>
      <c r="G344" s="66">
        <f>+IF($B344="","",+IFERROR(+VLOOKUP(B344,padron!$A$2:$E$2000,2,0),+IFERROR(VLOOKUP(B344,NAfiliado_NFarmacia!$A:$J,10,0),"Ingresar Nuevo Afiliado")))</f>
        <v/>
      </c>
      <c r="H344" s="69">
        <f>+IF(B344="","",+IFERROR(+VLOOKUP($C344,materiales!$A$2:$C$101,2,0),"9999"))</f>
        <v/>
      </c>
      <c r="I344" s="70">
        <f>+IF($B344="","",+IF(OR($F344="Si",$F344=""),IF(ISERROR(VLOOKUP($B344,padron!$A$3:$M$482,9,0)),+IF(ISERROR(VLOOKUP($B344,NAfiliado_NFarmacia!$A$2:$J$497,5,0)),"Ingresa Farmacia",VLOOKUP($B344,NAfiliado_NFarmacia!$A$2:$J$497,5,0)),VLOOKUP($B344,padron!$A$3:$M$482,9,0)),+IF(ISERROR(VLOOKUP($B344,NAfiliado_NFarmacia!$A$2:$J$497,5,0)),"Ingresa Farmacia",VLOOKUP($B344,NAfiliado_NFarmacia!$A$2:$J$497,5,0))))</f>
        <v/>
      </c>
      <c r="J344" s="70">
        <f>+IF($B344="","",+IF(OR($F344="Si",$F344=""),IF(ISERROR(VLOOKUP($B344,padron!$A$3:$M$482,10,0)),+IF(ISERROR(VLOOKUP($B344,NAfiliado_NFarmacia!$A$2:$J$497,5,0)),"Ingresa Direccion de Farmacia",VLOOKUP($B344,NAfiliado_NFarmacia!$A$2:$J$497,6,0)),VLOOKUP($B344,padron!$A$3:$M$482,10,0)),+IF(ISERROR(VLOOKUP($B344,NAfiliado_NFarmacia!$A$2:$J$497,6,0)),"Ingresa Direccion de Farmacia",VLOOKUP($B344,NAfiliado_NFarmacia!$A$2:$J$497,6,0))))</f>
        <v/>
      </c>
      <c r="K344" s="70">
        <f>+IF($B344="","",+IF(OR($F344="Si",$F344=""),IF(ISERROR(VLOOKUP($B344,padron!$A$3:$M$482,10,0)),+IF(ISERROR(VLOOKUP($B344,NAfiliado_NFarmacia!$A$2:$J$497,5,0)),"Ingresa Localidad de Farmacia",VLOOKUP($B344,NAfiliado_NFarmacia!$A$2:$J$497,7,0)),VLOOKUP($B344,padron!$A$3:$M$482,11,0)),+IF(ISERROR(VLOOKUP($B344,NAfiliado_NFarmacia!$A$2:$J$497,7,0)),"Ingresa Localidad de Farmacia",VLOOKUP($B344,NAfiliado_NFarmacia!$A$2:$J$497,7,0))))</f>
        <v/>
      </c>
      <c r="L344" s="69">
        <f>+IF(B344="","",IF(F344="No","84005541",+IFERROR(+VLOOKUP(inicio!B344,padron!$A$2:$H$1999,8,0),"84005541")))</f>
        <v/>
      </c>
      <c r="M344" s="69">
        <f>+IF(B344="","",+IFERROR(+VLOOKUP(B344,padron!A:C,3,0),"no_cargado"))</f>
        <v/>
      </c>
      <c r="N344" s="69">
        <f>+IF(C344="","",+IFERROR(+VLOOKUP($C344,materiales!$A$2:$C$101,3,0),"9999"))</f>
        <v/>
      </c>
      <c r="O344" s="69">
        <f>+IF(D344="","","01")</f>
        <v/>
      </c>
      <c r="P344" s="69">
        <f>+IF(B344="","","CONVENIO 100%")</f>
        <v/>
      </c>
      <c r="Q344" s="69">
        <f>+IF(I344="","","ZTRA")</f>
        <v/>
      </c>
      <c r="R344" s="69">
        <f>+IF(J344="","",+IFERROR(+IF(U344="DSZA","ALMA","1004"),"ALMA"))</f>
        <v/>
      </c>
      <c r="S344" s="69">
        <f>+IF(K344="","","40000001")</f>
        <v/>
      </c>
      <c r="T344" s="69">
        <f>+IF(L344="","",+DAY(TODAY())&amp;"."&amp;TEXT(+TODAY(),"MM")&amp;"."&amp;+YEAR(TODAY()))</f>
        <v/>
      </c>
      <c r="U344" s="69">
        <f>+IF(M344="","",IFERROR(+VLOOKUP(C344,materiales!$A$2:$D$1000,4,0),"DSZA"))</f>
        <v/>
      </c>
      <c r="V344" s="69">
        <f>+IF(N344="","","MAN")</f>
        <v/>
      </c>
      <c r="W344" s="69">
        <f>IF(B344="","","02")</f>
        <v/>
      </c>
      <c r="X344" s="69">
        <f>IF(B344="","","01")</f>
        <v/>
      </c>
      <c r="Y344" s="70">
        <f>+RIGHT(B344,8)</f>
        <v/>
      </c>
      <c r="Z344" s="70">
        <f>IF(M344="no_cargado",VLOOKUP(B344,NAfiliado_NFarmacia!A:H,8,0),"")</f>
        <v/>
      </c>
      <c r="AA344" s="71" t="n"/>
    </row>
    <row r="345">
      <c r="A345" s="50" t="n"/>
      <c r="B345" s="70" t="n"/>
      <c r="C345" s="72" t="n"/>
      <c r="D345" s="70" t="n"/>
      <c r="E345" s="70" t="n"/>
      <c r="F345" s="70" t="n"/>
      <c r="G345" s="66">
        <f>+IF($B345="","",+IFERROR(+VLOOKUP(B345,padron!$A$2:$E$2000,2,0),+IFERROR(VLOOKUP(B345,NAfiliado_NFarmacia!$A:$J,10,0),"Ingresar Nuevo Afiliado")))</f>
        <v/>
      </c>
      <c r="H345" s="69">
        <f>+IF(B345="","",+IFERROR(+VLOOKUP($C345,materiales!$A$2:$C$101,2,0),"9999"))</f>
        <v/>
      </c>
      <c r="I345" s="70">
        <f>+IF($B345="","",+IF(OR($F345="Si",$F345=""),IF(ISERROR(VLOOKUP($B345,padron!$A$3:$M$482,9,0)),+IF(ISERROR(VLOOKUP($B345,NAfiliado_NFarmacia!$A$2:$J$497,5,0)),"Ingresa Farmacia",VLOOKUP($B345,NAfiliado_NFarmacia!$A$2:$J$497,5,0)),VLOOKUP($B345,padron!$A$3:$M$482,9,0)),+IF(ISERROR(VLOOKUP($B345,NAfiliado_NFarmacia!$A$2:$J$497,5,0)),"Ingresa Farmacia",VLOOKUP($B345,NAfiliado_NFarmacia!$A$2:$J$497,5,0))))</f>
        <v/>
      </c>
      <c r="J345" s="70">
        <f>+IF($B345="","",+IF(OR($F345="Si",$F345=""),IF(ISERROR(VLOOKUP($B345,padron!$A$3:$M$482,10,0)),+IF(ISERROR(VLOOKUP($B345,NAfiliado_NFarmacia!$A$2:$J$497,5,0)),"Ingresa Direccion de Farmacia",VLOOKUP($B345,NAfiliado_NFarmacia!$A$2:$J$497,6,0)),VLOOKUP($B345,padron!$A$3:$M$482,10,0)),+IF(ISERROR(VLOOKUP($B345,NAfiliado_NFarmacia!$A$2:$J$497,6,0)),"Ingresa Direccion de Farmacia",VLOOKUP($B345,NAfiliado_NFarmacia!$A$2:$J$497,6,0))))</f>
        <v/>
      </c>
      <c r="K345" s="70">
        <f>+IF($B345="","",+IF(OR($F345="Si",$F345=""),IF(ISERROR(VLOOKUP($B345,padron!$A$3:$M$482,10,0)),+IF(ISERROR(VLOOKUP($B345,NAfiliado_NFarmacia!$A$2:$J$497,5,0)),"Ingresa Localidad de Farmacia",VLOOKUP($B345,NAfiliado_NFarmacia!$A$2:$J$497,7,0)),VLOOKUP($B345,padron!$A$3:$M$482,11,0)),+IF(ISERROR(VLOOKUP($B345,NAfiliado_NFarmacia!$A$2:$J$497,7,0)),"Ingresa Localidad de Farmacia",VLOOKUP($B345,NAfiliado_NFarmacia!$A$2:$J$497,7,0))))</f>
        <v/>
      </c>
      <c r="L345" s="69">
        <f>+IF(B345="","",IF(F345="No","84005541",+IFERROR(+VLOOKUP(inicio!B345,padron!$A$2:$H$1999,8,0),"84005541")))</f>
        <v/>
      </c>
      <c r="M345" s="69">
        <f>+IF(B345="","",+IFERROR(+VLOOKUP(B345,padron!A:C,3,0),"no_cargado"))</f>
        <v/>
      </c>
      <c r="N345" s="69">
        <f>+IF(C345="","",+IFERROR(+VLOOKUP($C345,materiales!$A$2:$C$101,3,0),"9999"))</f>
        <v/>
      </c>
      <c r="O345" s="69">
        <f>+IF(D345="","","01")</f>
        <v/>
      </c>
      <c r="P345" s="69">
        <f>+IF(B345="","","CONVENIO 100%")</f>
        <v/>
      </c>
      <c r="Q345" s="69">
        <f>+IF(I345="","","ZTRA")</f>
        <v/>
      </c>
      <c r="R345" s="69">
        <f>+IF(J345="","",+IFERROR(+IF(U345="DSZA","ALMA","1004"),"ALMA"))</f>
        <v/>
      </c>
      <c r="S345" s="69">
        <f>+IF(K345="","","40000001")</f>
        <v/>
      </c>
      <c r="T345" s="69">
        <f>+IF(L345="","",+DAY(TODAY())&amp;"."&amp;TEXT(+TODAY(),"MM")&amp;"."&amp;+YEAR(TODAY()))</f>
        <v/>
      </c>
      <c r="U345" s="69">
        <f>+IF(M345="","",IFERROR(+VLOOKUP(C345,materiales!$A$2:$D$1000,4,0),"DSZA"))</f>
        <v/>
      </c>
      <c r="V345" s="69">
        <f>+IF(N345="","","MAN")</f>
        <v/>
      </c>
      <c r="W345" s="69">
        <f>IF(B345="","","02")</f>
        <v/>
      </c>
      <c r="X345" s="69">
        <f>IF(B345="","","01")</f>
        <v/>
      </c>
      <c r="Y345" s="70">
        <f>+RIGHT(B345,8)</f>
        <v/>
      </c>
      <c r="Z345" s="70">
        <f>IF(M345="no_cargado",VLOOKUP(B345,NAfiliado_NFarmacia!A:H,8,0),"")</f>
        <v/>
      </c>
      <c r="AA345" s="71" t="n"/>
    </row>
    <row r="346">
      <c r="A346" s="50" t="n"/>
      <c r="B346" s="70" t="n"/>
      <c r="C346" s="72" t="n"/>
      <c r="D346" s="70" t="n"/>
      <c r="E346" s="70" t="n"/>
      <c r="F346" s="70" t="n"/>
      <c r="G346" s="66">
        <f>+IF($B346="","",+IFERROR(+VLOOKUP(B346,padron!$A$2:$E$2000,2,0),+IFERROR(VLOOKUP(B346,NAfiliado_NFarmacia!$A:$J,10,0),"Ingresar Nuevo Afiliado")))</f>
        <v/>
      </c>
      <c r="H346" s="69">
        <f>+IF(B346="","",+IFERROR(+VLOOKUP($C346,materiales!$A$2:$C$101,2,0),"9999"))</f>
        <v/>
      </c>
      <c r="I346" s="70">
        <f>+IF($B346="","",+IF(OR($F346="Si",$F346=""),IF(ISERROR(VLOOKUP($B346,padron!$A$3:$M$482,9,0)),+IF(ISERROR(VLOOKUP($B346,NAfiliado_NFarmacia!$A$2:$J$497,5,0)),"Ingresa Farmacia",VLOOKUP($B346,NAfiliado_NFarmacia!$A$2:$J$497,5,0)),VLOOKUP($B346,padron!$A$3:$M$482,9,0)),+IF(ISERROR(VLOOKUP($B346,NAfiliado_NFarmacia!$A$2:$J$497,5,0)),"Ingresa Farmacia",VLOOKUP($B346,NAfiliado_NFarmacia!$A$2:$J$497,5,0))))</f>
        <v/>
      </c>
      <c r="J346" s="70">
        <f>+IF($B346="","",+IF(OR($F346="Si",$F346=""),IF(ISERROR(VLOOKUP($B346,padron!$A$3:$M$482,10,0)),+IF(ISERROR(VLOOKUP($B346,NAfiliado_NFarmacia!$A$2:$J$497,5,0)),"Ingresa Direccion de Farmacia",VLOOKUP($B346,NAfiliado_NFarmacia!$A$2:$J$497,6,0)),VLOOKUP($B346,padron!$A$3:$M$482,10,0)),+IF(ISERROR(VLOOKUP($B346,NAfiliado_NFarmacia!$A$2:$J$497,6,0)),"Ingresa Direccion de Farmacia",VLOOKUP($B346,NAfiliado_NFarmacia!$A$2:$J$497,6,0))))</f>
        <v/>
      </c>
      <c r="K346" s="70">
        <f>+IF($B346="","",+IF(OR($F346="Si",$F346=""),IF(ISERROR(VLOOKUP($B346,padron!$A$3:$M$482,10,0)),+IF(ISERROR(VLOOKUP($B346,NAfiliado_NFarmacia!$A$2:$J$497,5,0)),"Ingresa Localidad de Farmacia",VLOOKUP($B346,NAfiliado_NFarmacia!$A$2:$J$497,7,0)),VLOOKUP($B346,padron!$A$3:$M$482,11,0)),+IF(ISERROR(VLOOKUP($B346,NAfiliado_NFarmacia!$A$2:$J$497,7,0)),"Ingresa Localidad de Farmacia",VLOOKUP($B346,NAfiliado_NFarmacia!$A$2:$J$497,7,0))))</f>
        <v/>
      </c>
      <c r="L346" s="69">
        <f>+IF(B346="","",IF(F346="No","84005541",+IFERROR(+VLOOKUP(inicio!B346,padron!$A$2:$H$1999,8,0),"84005541")))</f>
        <v/>
      </c>
      <c r="M346" s="69">
        <f>+IF(B346="","",+IFERROR(+VLOOKUP(B346,padron!A:C,3,0),"no_cargado"))</f>
        <v/>
      </c>
      <c r="N346" s="69">
        <f>+IF(C346="","",+IFERROR(+VLOOKUP($C346,materiales!$A$2:$C$101,3,0),"9999"))</f>
        <v/>
      </c>
      <c r="O346" s="69">
        <f>+IF(D346="","","01")</f>
        <v/>
      </c>
      <c r="P346" s="69">
        <f>+IF(B346="","","CONVENIO 100%")</f>
        <v/>
      </c>
      <c r="Q346" s="69">
        <f>+IF(I346="","","ZTRA")</f>
        <v/>
      </c>
      <c r="R346" s="69">
        <f>+IF(J346="","",+IFERROR(+IF(U346="DSZA","ALMA","1004"),"ALMA"))</f>
        <v/>
      </c>
      <c r="S346" s="69">
        <f>+IF(K346="","","40000001")</f>
        <v/>
      </c>
      <c r="T346" s="69">
        <f>+IF(L346="","",+DAY(TODAY())&amp;"."&amp;TEXT(+TODAY(),"MM")&amp;"."&amp;+YEAR(TODAY()))</f>
        <v/>
      </c>
      <c r="U346" s="69">
        <f>+IF(M346="","",IFERROR(+VLOOKUP(C346,materiales!$A$2:$D$1000,4,0),"DSZA"))</f>
        <v/>
      </c>
      <c r="V346" s="69">
        <f>+IF(N346="","","MAN")</f>
        <v/>
      </c>
      <c r="W346" s="69">
        <f>IF(B346="","","02")</f>
        <v/>
      </c>
      <c r="X346" s="69">
        <f>IF(B346="","","01")</f>
        <v/>
      </c>
      <c r="Y346" s="70">
        <f>+RIGHT(B346,8)</f>
        <v/>
      </c>
      <c r="Z346" s="70">
        <f>IF(M346="no_cargado",VLOOKUP(B346,NAfiliado_NFarmacia!A:H,8,0),"")</f>
        <v/>
      </c>
      <c r="AA346" s="71" t="n"/>
    </row>
    <row r="347">
      <c r="A347" s="50" t="n"/>
      <c r="B347" s="70" t="n"/>
      <c r="C347" s="72" t="n"/>
      <c r="D347" s="70" t="n"/>
      <c r="E347" s="70" t="n"/>
      <c r="F347" s="70" t="n"/>
      <c r="G347" s="66">
        <f>+IF($B347="","",+IFERROR(+VLOOKUP(B347,padron!$A$2:$E$2000,2,0),+IFERROR(VLOOKUP(B347,NAfiliado_NFarmacia!$A:$J,10,0),"Ingresar Nuevo Afiliado")))</f>
        <v/>
      </c>
      <c r="H347" s="69">
        <f>+IF(B347="","",+IFERROR(+VLOOKUP($C347,materiales!$A$2:$C$101,2,0),"9999"))</f>
        <v/>
      </c>
      <c r="I347" s="70">
        <f>+IF($B347="","",+IF(OR($F347="Si",$F347=""),IF(ISERROR(VLOOKUP($B347,padron!$A$3:$M$482,9,0)),+IF(ISERROR(VLOOKUP($B347,NAfiliado_NFarmacia!$A$2:$J$497,5,0)),"Ingresa Farmacia",VLOOKUP($B347,NAfiliado_NFarmacia!$A$2:$J$497,5,0)),VLOOKUP($B347,padron!$A$3:$M$482,9,0)),+IF(ISERROR(VLOOKUP($B347,NAfiliado_NFarmacia!$A$2:$J$497,5,0)),"Ingresa Farmacia",VLOOKUP($B347,NAfiliado_NFarmacia!$A$2:$J$497,5,0))))</f>
        <v/>
      </c>
      <c r="J347" s="70">
        <f>+IF($B347="","",+IF(OR($F347="Si",$F347=""),IF(ISERROR(VLOOKUP($B347,padron!$A$3:$M$482,10,0)),+IF(ISERROR(VLOOKUP($B347,NAfiliado_NFarmacia!$A$2:$J$497,5,0)),"Ingresa Direccion de Farmacia",VLOOKUP($B347,NAfiliado_NFarmacia!$A$2:$J$497,6,0)),VLOOKUP($B347,padron!$A$3:$M$482,10,0)),+IF(ISERROR(VLOOKUP($B347,NAfiliado_NFarmacia!$A$2:$J$497,6,0)),"Ingresa Direccion de Farmacia",VLOOKUP($B347,NAfiliado_NFarmacia!$A$2:$J$497,6,0))))</f>
        <v/>
      </c>
      <c r="K347" s="70">
        <f>+IF($B347="","",+IF(OR($F347="Si",$F347=""),IF(ISERROR(VLOOKUP($B347,padron!$A$3:$M$482,10,0)),+IF(ISERROR(VLOOKUP($B347,NAfiliado_NFarmacia!$A$2:$J$497,5,0)),"Ingresa Localidad de Farmacia",VLOOKUP($B347,NAfiliado_NFarmacia!$A$2:$J$497,7,0)),VLOOKUP($B347,padron!$A$3:$M$482,11,0)),+IF(ISERROR(VLOOKUP($B347,NAfiliado_NFarmacia!$A$2:$J$497,7,0)),"Ingresa Localidad de Farmacia",VLOOKUP($B347,NAfiliado_NFarmacia!$A$2:$J$497,7,0))))</f>
        <v/>
      </c>
      <c r="L347" s="69">
        <f>+IF(B347="","",IF(F347="No","84005541",+IFERROR(+VLOOKUP(inicio!B347,padron!$A$2:$H$1999,8,0),"84005541")))</f>
        <v/>
      </c>
      <c r="M347" s="69">
        <f>+IF(B347="","",+IFERROR(+VLOOKUP(B347,padron!A:C,3,0),"no_cargado"))</f>
        <v/>
      </c>
      <c r="N347" s="69">
        <f>+IF(C347="","",+IFERROR(+VLOOKUP($C347,materiales!$A$2:$C$101,3,0),"9999"))</f>
        <v/>
      </c>
      <c r="O347" s="69">
        <f>+IF(D347="","","01")</f>
        <v/>
      </c>
      <c r="P347" s="69">
        <f>+IF(B347="","","CONVENIO 100%")</f>
        <v/>
      </c>
      <c r="Q347" s="69">
        <f>+IF(I347="","","ZTRA")</f>
        <v/>
      </c>
      <c r="R347" s="69">
        <f>+IF(J347="","",+IFERROR(+IF(U347="DSZA","ALMA","1004"),"ALMA"))</f>
        <v/>
      </c>
      <c r="S347" s="69">
        <f>+IF(K347="","","40000001")</f>
        <v/>
      </c>
      <c r="T347" s="69">
        <f>+IF(L347="","",+DAY(TODAY())&amp;"."&amp;TEXT(+TODAY(),"MM")&amp;"."&amp;+YEAR(TODAY()))</f>
        <v/>
      </c>
      <c r="U347" s="69">
        <f>+IF(M347="","",IFERROR(+VLOOKUP(C347,materiales!$A$2:$D$1000,4,0),"DSZA"))</f>
        <v/>
      </c>
      <c r="V347" s="69">
        <f>+IF(N347="","","MAN")</f>
        <v/>
      </c>
      <c r="W347" s="69">
        <f>IF(B347="","","02")</f>
        <v/>
      </c>
      <c r="X347" s="69">
        <f>IF(B347="","","01")</f>
        <v/>
      </c>
      <c r="Y347" s="70">
        <f>+RIGHT(B347,8)</f>
        <v/>
      </c>
      <c r="Z347" s="70">
        <f>IF(M347="no_cargado",VLOOKUP(B347,NAfiliado_NFarmacia!A:H,8,0),"")</f>
        <v/>
      </c>
      <c r="AA347" s="71" t="n"/>
    </row>
    <row r="348">
      <c r="A348" s="50" t="n"/>
      <c r="B348" s="70" t="n"/>
      <c r="C348" s="72" t="n"/>
      <c r="D348" s="70" t="n"/>
      <c r="E348" s="70" t="n"/>
      <c r="F348" s="70" t="n"/>
      <c r="G348" s="66">
        <f>+IF($B348="","",+IFERROR(+VLOOKUP(B348,padron!$A$2:$E$2000,2,0),+IFERROR(VLOOKUP(B348,NAfiliado_NFarmacia!$A:$J,10,0),"Ingresar Nuevo Afiliado")))</f>
        <v/>
      </c>
      <c r="H348" s="69">
        <f>+IF(B348="","",+IFERROR(+VLOOKUP($C348,materiales!$A$2:$C$101,2,0),"9999"))</f>
        <v/>
      </c>
      <c r="I348" s="70">
        <f>+IF($B348="","",+IF(OR($F348="Si",$F348=""),IF(ISERROR(VLOOKUP($B348,padron!$A$3:$M$482,9,0)),+IF(ISERROR(VLOOKUP($B348,NAfiliado_NFarmacia!$A$2:$J$497,5,0)),"Ingresa Farmacia",VLOOKUP($B348,NAfiliado_NFarmacia!$A$2:$J$497,5,0)),VLOOKUP($B348,padron!$A$3:$M$482,9,0)),+IF(ISERROR(VLOOKUP($B348,NAfiliado_NFarmacia!$A$2:$J$497,5,0)),"Ingresa Farmacia",VLOOKUP($B348,NAfiliado_NFarmacia!$A$2:$J$497,5,0))))</f>
        <v/>
      </c>
      <c r="J348" s="70">
        <f>+IF($B348="","",+IF(OR($F348="Si",$F348=""),IF(ISERROR(VLOOKUP($B348,padron!$A$3:$M$482,10,0)),+IF(ISERROR(VLOOKUP($B348,NAfiliado_NFarmacia!$A$2:$J$497,5,0)),"Ingresa Direccion de Farmacia",VLOOKUP($B348,NAfiliado_NFarmacia!$A$2:$J$497,6,0)),VLOOKUP($B348,padron!$A$3:$M$482,10,0)),+IF(ISERROR(VLOOKUP($B348,NAfiliado_NFarmacia!$A$2:$J$497,6,0)),"Ingresa Direccion de Farmacia",VLOOKUP($B348,NAfiliado_NFarmacia!$A$2:$J$497,6,0))))</f>
        <v/>
      </c>
      <c r="K348" s="70">
        <f>+IF($B348="","",+IF(OR($F348="Si",$F348=""),IF(ISERROR(VLOOKUP($B348,padron!$A$3:$M$482,10,0)),+IF(ISERROR(VLOOKUP($B348,NAfiliado_NFarmacia!$A$2:$J$497,5,0)),"Ingresa Localidad de Farmacia",VLOOKUP($B348,NAfiliado_NFarmacia!$A$2:$J$497,7,0)),VLOOKUP($B348,padron!$A$3:$M$482,11,0)),+IF(ISERROR(VLOOKUP($B348,NAfiliado_NFarmacia!$A$2:$J$497,7,0)),"Ingresa Localidad de Farmacia",VLOOKUP($B348,NAfiliado_NFarmacia!$A$2:$J$497,7,0))))</f>
        <v/>
      </c>
      <c r="L348" s="69">
        <f>+IF(B348="","",IF(F348="No","84005541",+IFERROR(+VLOOKUP(inicio!B348,padron!$A$2:$H$1999,8,0),"84005541")))</f>
        <v/>
      </c>
      <c r="M348" s="69">
        <f>+IF(B348="","",+IFERROR(+VLOOKUP(B348,padron!A:C,3,0),"no_cargado"))</f>
        <v/>
      </c>
      <c r="N348" s="69">
        <f>+IF(C348="","",+IFERROR(+VLOOKUP($C348,materiales!$A$2:$C$101,3,0),"9999"))</f>
        <v/>
      </c>
      <c r="O348" s="69">
        <f>+IF(D348="","","01")</f>
        <v/>
      </c>
      <c r="P348" s="69">
        <f>+IF(B348="","","CONVENIO 100%")</f>
        <v/>
      </c>
      <c r="Q348" s="69">
        <f>+IF(I348="","","ZTRA")</f>
        <v/>
      </c>
      <c r="R348" s="69">
        <f>+IF(J348="","",+IFERROR(+IF(U348="DSZA","ALMA","1004"),"ALMA"))</f>
        <v/>
      </c>
      <c r="S348" s="69">
        <f>+IF(K348="","","40000001")</f>
        <v/>
      </c>
      <c r="T348" s="69">
        <f>+IF(L348="","",+DAY(TODAY())&amp;"."&amp;TEXT(+TODAY(),"MM")&amp;"."&amp;+YEAR(TODAY()))</f>
        <v/>
      </c>
      <c r="U348" s="69">
        <f>+IF(M348="","",IFERROR(+VLOOKUP(C348,materiales!$A$2:$D$1000,4,0),"DSZA"))</f>
        <v/>
      </c>
      <c r="V348" s="69">
        <f>+IF(N348="","","MAN")</f>
        <v/>
      </c>
      <c r="W348" s="69">
        <f>IF(B348="","","02")</f>
        <v/>
      </c>
      <c r="X348" s="69">
        <f>IF(B348="","","01")</f>
        <v/>
      </c>
      <c r="Y348" s="70">
        <f>+RIGHT(B348,8)</f>
        <v/>
      </c>
      <c r="Z348" s="70">
        <f>IF(M348="no_cargado",VLOOKUP(B348,NAfiliado_NFarmacia!A:H,8,0),"")</f>
        <v/>
      </c>
      <c r="AA348" s="71" t="n"/>
    </row>
    <row r="349">
      <c r="A349" s="50" t="n"/>
      <c r="B349" s="70" t="n"/>
      <c r="C349" s="72" t="n"/>
      <c r="D349" s="70" t="n"/>
      <c r="E349" s="70" t="n"/>
      <c r="F349" s="70" t="n"/>
      <c r="G349" s="66">
        <f>+IF($B349="","",+IFERROR(+VLOOKUP(B349,padron!$A$2:$E$2000,2,0),+IFERROR(VLOOKUP(B349,NAfiliado_NFarmacia!$A:$J,10,0),"Ingresar Nuevo Afiliado")))</f>
        <v/>
      </c>
      <c r="H349" s="69">
        <f>+IF(B349="","",+IFERROR(+VLOOKUP($C349,materiales!$A$2:$C$101,2,0),"9999"))</f>
        <v/>
      </c>
      <c r="I349" s="70">
        <f>+IF($B349="","",+IF(OR($F349="Si",$F349=""),IF(ISERROR(VLOOKUP($B349,padron!$A$3:$M$482,9,0)),+IF(ISERROR(VLOOKUP($B349,NAfiliado_NFarmacia!$A$2:$J$497,5,0)),"Ingresa Farmacia",VLOOKUP($B349,NAfiliado_NFarmacia!$A$2:$J$497,5,0)),VLOOKUP($B349,padron!$A$3:$M$482,9,0)),+IF(ISERROR(VLOOKUP($B349,NAfiliado_NFarmacia!$A$2:$J$497,5,0)),"Ingresa Farmacia",VLOOKUP($B349,NAfiliado_NFarmacia!$A$2:$J$497,5,0))))</f>
        <v/>
      </c>
      <c r="J349" s="70">
        <f>+IF($B349="","",+IF(OR($F349="Si",$F349=""),IF(ISERROR(VLOOKUP($B349,padron!$A$3:$M$482,10,0)),+IF(ISERROR(VLOOKUP($B349,NAfiliado_NFarmacia!$A$2:$J$497,5,0)),"Ingresa Direccion de Farmacia",VLOOKUP($B349,NAfiliado_NFarmacia!$A$2:$J$497,6,0)),VLOOKUP($B349,padron!$A$3:$M$482,10,0)),+IF(ISERROR(VLOOKUP($B349,NAfiliado_NFarmacia!$A$2:$J$497,6,0)),"Ingresa Direccion de Farmacia",VLOOKUP($B349,NAfiliado_NFarmacia!$A$2:$J$497,6,0))))</f>
        <v/>
      </c>
      <c r="K349" s="70">
        <f>+IF($B349="","",+IF(OR($F349="Si",$F349=""),IF(ISERROR(VLOOKUP($B349,padron!$A$3:$M$482,10,0)),+IF(ISERROR(VLOOKUP($B349,NAfiliado_NFarmacia!$A$2:$J$497,5,0)),"Ingresa Localidad de Farmacia",VLOOKUP($B349,NAfiliado_NFarmacia!$A$2:$J$497,7,0)),VLOOKUP($B349,padron!$A$3:$M$482,11,0)),+IF(ISERROR(VLOOKUP($B349,NAfiliado_NFarmacia!$A$2:$J$497,7,0)),"Ingresa Localidad de Farmacia",VLOOKUP($B349,NAfiliado_NFarmacia!$A$2:$J$497,7,0))))</f>
        <v/>
      </c>
      <c r="L349" s="69">
        <f>+IF(B349="","",IF(F349="No","84005541",+IFERROR(+VLOOKUP(inicio!B349,padron!$A$2:$H$1999,8,0),"84005541")))</f>
        <v/>
      </c>
      <c r="M349" s="69">
        <f>+IF(B349="","",+IFERROR(+VLOOKUP(B349,padron!A:C,3,0),"no_cargado"))</f>
        <v/>
      </c>
      <c r="N349" s="69">
        <f>+IF(C349="","",+IFERROR(+VLOOKUP($C349,materiales!$A$2:$C$101,3,0),"9999"))</f>
        <v/>
      </c>
      <c r="O349" s="69">
        <f>+IF(D349="","","01")</f>
        <v/>
      </c>
      <c r="P349" s="69">
        <f>+IF(B349="","","CONVENIO 100%")</f>
        <v/>
      </c>
      <c r="Q349" s="69">
        <f>+IF(I349="","","ZTRA")</f>
        <v/>
      </c>
      <c r="R349" s="69">
        <f>+IF(J349="","",+IFERROR(+IF(U349="DSZA","ALMA","1004"),"ALMA"))</f>
        <v/>
      </c>
      <c r="S349" s="69">
        <f>+IF(K349="","","40000001")</f>
        <v/>
      </c>
      <c r="T349" s="69">
        <f>+IF(L349="","",+DAY(TODAY())&amp;"."&amp;TEXT(+TODAY(),"MM")&amp;"."&amp;+YEAR(TODAY()))</f>
        <v/>
      </c>
      <c r="U349" s="69">
        <f>+IF(M349="","",IFERROR(+VLOOKUP(C349,materiales!$A$2:$D$1000,4,0),"DSZA"))</f>
        <v/>
      </c>
      <c r="V349" s="69">
        <f>+IF(N349="","","MAN")</f>
        <v/>
      </c>
      <c r="W349" s="69">
        <f>IF(B349="","","02")</f>
        <v/>
      </c>
      <c r="X349" s="69">
        <f>IF(B349="","","01")</f>
        <v/>
      </c>
      <c r="Y349" s="70">
        <f>+RIGHT(B349,8)</f>
        <v/>
      </c>
      <c r="Z349" s="70">
        <f>IF(M349="no_cargado",VLOOKUP(B349,NAfiliado_NFarmacia!A:H,8,0),"")</f>
        <v/>
      </c>
      <c r="AA349" s="71" t="n"/>
    </row>
    <row r="350">
      <c r="A350" s="50" t="n"/>
      <c r="B350" s="70" t="n"/>
      <c r="C350" s="72" t="n"/>
      <c r="D350" s="70" t="n"/>
      <c r="E350" s="70" t="n"/>
      <c r="F350" s="70" t="n"/>
      <c r="G350" s="66">
        <f>+IF($B350="","",+IFERROR(+VLOOKUP(B350,padron!$A$2:$E$2000,2,0),+IFERROR(VLOOKUP(B350,NAfiliado_NFarmacia!$A:$J,10,0),"Ingresar Nuevo Afiliado")))</f>
        <v/>
      </c>
      <c r="H350" s="69">
        <f>+IF(B350="","",+IFERROR(+VLOOKUP($C350,materiales!$A$2:$C$101,2,0),"9999"))</f>
        <v/>
      </c>
      <c r="I350" s="70">
        <f>+IF($B350="","",+IF(OR($F350="Si",$F350=""),IF(ISERROR(VLOOKUP($B350,padron!$A$3:$M$482,9,0)),+IF(ISERROR(VLOOKUP($B350,NAfiliado_NFarmacia!$A$2:$J$497,5,0)),"Ingresa Farmacia",VLOOKUP($B350,NAfiliado_NFarmacia!$A$2:$J$497,5,0)),VLOOKUP($B350,padron!$A$3:$M$482,9,0)),+IF(ISERROR(VLOOKUP($B350,NAfiliado_NFarmacia!$A$2:$J$497,5,0)),"Ingresa Farmacia",VLOOKUP($B350,NAfiliado_NFarmacia!$A$2:$J$497,5,0))))</f>
        <v/>
      </c>
      <c r="J350" s="70">
        <f>+IF($B350="","",+IF(OR($F350="Si",$F350=""),IF(ISERROR(VLOOKUP($B350,padron!$A$3:$M$482,10,0)),+IF(ISERROR(VLOOKUP($B350,NAfiliado_NFarmacia!$A$2:$J$497,5,0)),"Ingresa Direccion de Farmacia",VLOOKUP($B350,NAfiliado_NFarmacia!$A$2:$J$497,6,0)),VLOOKUP($B350,padron!$A$3:$M$482,10,0)),+IF(ISERROR(VLOOKUP($B350,NAfiliado_NFarmacia!$A$2:$J$497,6,0)),"Ingresa Direccion de Farmacia",VLOOKUP($B350,NAfiliado_NFarmacia!$A$2:$J$497,6,0))))</f>
        <v/>
      </c>
      <c r="K350" s="70">
        <f>+IF($B350="","",+IF(OR($F350="Si",$F350=""),IF(ISERROR(VLOOKUP($B350,padron!$A$3:$M$482,10,0)),+IF(ISERROR(VLOOKUP($B350,NAfiliado_NFarmacia!$A$2:$J$497,5,0)),"Ingresa Localidad de Farmacia",VLOOKUP($B350,NAfiliado_NFarmacia!$A$2:$J$497,7,0)),VLOOKUP($B350,padron!$A$3:$M$482,11,0)),+IF(ISERROR(VLOOKUP($B350,NAfiliado_NFarmacia!$A$2:$J$497,7,0)),"Ingresa Localidad de Farmacia",VLOOKUP($B350,NAfiliado_NFarmacia!$A$2:$J$497,7,0))))</f>
        <v/>
      </c>
      <c r="L350" s="69">
        <f>+IF(B350="","",IF(F350="No","84005541",+IFERROR(+VLOOKUP(inicio!B350,padron!$A$2:$H$1999,8,0),"84005541")))</f>
        <v/>
      </c>
      <c r="M350" s="69">
        <f>+IF(B350="","",+IFERROR(+VLOOKUP(B350,padron!A:C,3,0),"no_cargado"))</f>
        <v/>
      </c>
      <c r="N350" s="69">
        <f>+IF(C350="","",+IFERROR(+VLOOKUP($C350,materiales!$A$2:$C$101,3,0),"9999"))</f>
        <v/>
      </c>
      <c r="O350" s="69">
        <f>+IF(D350="","","01")</f>
        <v/>
      </c>
      <c r="P350" s="69">
        <f>+IF(B350="","","CONVENIO 100%")</f>
        <v/>
      </c>
      <c r="Q350" s="69">
        <f>+IF(I350="","","ZTRA")</f>
        <v/>
      </c>
      <c r="R350" s="69">
        <f>+IF(J350="","",+IFERROR(+IF(U350="DSZA","ALMA","1004"),"ALMA"))</f>
        <v/>
      </c>
      <c r="S350" s="69">
        <f>+IF(K350="","","40000001")</f>
        <v/>
      </c>
      <c r="T350" s="69">
        <f>+IF(L350="","",+DAY(TODAY())&amp;"."&amp;TEXT(+TODAY(),"MM")&amp;"."&amp;+YEAR(TODAY()))</f>
        <v/>
      </c>
      <c r="U350" s="69">
        <f>+IF(M350="","",IFERROR(+VLOOKUP(C350,materiales!$A$2:$D$1000,4,0),"DSZA"))</f>
        <v/>
      </c>
      <c r="V350" s="69">
        <f>+IF(N350="","","MAN")</f>
        <v/>
      </c>
      <c r="W350" s="69">
        <f>IF(B350="","","02")</f>
        <v/>
      </c>
      <c r="X350" s="69">
        <f>IF(B350="","","01")</f>
        <v/>
      </c>
      <c r="Y350" s="70">
        <f>+RIGHT(B350,8)</f>
        <v/>
      </c>
      <c r="Z350" s="70">
        <f>IF(M350="no_cargado",VLOOKUP(B350,NAfiliado_NFarmacia!A:H,8,0),"")</f>
        <v/>
      </c>
      <c r="AA350" s="71" t="n"/>
    </row>
    <row r="351">
      <c r="A351" s="50" t="n"/>
      <c r="B351" s="70" t="n"/>
      <c r="C351" s="72" t="n"/>
      <c r="D351" s="70" t="n"/>
      <c r="E351" s="70" t="n"/>
      <c r="F351" s="70" t="n"/>
      <c r="G351" s="66">
        <f>+IF($B351="","",+IFERROR(+VLOOKUP(B351,padron!$A$2:$E$2000,2,0),+IFERROR(VLOOKUP(B351,NAfiliado_NFarmacia!$A:$J,10,0),"Ingresar Nuevo Afiliado")))</f>
        <v/>
      </c>
      <c r="H351" s="69">
        <f>+IF(B351="","",+IFERROR(+VLOOKUP($C351,materiales!$A$2:$C$101,2,0),"9999"))</f>
        <v/>
      </c>
      <c r="I351" s="70">
        <f>+IF($B351="","",+IF(OR($F351="Si",$F351=""),IF(ISERROR(VLOOKUP($B351,padron!$A$3:$M$482,9,0)),+IF(ISERROR(VLOOKUP($B351,NAfiliado_NFarmacia!$A$2:$J$497,5,0)),"Ingresa Farmacia",VLOOKUP($B351,NAfiliado_NFarmacia!$A$2:$J$497,5,0)),VLOOKUP($B351,padron!$A$3:$M$482,9,0)),+IF(ISERROR(VLOOKUP($B351,NAfiliado_NFarmacia!$A$2:$J$497,5,0)),"Ingresa Farmacia",VLOOKUP($B351,NAfiliado_NFarmacia!$A$2:$J$497,5,0))))</f>
        <v/>
      </c>
      <c r="J351" s="70">
        <f>+IF($B351="","",+IF(OR($F351="Si",$F351=""),IF(ISERROR(VLOOKUP($B351,padron!$A$3:$M$482,10,0)),+IF(ISERROR(VLOOKUP($B351,NAfiliado_NFarmacia!$A$2:$J$497,5,0)),"Ingresa Direccion de Farmacia",VLOOKUP($B351,NAfiliado_NFarmacia!$A$2:$J$497,6,0)),VLOOKUP($B351,padron!$A$3:$M$482,10,0)),+IF(ISERROR(VLOOKUP($B351,NAfiliado_NFarmacia!$A$2:$J$497,6,0)),"Ingresa Direccion de Farmacia",VLOOKUP($B351,NAfiliado_NFarmacia!$A$2:$J$497,6,0))))</f>
        <v/>
      </c>
      <c r="K351" s="70">
        <f>+IF($B351="","",+IF(OR($F351="Si",$F351=""),IF(ISERROR(VLOOKUP($B351,padron!$A$3:$M$482,10,0)),+IF(ISERROR(VLOOKUP($B351,NAfiliado_NFarmacia!$A$2:$J$497,5,0)),"Ingresa Localidad de Farmacia",VLOOKUP($B351,NAfiliado_NFarmacia!$A$2:$J$497,7,0)),VLOOKUP($B351,padron!$A$3:$M$482,11,0)),+IF(ISERROR(VLOOKUP($B351,NAfiliado_NFarmacia!$A$2:$J$497,7,0)),"Ingresa Localidad de Farmacia",VLOOKUP($B351,NAfiliado_NFarmacia!$A$2:$J$497,7,0))))</f>
        <v/>
      </c>
      <c r="L351" s="69">
        <f>+IF(B351="","",IF(F351="No","84005541",+IFERROR(+VLOOKUP(inicio!B351,padron!$A$2:$H$1999,8,0),"84005541")))</f>
        <v/>
      </c>
      <c r="M351" s="69">
        <f>+IF(B351="","",+IFERROR(+VLOOKUP(B351,padron!A:C,3,0),"no_cargado"))</f>
        <v/>
      </c>
      <c r="N351" s="69">
        <f>+IF(C351="","",+IFERROR(+VLOOKUP($C351,materiales!$A$2:$C$101,3,0),"9999"))</f>
        <v/>
      </c>
      <c r="O351" s="69">
        <f>+IF(D351="","","01")</f>
        <v/>
      </c>
      <c r="P351" s="69">
        <f>+IF(B351="","","CONVENIO 100%")</f>
        <v/>
      </c>
      <c r="Q351" s="69">
        <f>+IF(I351="","","ZTRA")</f>
        <v/>
      </c>
      <c r="R351" s="69">
        <f>+IF(J351="","",+IFERROR(+IF(U351="DSZA","ALMA","1004"),"ALMA"))</f>
        <v/>
      </c>
      <c r="S351" s="69">
        <f>+IF(K351="","","40000001")</f>
        <v/>
      </c>
      <c r="T351" s="69">
        <f>+IF(L351="","",+DAY(TODAY())&amp;"."&amp;TEXT(+TODAY(),"MM")&amp;"."&amp;+YEAR(TODAY()))</f>
        <v/>
      </c>
      <c r="U351" s="69">
        <f>+IF(M351="","",IFERROR(+VLOOKUP(C351,materiales!$A$2:$D$1000,4,0),"DSZA"))</f>
        <v/>
      </c>
      <c r="V351" s="69">
        <f>+IF(N351="","","MAN")</f>
        <v/>
      </c>
      <c r="W351" s="69">
        <f>IF(B351="","","02")</f>
        <v/>
      </c>
      <c r="X351" s="69">
        <f>IF(B351="","","01")</f>
        <v/>
      </c>
      <c r="Y351" s="70">
        <f>+RIGHT(B351,8)</f>
        <v/>
      </c>
      <c r="Z351" s="70">
        <f>IF(M351="no_cargado",VLOOKUP(B351,NAfiliado_NFarmacia!A:H,8,0),"")</f>
        <v/>
      </c>
      <c r="AA351" s="71" t="n"/>
    </row>
    <row r="352">
      <c r="A352" s="50" t="n"/>
      <c r="B352" s="70" t="n"/>
      <c r="C352" s="72" t="n"/>
      <c r="D352" s="70" t="n"/>
      <c r="E352" s="70" t="n"/>
      <c r="F352" s="70" t="n"/>
      <c r="G352" s="66">
        <f>+IF($B352="","",+IFERROR(+VLOOKUP(B352,padron!$A$2:$E$2000,2,0),+IFERROR(VLOOKUP(B352,NAfiliado_NFarmacia!$A:$J,10,0),"Ingresar Nuevo Afiliado")))</f>
        <v/>
      </c>
      <c r="H352" s="69">
        <f>+IF(B352="","",+IFERROR(+VLOOKUP($C352,materiales!$A$2:$C$101,2,0),"9999"))</f>
        <v/>
      </c>
      <c r="I352" s="70">
        <f>+IF($B352="","",+IF(OR($F352="Si",$F352=""),IF(ISERROR(VLOOKUP($B352,padron!$A$3:$M$482,9,0)),+IF(ISERROR(VLOOKUP($B352,NAfiliado_NFarmacia!$A$2:$J$497,5,0)),"Ingresa Farmacia",VLOOKUP($B352,NAfiliado_NFarmacia!$A$2:$J$497,5,0)),VLOOKUP($B352,padron!$A$3:$M$482,9,0)),+IF(ISERROR(VLOOKUP($B352,NAfiliado_NFarmacia!$A$2:$J$497,5,0)),"Ingresa Farmacia",VLOOKUP($B352,NAfiliado_NFarmacia!$A$2:$J$497,5,0))))</f>
        <v/>
      </c>
      <c r="J352" s="70">
        <f>+IF($B352="","",+IF(OR($F352="Si",$F352=""),IF(ISERROR(VLOOKUP($B352,padron!$A$3:$M$482,10,0)),+IF(ISERROR(VLOOKUP($B352,NAfiliado_NFarmacia!$A$2:$J$497,5,0)),"Ingresa Direccion de Farmacia",VLOOKUP($B352,NAfiliado_NFarmacia!$A$2:$J$497,6,0)),VLOOKUP($B352,padron!$A$3:$M$482,10,0)),+IF(ISERROR(VLOOKUP($B352,NAfiliado_NFarmacia!$A$2:$J$497,6,0)),"Ingresa Direccion de Farmacia",VLOOKUP($B352,NAfiliado_NFarmacia!$A$2:$J$497,6,0))))</f>
        <v/>
      </c>
      <c r="K352" s="70">
        <f>+IF($B352="","",+IF(OR($F352="Si",$F352=""),IF(ISERROR(VLOOKUP($B352,padron!$A$3:$M$482,10,0)),+IF(ISERROR(VLOOKUP($B352,NAfiliado_NFarmacia!$A$2:$J$497,5,0)),"Ingresa Localidad de Farmacia",VLOOKUP($B352,NAfiliado_NFarmacia!$A$2:$J$497,7,0)),VLOOKUP($B352,padron!$A$3:$M$482,11,0)),+IF(ISERROR(VLOOKUP($B352,NAfiliado_NFarmacia!$A$2:$J$497,7,0)),"Ingresa Localidad de Farmacia",VLOOKUP($B352,NAfiliado_NFarmacia!$A$2:$J$497,7,0))))</f>
        <v/>
      </c>
      <c r="L352" s="69">
        <f>+IF(B352="","",IF(F352="No","84005541",+IFERROR(+VLOOKUP(inicio!B352,padron!$A$2:$H$1999,8,0),"84005541")))</f>
        <v/>
      </c>
      <c r="M352" s="69">
        <f>+IF(B352="","",+IFERROR(+VLOOKUP(B352,padron!A:C,3,0),"no_cargado"))</f>
        <v/>
      </c>
      <c r="N352" s="69">
        <f>+IF(C352="","",+IFERROR(+VLOOKUP($C352,materiales!$A$2:$C$101,3,0),"9999"))</f>
        <v/>
      </c>
      <c r="O352" s="69">
        <f>+IF(D352="","","01")</f>
        <v/>
      </c>
      <c r="P352" s="69">
        <f>+IF(B352="","","CONVENIO 100%")</f>
        <v/>
      </c>
      <c r="Q352" s="69">
        <f>+IF(I352="","","ZTRA")</f>
        <v/>
      </c>
      <c r="R352" s="69">
        <f>+IF(J352="","",+IFERROR(+IF(U352="DSZA","ALMA","1004"),"ALMA"))</f>
        <v/>
      </c>
      <c r="S352" s="69">
        <f>+IF(K352="","","40000001")</f>
        <v/>
      </c>
      <c r="T352" s="69">
        <f>+IF(L352="","",+DAY(TODAY())&amp;"."&amp;TEXT(+TODAY(),"MM")&amp;"."&amp;+YEAR(TODAY()))</f>
        <v/>
      </c>
      <c r="U352" s="69">
        <f>+IF(M352="","",IFERROR(+VLOOKUP(C352,materiales!$A$2:$D$1000,4,0),"DSZA"))</f>
        <v/>
      </c>
      <c r="V352" s="69">
        <f>+IF(N352="","","MAN")</f>
        <v/>
      </c>
      <c r="W352" s="69">
        <f>IF(B352="","","02")</f>
        <v/>
      </c>
      <c r="X352" s="69">
        <f>IF(B352="","","01")</f>
        <v/>
      </c>
      <c r="Y352" s="70">
        <f>+RIGHT(B352,8)</f>
        <v/>
      </c>
      <c r="Z352" s="70">
        <f>IF(M352="no_cargado",VLOOKUP(B352,NAfiliado_NFarmacia!A:H,8,0),"")</f>
        <v/>
      </c>
      <c r="AA352" s="71" t="n"/>
    </row>
    <row r="353">
      <c r="A353" s="50" t="n"/>
      <c r="B353" s="70" t="n"/>
      <c r="C353" s="72" t="n"/>
      <c r="D353" s="70" t="n"/>
      <c r="E353" s="70" t="n"/>
      <c r="F353" s="70" t="n"/>
      <c r="G353" s="66">
        <f>+IF($B353="","",+IFERROR(+VLOOKUP(B353,padron!$A$2:$E$2000,2,0),+IFERROR(VLOOKUP(B353,NAfiliado_NFarmacia!$A:$J,10,0),"Ingresar Nuevo Afiliado")))</f>
        <v/>
      </c>
      <c r="H353" s="69">
        <f>+IF(B353="","",+IFERROR(+VLOOKUP($C353,materiales!$A$2:$C$101,2,0),"9999"))</f>
        <v/>
      </c>
      <c r="I353" s="70">
        <f>+IF($B353="","",+IF(OR($F353="Si",$F353=""),IF(ISERROR(VLOOKUP($B353,padron!$A$3:$M$482,9,0)),+IF(ISERROR(VLOOKUP($B353,NAfiliado_NFarmacia!$A$2:$J$497,5,0)),"Ingresa Farmacia",VLOOKUP($B353,NAfiliado_NFarmacia!$A$2:$J$497,5,0)),VLOOKUP($B353,padron!$A$3:$M$482,9,0)),+IF(ISERROR(VLOOKUP($B353,NAfiliado_NFarmacia!$A$2:$J$497,5,0)),"Ingresa Farmacia",VLOOKUP($B353,NAfiliado_NFarmacia!$A$2:$J$497,5,0))))</f>
        <v/>
      </c>
      <c r="J353" s="70">
        <f>+IF($B353="","",+IF(OR($F353="Si",$F353=""),IF(ISERROR(VLOOKUP($B353,padron!$A$3:$M$482,10,0)),+IF(ISERROR(VLOOKUP($B353,NAfiliado_NFarmacia!$A$2:$J$497,5,0)),"Ingresa Direccion de Farmacia",VLOOKUP($B353,NAfiliado_NFarmacia!$A$2:$J$497,6,0)),VLOOKUP($B353,padron!$A$3:$M$482,10,0)),+IF(ISERROR(VLOOKUP($B353,NAfiliado_NFarmacia!$A$2:$J$497,6,0)),"Ingresa Direccion de Farmacia",VLOOKUP($B353,NAfiliado_NFarmacia!$A$2:$J$497,6,0))))</f>
        <v/>
      </c>
      <c r="K353" s="70">
        <f>+IF($B353="","",+IF(OR($F353="Si",$F353=""),IF(ISERROR(VLOOKUP($B353,padron!$A$3:$M$482,10,0)),+IF(ISERROR(VLOOKUP($B353,NAfiliado_NFarmacia!$A$2:$J$497,5,0)),"Ingresa Localidad de Farmacia",VLOOKUP($B353,NAfiliado_NFarmacia!$A$2:$J$497,7,0)),VLOOKUP($B353,padron!$A$3:$M$482,11,0)),+IF(ISERROR(VLOOKUP($B353,NAfiliado_NFarmacia!$A$2:$J$497,7,0)),"Ingresa Localidad de Farmacia",VLOOKUP($B353,NAfiliado_NFarmacia!$A$2:$J$497,7,0))))</f>
        <v/>
      </c>
      <c r="L353" s="69">
        <f>+IF(B353="","",IF(F353="No","84005541",+IFERROR(+VLOOKUP(inicio!B353,padron!$A$2:$H$1999,8,0),"84005541")))</f>
        <v/>
      </c>
      <c r="M353" s="69">
        <f>+IF(B353="","",+IFERROR(+VLOOKUP(B353,padron!A:C,3,0),"no_cargado"))</f>
        <v/>
      </c>
      <c r="N353" s="69">
        <f>+IF(C353="","",+IFERROR(+VLOOKUP($C353,materiales!$A$2:$C$101,3,0),"9999"))</f>
        <v/>
      </c>
      <c r="O353" s="69">
        <f>+IF(D353="","","01")</f>
        <v/>
      </c>
      <c r="P353" s="69">
        <f>+IF(B353="","","CONVENIO 100%")</f>
        <v/>
      </c>
      <c r="Q353" s="69">
        <f>+IF(I353="","","ZTRA")</f>
        <v/>
      </c>
      <c r="R353" s="69">
        <f>+IF(J353="","",+IFERROR(+IF(U353="DSZA","ALMA","1004"),"ALMA"))</f>
        <v/>
      </c>
      <c r="S353" s="69">
        <f>+IF(K353="","","40000001")</f>
        <v/>
      </c>
      <c r="T353" s="69">
        <f>+IF(L353="","",+DAY(TODAY())&amp;"."&amp;TEXT(+TODAY(),"MM")&amp;"."&amp;+YEAR(TODAY()))</f>
        <v/>
      </c>
      <c r="U353" s="69">
        <f>+IF(M353="","",IFERROR(+VLOOKUP(C353,materiales!$A$2:$D$1000,4,0),"DSZA"))</f>
        <v/>
      </c>
      <c r="V353" s="69">
        <f>+IF(N353="","","MAN")</f>
        <v/>
      </c>
      <c r="W353" s="69">
        <f>IF(B353="","","02")</f>
        <v/>
      </c>
      <c r="X353" s="69">
        <f>IF(B353="","","01")</f>
        <v/>
      </c>
      <c r="Y353" s="70">
        <f>+RIGHT(B353,8)</f>
        <v/>
      </c>
      <c r="Z353" s="70">
        <f>IF(M353="no_cargado",VLOOKUP(B353,NAfiliado_NFarmacia!A:H,8,0),"")</f>
        <v/>
      </c>
      <c r="AA353" s="71" t="n"/>
    </row>
    <row r="354">
      <c r="A354" s="50" t="n"/>
      <c r="B354" s="70" t="n"/>
      <c r="C354" s="72" t="n"/>
      <c r="D354" s="70" t="n"/>
      <c r="E354" s="70" t="n"/>
      <c r="F354" s="70" t="n"/>
      <c r="G354" s="66">
        <f>+IF($B354="","",+IFERROR(+VLOOKUP(B354,padron!$A$2:$E$2000,2,0),+IFERROR(VLOOKUP(B354,NAfiliado_NFarmacia!$A:$J,10,0),"Ingresar Nuevo Afiliado")))</f>
        <v/>
      </c>
      <c r="H354" s="69">
        <f>+IF(B354="","",+IFERROR(+VLOOKUP($C354,materiales!$A$2:$C$101,2,0),"9999"))</f>
        <v/>
      </c>
      <c r="I354" s="70">
        <f>+IF($B354="","",+IF(OR($F354="Si",$F354=""),IF(ISERROR(VLOOKUP($B354,padron!$A$3:$M$482,9,0)),+IF(ISERROR(VLOOKUP($B354,NAfiliado_NFarmacia!$A$2:$J$497,5,0)),"Ingresa Farmacia",VLOOKUP($B354,NAfiliado_NFarmacia!$A$2:$J$497,5,0)),VLOOKUP($B354,padron!$A$3:$M$482,9,0)),+IF(ISERROR(VLOOKUP($B354,NAfiliado_NFarmacia!$A$2:$J$497,5,0)),"Ingresa Farmacia",VLOOKUP($B354,NAfiliado_NFarmacia!$A$2:$J$497,5,0))))</f>
        <v/>
      </c>
      <c r="J354" s="70">
        <f>+IF($B354="","",+IF(OR($F354="Si",$F354=""),IF(ISERROR(VLOOKUP($B354,padron!$A$3:$M$482,10,0)),+IF(ISERROR(VLOOKUP($B354,NAfiliado_NFarmacia!$A$2:$J$497,5,0)),"Ingresa Direccion de Farmacia",VLOOKUP($B354,NAfiliado_NFarmacia!$A$2:$J$497,6,0)),VLOOKUP($B354,padron!$A$3:$M$482,10,0)),+IF(ISERROR(VLOOKUP($B354,NAfiliado_NFarmacia!$A$2:$J$497,6,0)),"Ingresa Direccion de Farmacia",VLOOKUP($B354,NAfiliado_NFarmacia!$A$2:$J$497,6,0))))</f>
        <v/>
      </c>
      <c r="K354" s="70">
        <f>+IF($B354="","",+IF(OR($F354="Si",$F354=""),IF(ISERROR(VLOOKUP($B354,padron!$A$3:$M$482,10,0)),+IF(ISERROR(VLOOKUP($B354,NAfiliado_NFarmacia!$A$2:$J$497,5,0)),"Ingresa Localidad de Farmacia",VLOOKUP($B354,NAfiliado_NFarmacia!$A$2:$J$497,7,0)),VLOOKUP($B354,padron!$A$3:$M$482,11,0)),+IF(ISERROR(VLOOKUP($B354,NAfiliado_NFarmacia!$A$2:$J$497,7,0)),"Ingresa Localidad de Farmacia",VLOOKUP($B354,NAfiliado_NFarmacia!$A$2:$J$497,7,0))))</f>
        <v/>
      </c>
      <c r="L354" s="69">
        <f>+IF(B354="","",IF(F354="No","84005541",+IFERROR(+VLOOKUP(inicio!B354,padron!$A$2:$H$1999,8,0),"84005541")))</f>
        <v/>
      </c>
      <c r="M354" s="69">
        <f>+IF(B354="","",+IFERROR(+VLOOKUP(B354,padron!A:C,3,0),"no_cargado"))</f>
        <v/>
      </c>
      <c r="N354" s="69">
        <f>+IF(C354="","",+IFERROR(+VLOOKUP($C354,materiales!$A$2:$C$101,3,0),"9999"))</f>
        <v/>
      </c>
      <c r="O354" s="69">
        <f>+IF(D354="","","01")</f>
        <v/>
      </c>
      <c r="P354" s="69">
        <f>+IF(B354="","","CONVENIO 100%")</f>
        <v/>
      </c>
      <c r="Q354" s="69">
        <f>+IF(I354="","","ZTRA")</f>
        <v/>
      </c>
      <c r="R354" s="69">
        <f>+IF(J354="","",+IFERROR(+IF(U354="DSZA","ALMA","1004"),"ALMA"))</f>
        <v/>
      </c>
      <c r="S354" s="69">
        <f>+IF(K354="","","40000001")</f>
        <v/>
      </c>
      <c r="T354" s="69">
        <f>+IF(L354="","",+DAY(TODAY())&amp;"."&amp;TEXT(+TODAY(),"MM")&amp;"."&amp;+YEAR(TODAY()))</f>
        <v/>
      </c>
      <c r="U354" s="69">
        <f>+IF(M354="","",IFERROR(+VLOOKUP(C354,materiales!$A$2:$D$1000,4,0),"DSZA"))</f>
        <v/>
      </c>
      <c r="V354" s="69">
        <f>+IF(N354="","","MAN")</f>
        <v/>
      </c>
      <c r="W354" s="69">
        <f>IF(B354="","","02")</f>
        <v/>
      </c>
      <c r="X354" s="69">
        <f>IF(B354="","","01")</f>
        <v/>
      </c>
      <c r="Y354" s="70">
        <f>+RIGHT(B354,8)</f>
        <v/>
      </c>
      <c r="Z354" s="70">
        <f>IF(M354="no_cargado",VLOOKUP(B354,NAfiliado_NFarmacia!A:H,8,0),"")</f>
        <v/>
      </c>
      <c r="AA354" s="71" t="n"/>
    </row>
    <row r="355">
      <c r="A355" s="50" t="n"/>
      <c r="B355" s="70" t="n"/>
      <c r="C355" s="72" t="n"/>
      <c r="D355" s="70" t="n"/>
      <c r="E355" s="70" t="n"/>
      <c r="F355" s="70" t="n"/>
      <c r="G355" s="66">
        <f>+IF($B355="","",+IFERROR(+VLOOKUP(B355,padron!$A$2:$E$2000,2,0),+IFERROR(VLOOKUP(B355,NAfiliado_NFarmacia!$A:$J,10,0),"Ingresar Nuevo Afiliado")))</f>
        <v/>
      </c>
      <c r="H355" s="69">
        <f>+IF(B355="","",+IFERROR(+VLOOKUP($C355,materiales!$A$2:$C$101,2,0),"9999"))</f>
        <v/>
      </c>
      <c r="I355" s="70">
        <f>+IF($B355="","",+IF(OR($F355="Si",$F355=""),IF(ISERROR(VLOOKUP($B355,padron!$A$3:$M$482,9,0)),+IF(ISERROR(VLOOKUP($B355,NAfiliado_NFarmacia!$A$2:$J$497,5,0)),"Ingresa Farmacia",VLOOKUP($B355,NAfiliado_NFarmacia!$A$2:$J$497,5,0)),VLOOKUP($B355,padron!$A$3:$M$482,9,0)),+IF(ISERROR(VLOOKUP($B355,NAfiliado_NFarmacia!$A$2:$J$497,5,0)),"Ingresa Farmacia",VLOOKUP($B355,NAfiliado_NFarmacia!$A$2:$J$497,5,0))))</f>
        <v/>
      </c>
      <c r="J355" s="70">
        <f>+IF($B355="","",+IF(OR($F355="Si",$F355=""),IF(ISERROR(VLOOKUP($B355,padron!$A$3:$M$482,10,0)),+IF(ISERROR(VLOOKUP($B355,NAfiliado_NFarmacia!$A$2:$J$497,5,0)),"Ingresa Direccion de Farmacia",VLOOKUP($B355,NAfiliado_NFarmacia!$A$2:$J$497,6,0)),VLOOKUP($B355,padron!$A$3:$M$482,10,0)),+IF(ISERROR(VLOOKUP($B355,NAfiliado_NFarmacia!$A$2:$J$497,6,0)),"Ingresa Direccion de Farmacia",VLOOKUP($B355,NAfiliado_NFarmacia!$A$2:$J$497,6,0))))</f>
        <v/>
      </c>
      <c r="K355" s="70">
        <f>+IF($B355="","",+IF(OR($F355="Si",$F355=""),IF(ISERROR(VLOOKUP($B355,padron!$A$3:$M$482,10,0)),+IF(ISERROR(VLOOKUP($B355,NAfiliado_NFarmacia!$A$2:$J$497,5,0)),"Ingresa Localidad de Farmacia",VLOOKUP($B355,NAfiliado_NFarmacia!$A$2:$J$497,7,0)),VLOOKUP($B355,padron!$A$3:$M$482,11,0)),+IF(ISERROR(VLOOKUP($B355,NAfiliado_NFarmacia!$A$2:$J$497,7,0)),"Ingresa Localidad de Farmacia",VLOOKUP($B355,NAfiliado_NFarmacia!$A$2:$J$497,7,0))))</f>
        <v/>
      </c>
      <c r="L355" s="69">
        <f>+IF(B355="","",IF(F355="No","84005541",+IFERROR(+VLOOKUP(inicio!B355,padron!$A$2:$H$1999,8,0),"84005541")))</f>
        <v/>
      </c>
      <c r="M355" s="69">
        <f>+IF(B355="","",+IFERROR(+VLOOKUP(B355,padron!A:C,3,0),"no_cargado"))</f>
        <v/>
      </c>
      <c r="N355" s="69">
        <f>+IF(C355="","",+IFERROR(+VLOOKUP($C355,materiales!$A$2:$C$101,3,0),"9999"))</f>
        <v/>
      </c>
      <c r="O355" s="69">
        <f>+IF(D355="","","01")</f>
        <v/>
      </c>
      <c r="P355" s="69">
        <f>+IF(B355="","","CONVENIO 100%")</f>
        <v/>
      </c>
      <c r="Q355" s="69">
        <f>+IF(I355="","","ZTRA")</f>
        <v/>
      </c>
      <c r="R355" s="69">
        <f>+IF(J355="","",+IFERROR(+IF(U355="DSZA","ALMA","1004"),"ALMA"))</f>
        <v/>
      </c>
      <c r="S355" s="69">
        <f>+IF(K355="","","40000001")</f>
        <v/>
      </c>
      <c r="T355" s="69">
        <f>+IF(L355="","",+DAY(TODAY())&amp;"."&amp;TEXT(+TODAY(),"MM")&amp;"."&amp;+YEAR(TODAY()))</f>
        <v/>
      </c>
      <c r="U355" s="69">
        <f>+IF(M355="","",IFERROR(+VLOOKUP(C355,materiales!$A$2:$D$1000,4,0),"DSZA"))</f>
        <v/>
      </c>
      <c r="V355" s="69">
        <f>+IF(N355="","","MAN")</f>
        <v/>
      </c>
      <c r="W355" s="69">
        <f>IF(B355="","","02")</f>
        <v/>
      </c>
      <c r="X355" s="69">
        <f>IF(B355="","","01")</f>
        <v/>
      </c>
      <c r="Y355" s="70">
        <f>+RIGHT(B355,8)</f>
        <v/>
      </c>
      <c r="Z355" s="70">
        <f>IF(M355="no_cargado",VLOOKUP(B355,NAfiliado_NFarmacia!A:H,8,0),"")</f>
        <v/>
      </c>
      <c r="AA355" s="71" t="n"/>
    </row>
    <row r="356">
      <c r="A356" s="50" t="n"/>
      <c r="B356" s="70" t="n"/>
      <c r="C356" s="72" t="n"/>
      <c r="D356" s="70" t="n"/>
      <c r="E356" s="70" t="n"/>
      <c r="F356" s="70" t="n"/>
      <c r="G356" s="66">
        <f>+IF($B356="","",+IFERROR(+VLOOKUP(B356,padron!$A$2:$E$2000,2,0),+IFERROR(VLOOKUP(B356,NAfiliado_NFarmacia!$A:$J,10,0),"Ingresar Nuevo Afiliado")))</f>
        <v/>
      </c>
      <c r="H356" s="69">
        <f>+IF(B356="","",+IFERROR(+VLOOKUP($C356,materiales!$A$2:$C$101,2,0),"9999"))</f>
        <v/>
      </c>
      <c r="I356" s="70">
        <f>+IF($B356="","",+IF(OR($F356="Si",$F356=""),IF(ISERROR(VLOOKUP($B356,padron!$A$3:$M$482,9,0)),+IF(ISERROR(VLOOKUP($B356,NAfiliado_NFarmacia!$A$2:$J$497,5,0)),"Ingresa Farmacia",VLOOKUP($B356,NAfiliado_NFarmacia!$A$2:$J$497,5,0)),VLOOKUP($B356,padron!$A$3:$M$482,9,0)),+IF(ISERROR(VLOOKUP($B356,NAfiliado_NFarmacia!$A$2:$J$497,5,0)),"Ingresa Farmacia",VLOOKUP($B356,NAfiliado_NFarmacia!$A$2:$J$497,5,0))))</f>
        <v/>
      </c>
      <c r="J356" s="70">
        <f>+IF($B356="","",+IF(OR($F356="Si",$F356=""),IF(ISERROR(VLOOKUP($B356,padron!$A$3:$M$482,10,0)),+IF(ISERROR(VLOOKUP($B356,NAfiliado_NFarmacia!$A$2:$J$497,5,0)),"Ingresa Direccion de Farmacia",VLOOKUP($B356,NAfiliado_NFarmacia!$A$2:$J$497,6,0)),VLOOKUP($B356,padron!$A$3:$M$482,10,0)),+IF(ISERROR(VLOOKUP($B356,NAfiliado_NFarmacia!$A$2:$J$497,6,0)),"Ingresa Direccion de Farmacia",VLOOKUP($B356,NAfiliado_NFarmacia!$A$2:$J$497,6,0))))</f>
        <v/>
      </c>
      <c r="K356" s="70">
        <f>+IF($B356="","",+IF(OR($F356="Si",$F356=""),IF(ISERROR(VLOOKUP($B356,padron!$A$3:$M$482,10,0)),+IF(ISERROR(VLOOKUP($B356,NAfiliado_NFarmacia!$A$2:$J$497,5,0)),"Ingresa Localidad de Farmacia",VLOOKUP($B356,NAfiliado_NFarmacia!$A$2:$J$497,7,0)),VLOOKUP($B356,padron!$A$3:$M$482,11,0)),+IF(ISERROR(VLOOKUP($B356,NAfiliado_NFarmacia!$A$2:$J$497,7,0)),"Ingresa Localidad de Farmacia",VLOOKUP($B356,NAfiliado_NFarmacia!$A$2:$J$497,7,0))))</f>
        <v/>
      </c>
      <c r="L356" s="69">
        <f>+IF(B356="","",IF(F356="No","84005541",+IFERROR(+VLOOKUP(inicio!B356,padron!$A$2:$H$1999,8,0),"84005541")))</f>
        <v/>
      </c>
      <c r="M356" s="69">
        <f>+IF(B356="","",+IFERROR(+VLOOKUP(B356,padron!A:C,3,0),"no_cargado"))</f>
        <v/>
      </c>
      <c r="N356" s="69">
        <f>+IF(C356="","",+IFERROR(+VLOOKUP($C356,materiales!$A$2:$C$101,3,0),"9999"))</f>
        <v/>
      </c>
      <c r="O356" s="69">
        <f>+IF(D356="","","01")</f>
        <v/>
      </c>
      <c r="P356" s="69">
        <f>+IF(B356="","","CONVENIO 100%")</f>
        <v/>
      </c>
      <c r="Q356" s="69">
        <f>+IF(I356="","","ZTRA")</f>
        <v/>
      </c>
      <c r="R356" s="69">
        <f>+IF(J356="","",+IFERROR(+IF(U356="DSZA","ALMA","1004"),"ALMA"))</f>
        <v/>
      </c>
      <c r="S356" s="69">
        <f>+IF(K356="","","40000001")</f>
        <v/>
      </c>
      <c r="T356" s="69">
        <f>+IF(L356="","",+DAY(TODAY())&amp;"."&amp;TEXT(+TODAY(),"MM")&amp;"."&amp;+YEAR(TODAY()))</f>
        <v/>
      </c>
      <c r="U356" s="69">
        <f>+IF(M356="","",IFERROR(+VLOOKUP(C356,materiales!$A$2:$D$1000,4,0),"DSZA"))</f>
        <v/>
      </c>
      <c r="V356" s="69">
        <f>+IF(N356="","","MAN")</f>
        <v/>
      </c>
      <c r="W356" s="69">
        <f>IF(B356="","","02")</f>
        <v/>
      </c>
      <c r="X356" s="69">
        <f>IF(B356="","","01")</f>
        <v/>
      </c>
      <c r="Y356" s="70">
        <f>+RIGHT(B356,8)</f>
        <v/>
      </c>
      <c r="Z356" s="70">
        <f>IF(M356="no_cargado",VLOOKUP(B356,NAfiliado_NFarmacia!A:H,8,0),"")</f>
        <v/>
      </c>
      <c r="AA356" s="71" t="n"/>
    </row>
    <row r="357">
      <c r="A357" s="50" t="n"/>
      <c r="B357" s="70" t="n"/>
      <c r="C357" s="72" t="n"/>
      <c r="D357" s="70" t="n"/>
      <c r="E357" s="70" t="n"/>
      <c r="F357" s="70" t="n"/>
      <c r="G357" s="66">
        <f>+IF($B357="","",+IFERROR(+VLOOKUP(B357,padron!$A$2:$E$2000,2,0),+IFERROR(VLOOKUP(B357,NAfiliado_NFarmacia!$A:$J,10,0),"Ingresar Nuevo Afiliado")))</f>
        <v/>
      </c>
      <c r="H357" s="69">
        <f>+IF(B357="","",+IFERROR(+VLOOKUP($C357,materiales!$A$2:$C$101,2,0),"9999"))</f>
        <v/>
      </c>
      <c r="I357" s="70">
        <f>+IF($B357="","",+IF(OR($F357="Si",$F357=""),IF(ISERROR(VLOOKUP($B357,padron!$A$3:$M$482,9,0)),+IF(ISERROR(VLOOKUP($B357,NAfiliado_NFarmacia!$A$2:$J$497,5,0)),"Ingresa Farmacia",VLOOKUP($B357,NAfiliado_NFarmacia!$A$2:$J$497,5,0)),VLOOKUP($B357,padron!$A$3:$M$482,9,0)),+IF(ISERROR(VLOOKUP($B357,NAfiliado_NFarmacia!$A$2:$J$497,5,0)),"Ingresa Farmacia",VLOOKUP($B357,NAfiliado_NFarmacia!$A$2:$J$497,5,0))))</f>
        <v/>
      </c>
      <c r="J357" s="70">
        <f>+IF($B357="","",+IF(OR($F357="Si",$F357=""),IF(ISERROR(VLOOKUP($B357,padron!$A$3:$M$482,10,0)),+IF(ISERROR(VLOOKUP($B357,NAfiliado_NFarmacia!$A$2:$J$497,5,0)),"Ingresa Direccion de Farmacia",VLOOKUP($B357,NAfiliado_NFarmacia!$A$2:$J$497,6,0)),VLOOKUP($B357,padron!$A$3:$M$482,10,0)),+IF(ISERROR(VLOOKUP($B357,NAfiliado_NFarmacia!$A$2:$J$497,6,0)),"Ingresa Direccion de Farmacia",VLOOKUP($B357,NAfiliado_NFarmacia!$A$2:$J$497,6,0))))</f>
        <v/>
      </c>
      <c r="K357" s="70">
        <f>+IF($B357="","",+IF(OR($F357="Si",$F357=""),IF(ISERROR(VLOOKUP($B357,padron!$A$3:$M$482,10,0)),+IF(ISERROR(VLOOKUP($B357,NAfiliado_NFarmacia!$A$2:$J$497,5,0)),"Ingresa Localidad de Farmacia",VLOOKUP($B357,NAfiliado_NFarmacia!$A$2:$J$497,7,0)),VLOOKUP($B357,padron!$A$3:$M$482,11,0)),+IF(ISERROR(VLOOKUP($B357,NAfiliado_NFarmacia!$A$2:$J$497,7,0)),"Ingresa Localidad de Farmacia",VLOOKUP($B357,NAfiliado_NFarmacia!$A$2:$J$497,7,0))))</f>
        <v/>
      </c>
      <c r="L357" s="69">
        <f>+IF(B357="","",IF(F357="No","84005541",+IFERROR(+VLOOKUP(inicio!B357,padron!$A$2:$H$1999,8,0),"84005541")))</f>
        <v/>
      </c>
      <c r="M357" s="69">
        <f>+IF(B357="","",+IFERROR(+VLOOKUP(B357,padron!A:C,3,0),"no_cargado"))</f>
        <v/>
      </c>
      <c r="N357" s="69">
        <f>+IF(C357="","",+IFERROR(+VLOOKUP($C357,materiales!$A$2:$C$101,3,0),"9999"))</f>
        <v/>
      </c>
      <c r="O357" s="69">
        <f>+IF(D357="","","01")</f>
        <v/>
      </c>
      <c r="P357" s="69">
        <f>+IF(B357="","","CONVENIO 100%")</f>
        <v/>
      </c>
      <c r="Q357" s="69">
        <f>+IF(I357="","","ZTRA")</f>
        <v/>
      </c>
      <c r="R357" s="69">
        <f>+IF(J357="","",+IFERROR(+IF(U357="DSZA","ALMA","1004"),"ALMA"))</f>
        <v/>
      </c>
      <c r="S357" s="69">
        <f>+IF(K357="","","40000001")</f>
        <v/>
      </c>
      <c r="T357" s="69">
        <f>+IF(L357="","",+DAY(TODAY())&amp;"."&amp;TEXT(+TODAY(),"MM")&amp;"."&amp;+YEAR(TODAY()))</f>
        <v/>
      </c>
      <c r="U357" s="69">
        <f>+IF(M357="","",IFERROR(+VLOOKUP(C357,materiales!$A$2:$D$1000,4,0),"DSZA"))</f>
        <v/>
      </c>
      <c r="V357" s="69">
        <f>+IF(N357="","","MAN")</f>
        <v/>
      </c>
      <c r="W357" s="69">
        <f>IF(B357="","","02")</f>
        <v/>
      </c>
      <c r="X357" s="69">
        <f>IF(B357="","","01")</f>
        <v/>
      </c>
      <c r="Y357" s="70">
        <f>+RIGHT(B357,8)</f>
        <v/>
      </c>
      <c r="Z357" s="70">
        <f>IF(M357="no_cargado",VLOOKUP(B357,NAfiliado_NFarmacia!A:H,8,0),"")</f>
        <v/>
      </c>
      <c r="AA357" s="71" t="n"/>
    </row>
    <row r="358">
      <c r="A358" s="50" t="n"/>
      <c r="B358" s="70" t="n"/>
      <c r="C358" s="72" t="n"/>
      <c r="D358" s="70" t="n"/>
      <c r="E358" s="70" t="n"/>
      <c r="F358" s="70" t="n"/>
      <c r="G358" s="66">
        <f>+IF($B358="","",+IFERROR(+VLOOKUP(B358,padron!$A$2:$E$2000,2,0),+IFERROR(VLOOKUP(B358,NAfiliado_NFarmacia!$A:$J,10,0),"Ingresar Nuevo Afiliado")))</f>
        <v/>
      </c>
      <c r="H358" s="69">
        <f>+IF(B358="","",+IFERROR(+VLOOKUP($C358,materiales!$A$2:$C$101,2,0),"9999"))</f>
        <v/>
      </c>
      <c r="I358" s="70">
        <f>+IF($B358="","",+IF(OR($F358="Si",$F358=""),IF(ISERROR(VLOOKUP($B358,padron!$A$3:$M$482,9,0)),+IF(ISERROR(VLOOKUP($B358,NAfiliado_NFarmacia!$A$2:$J$497,5,0)),"Ingresa Farmacia",VLOOKUP($B358,NAfiliado_NFarmacia!$A$2:$J$497,5,0)),VLOOKUP($B358,padron!$A$3:$M$482,9,0)),+IF(ISERROR(VLOOKUP($B358,NAfiliado_NFarmacia!$A$2:$J$497,5,0)),"Ingresa Farmacia",VLOOKUP($B358,NAfiliado_NFarmacia!$A$2:$J$497,5,0))))</f>
        <v/>
      </c>
      <c r="J358" s="70">
        <f>+IF($B358="","",+IF(OR($F358="Si",$F358=""),IF(ISERROR(VLOOKUP($B358,padron!$A$3:$M$482,10,0)),+IF(ISERROR(VLOOKUP($B358,NAfiliado_NFarmacia!$A$2:$J$497,5,0)),"Ingresa Direccion de Farmacia",VLOOKUP($B358,NAfiliado_NFarmacia!$A$2:$J$497,6,0)),VLOOKUP($B358,padron!$A$3:$M$482,10,0)),+IF(ISERROR(VLOOKUP($B358,NAfiliado_NFarmacia!$A$2:$J$497,6,0)),"Ingresa Direccion de Farmacia",VLOOKUP($B358,NAfiliado_NFarmacia!$A$2:$J$497,6,0))))</f>
        <v/>
      </c>
      <c r="K358" s="70">
        <f>+IF($B358="","",+IF(OR($F358="Si",$F358=""),IF(ISERROR(VLOOKUP($B358,padron!$A$3:$M$482,10,0)),+IF(ISERROR(VLOOKUP($B358,NAfiliado_NFarmacia!$A$2:$J$497,5,0)),"Ingresa Localidad de Farmacia",VLOOKUP($B358,NAfiliado_NFarmacia!$A$2:$J$497,7,0)),VLOOKUP($B358,padron!$A$3:$M$482,11,0)),+IF(ISERROR(VLOOKUP($B358,NAfiliado_NFarmacia!$A$2:$J$497,7,0)),"Ingresa Localidad de Farmacia",VLOOKUP($B358,NAfiliado_NFarmacia!$A$2:$J$497,7,0))))</f>
        <v/>
      </c>
      <c r="L358" s="69">
        <f>+IF(B358="","",IF(F358="No","84005541",+IFERROR(+VLOOKUP(inicio!B358,padron!$A$2:$H$1999,8,0),"84005541")))</f>
        <v/>
      </c>
      <c r="M358" s="69">
        <f>+IF(B358="","",+IFERROR(+VLOOKUP(B358,padron!A:C,3,0),"no_cargado"))</f>
        <v/>
      </c>
      <c r="N358" s="69">
        <f>+IF(C358="","",+IFERROR(+VLOOKUP($C358,materiales!$A$2:$C$101,3,0),"9999"))</f>
        <v/>
      </c>
      <c r="O358" s="69">
        <f>+IF(D358="","","01")</f>
        <v/>
      </c>
      <c r="P358" s="69">
        <f>+IF(B358="","","CONVENIO 100%")</f>
        <v/>
      </c>
      <c r="Q358" s="69">
        <f>+IF(I358="","","ZTRA")</f>
        <v/>
      </c>
      <c r="R358" s="69">
        <f>+IF(J358="","",+IFERROR(+IF(U358="DSZA","ALMA","1004"),"ALMA"))</f>
        <v/>
      </c>
      <c r="S358" s="69">
        <f>+IF(K358="","","40000001")</f>
        <v/>
      </c>
      <c r="T358" s="69">
        <f>+IF(L358="","",+DAY(TODAY())&amp;"."&amp;TEXT(+TODAY(),"MM")&amp;"."&amp;+YEAR(TODAY()))</f>
        <v/>
      </c>
      <c r="U358" s="69">
        <f>+IF(M358="","",IFERROR(+VLOOKUP(C358,materiales!$A$2:$D$1000,4,0),"DSZA"))</f>
        <v/>
      </c>
      <c r="V358" s="69">
        <f>+IF(N358="","","MAN")</f>
        <v/>
      </c>
      <c r="W358" s="69">
        <f>IF(B358="","","02")</f>
        <v/>
      </c>
      <c r="X358" s="69">
        <f>IF(B358="","","01")</f>
        <v/>
      </c>
      <c r="Y358" s="70">
        <f>+RIGHT(B358,8)</f>
        <v/>
      </c>
      <c r="Z358" s="70">
        <f>IF(M358="no_cargado",VLOOKUP(B358,NAfiliado_NFarmacia!A:H,8,0),"")</f>
        <v/>
      </c>
      <c r="AA358" s="71" t="n"/>
    </row>
    <row r="359">
      <c r="A359" s="50" t="n"/>
      <c r="B359" s="70" t="n"/>
      <c r="C359" s="72" t="n"/>
      <c r="D359" s="70" t="n"/>
      <c r="E359" s="70" t="n"/>
      <c r="F359" s="70" t="n"/>
      <c r="G359" s="66">
        <f>+IF($B359="","",+IFERROR(+VLOOKUP(B359,padron!$A$2:$E$2000,2,0),+IFERROR(VLOOKUP(B359,NAfiliado_NFarmacia!$A:$J,10,0),"Ingresar Nuevo Afiliado")))</f>
        <v/>
      </c>
      <c r="H359" s="69">
        <f>+IF(B359="","",+IFERROR(+VLOOKUP($C359,materiales!$A$2:$C$101,2,0),"9999"))</f>
        <v/>
      </c>
      <c r="I359" s="70">
        <f>+IF($B359="","",+IF(OR($F359="Si",$F359=""),IF(ISERROR(VLOOKUP($B359,padron!$A$3:$M$482,9,0)),+IF(ISERROR(VLOOKUP($B359,NAfiliado_NFarmacia!$A$2:$J$497,5,0)),"Ingresa Farmacia",VLOOKUP($B359,NAfiliado_NFarmacia!$A$2:$J$497,5,0)),VLOOKUP($B359,padron!$A$3:$M$482,9,0)),+IF(ISERROR(VLOOKUP($B359,NAfiliado_NFarmacia!$A$2:$J$497,5,0)),"Ingresa Farmacia",VLOOKUP($B359,NAfiliado_NFarmacia!$A$2:$J$497,5,0))))</f>
        <v/>
      </c>
      <c r="J359" s="70">
        <f>+IF($B359="","",+IF(OR($F359="Si",$F359=""),IF(ISERROR(VLOOKUP($B359,padron!$A$3:$M$482,10,0)),+IF(ISERROR(VLOOKUP($B359,NAfiliado_NFarmacia!$A$2:$J$497,5,0)),"Ingresa Direccion de Farmacia",VLOOKUP($B359,NAfiliado_NFarmacia!$A$2:$J$497,6,0)),VLOOKUP($B359,padron!$A$3:$M$482,10,0)),+IF(ISERROR(VLOOKUP($B359,NAfiliado_NFarmacia!$A$2:$J$497,6,0)),"Ingresa Direccion de Farmacia",VLOOKUP($B359,NAfiliado_NFarmacia!$A$2:$J$497,6,0))))</f>
        <v/>
      </c>
      <c r="K359" s="70">
        <f>+IF($B359="","",+IF(OR($F359="Si",$F359=""),IF(ISERROR(VLOOKUP($B359,padron!$A$3:$M$482,10,0)),+IF(ISERROR(VLOOKUP($B359,NAfiliado_NFarmacia!$A$2:$J$497,5,0)),"Ingresa Localidad de Farmacia",VLOOKUP($B359,NAfiliado_NFarmacia!$A$2:$J$497,7,0)),VLOOKUP($B359,padron!$A$3:$M$482,11,0)),+IF(ISERROR(VLOOKUP($B359,NAfiliado_NFarmacia!$A$2:$J$497,7,0)),"Ingresa Localidad de Farmacia",VLOOKUP($B359,NAfiliado_NFarmacia!$A$2:$J$497,7,0))))</f>
        <v/>
      </c>
      <c r="L359" s="69">
        <f>+IF(B359="","",IF(F359="No","84005541",+IFERROR(+VLOOKUP(inicio!B359,padron!$A$2:$H$1999,8,0),"84005541")))</f>
        <v/>
      </c>
      <c r="M359" s="69">
        <f>+IF(B359="","",+IFERROR(+VLOOKUP(B359,padron!A:C,3,0),"no_cargado"))</f>
        <v/>
      </c>
      <c r="N359" s="69">
        <f>+IF(C359="","",+IFERROR(+VLOOKUP($C359,materiales!$A$2:$C$101,3,0),"9999"))</f>
        <v/>
      </c>
      <c r="O359" s="69">
        <f>+IF(D359="","","01")</f>
        <v/>
      </c>
      <c r="P359" s="69">
        <f>+IF(B359="","","CONVENIO 100%")</f>
        <v/>
      </c>
      <c r="Q359" s="69">
        <f>+IF(I359="","","ZTRA")</f>
        <v/>
      </c>
      <c r="R359" s="69">
        <f>+IF(J359="","",+IFERROR(+IF(U359="DSZA","ALMA","1004"),"ALMA"))</f>
        <v/>
      </c>
      <c r="S359" s="69">
        <f>+IF(K359="","","40000001")</f>
        <v/>
      </c>
      <c r="T359" s="69">
        <f>+IF(L359="","",+DAY(TODAY())&amp;"."&amp;TEXT(+TODAY(),"MM")&amp;"."&amp;+YEAR(TODAY()))</f>
        <v/>
      </c>
      <c r="U359" s="69">
        <f>+IF(M359="","",IFERROR(+VLOOKUP(C359,materiales!$A$2:$D$1000,4,0),"DSZA"))</f>
        <v/>
      </c>
      <c r="V359" s="69">
        <f>+IF(N359="","","MAN")</f>
        <v/>
      </c>
      <c r="W359" s="69">
        <f>IF(B359="","","02")</f>
        <v/>
      </c>
      <c r="X359" s="69">
        <f>IF(B359="","","01")</f>
        <v/>
      </c>
      <c r="Y359" s="70">
        <f>+RIGHT(B359,8)</f>
        <v/>
      </c>
      <c r="Z359" s="70">
        <f>IF(M359="no_cargado",VLOOKUP(B359,NAfiliado_NFarmacia!A:H,8,0),"")</f>
        <v/>
      </c>
      <c r="AA359" s="71" t="n"/>
    </row>
    <row r="360">
      <c r="A360" s="50" t="n"/>
      <c r="B360" s="70" t="n"/>
      <c r="C360" s="72" t="n"/>
      <c r="D360" s="70" t="n"/>
      <c r="E360" s="70" t="n"/>
      <c r="F360" s="70" t="n"/>
      <c r="G360" s="66">
        <f>+IF($B360="","",+IFERROR(+VLOOKUP(B360,padron!$A$2:$E$2000,2,0),+IFERROR(VLOOKUP(B360,NAfiliado_NFarmacia!$A:$J,10,0),"Ingresar Nuevo Afiliado")))</f>
        <v/>
      </c>
      <c r="H360" s="69">
        <f>+IF(B360="","",+IFERROR(+VLOOKUP($C360,materiales!$A$2:$C$101,2,0),"9999"))</f>
        <v/>
      </c>
      <c r="I360" s="70">
        <f>+IF($B360="","",+IF(OR($F360="Si",$F360=""),IF(ISERROR(VLOOKUP($B360,padron!$A$3:$M$482,9,0)),+IF(ISERROR(VLOOKUP($B360,NAfiliado_NFarmacia!$A$2:$J$497,5,0)),"Ingresa Farmacia",VLOOKUP($B360,NAfiliado_NFarmacia!$A$2:$J$497,5,0)),VLOOKUP($B360,padron!$A$3:$M$482,9,0)),+IF(ISERROR(VLOOKUP($B360,NAfiliado_NFarmacia!$A$2:$J$497,5,0)),"Ingresa Farmacia",VLOOKUP($B360,NAfiliado_NFarmacia!$A$2:$J$497,5,0))))</f>
        <v/>
      </c>
      <c r="J360" s="70">
        <f>+IF($B360="","",+IF(OR($F360="Si",$F360=""),IF(ISERROR(VLOOKUP($B360,padron!$A$3:$M$482,10,0)),+IF(ISERROR(VLOOKUP($B360,NAfiliado_NFarmacia!$A$2:$J$497,5,0)),"Ingresa Direccion de Farmacia",VLOOKUP($B360,NAfiliado_NFarmacia!$A$2:$J$497,6,0)),VLOOKUP($B360,padron!$A$3:$M$482,10,0)),+IF(ISERROR(VLOOKUP($B360,NAfiliado_NFarmacia!$A$2:$J$497,6,0)),"Ingresa Direccion de Farmacia",VLOOKUP($B360,NAfiliado_NFarmacia!$A$2:$J$497,6,0))))</f>
        <v/>
      </c>
      <c r="K360" s="70">
        <f>+IF($B360="","",+IF(OR($F360="Si",$F360=""),IF(ISERROR(VLOOKUP($B360,padron!$A$3:$M$482,10,0)),+IF(ISERROR(VLOOKUP($B360,NAfiliado_NFarmacia!$A$2:$J$497,5,0)),"Ingresa Localidad de Farmacia",VLOOKUP($B360,NAfiliado_NFarmacia!$A$2:$J$497,7,0)),VLOOKUP($B360,padron!$A$3:$M$482,11,0)),+IF(ISERROR(VLOOKUP($B360,NAfiliado_NFarmacia!$A$2:$J$497,7,0)),"Ingresa Localidad de Farmacia",VLOOKUP($B360,NAfiliado_NFarmacia!$A$2:$J$497,7,0))))</f>
        <v/>
      </c>
      <c r="L360" s="69">
        <f>+IF(B360="","",IF(F360="No","84005541",+IFERROR(+VLOOKUP(inicio!B360,padron!$A$2:$H$1999,8,0),"84005541")))</f>
        <v/>
      </c>
      <c r="M360" s="69">
        <f>+IF(B360="","",+IFERROR(+VLOOKUP(B360,padron!A:C,3,0),"no_cargado"))</f>
        <v/>
      </c>
      <c r="N360" s="69">
        <f>+IF(C360="","",+IFERROR(+VLOOKUP($C360,materiales!$A$2:$C$101,3,0),"9999"))</f>
        <v/>
      </c>
      <c r="O360" s="69">
        <f>+IF(D360="","","01")</f>
        <v/>
      </c>
      <c r="P360" s="69">
        <f>+IF(B360="","","CONVENIO 100%")</f>
        <v/>
      </c>
      <c r="Q360" s="69">
        <f>+IF(I360="","","ZTRA")</f>
        <v/>
      </c>
      <c r="R360" s="69">
        <f>+IF(J360="","",+IFERROR(+IF(U360="DSZA","ALMA","1004"),"ALMA"))</f>
        <v/>
      </c>
      <c r="S360" s="69">
        <f>+IF(K360="","","40000001")</f>
        <v/>
      </c>
      <c r="T360" s="69">
        <f>+IF(L360="","",+DAY(TODAY())&amp;"."&amp;TEXT(+TODAY(),"MM")&amp;"."&amp;+YEAR(TODAY()))</f>
        <v/>
      </c>
      <c r="U360" s="69">
        <f>+IF(M360="","",IFERROR(+VLOOKUP(C360,materiales!$A$2:$D$1000,4,0),"DSZA"))</f>
        <v/>
      </c>
      <c r="V360" s="69">
        <f>+IF(N360="","","MAN")</f>
        <v/>
      </c>
      <c r="W360" s="69">
        <f>IF(B360="","","02")</f>
        <v/>
      </c>
      <c r="X360" s="69">
        <f>IF(B360="","","01")</f>
        <v/>
      </c>
      <c r="Y360" s="70">
        <f>+RIGHT(B360,8)</f>
        <v/>
      </c>
      <c r="Z360" s="70">
        <f>IF(M360="no_cargado",VLOOKUP(B360,NAfiliado_NFarmacia!A:H,8,0),"")</f>
        <v/>
      </c>
      <c r="AA360" s="71" t="n"/>
    </row>
    <row r="361">
      <c r="A361" s="50" t="n"/>
      <c r="B361" s="70" t="n"/>
      <c r="C361" s="72" t="n"/>
      <c r="D361" s="70" t="n"/>
      <c r="E361" s="70" t="n"/>
      <c r="F361" s="70" t="n"/>
      <c r="G361" s="66">
        <f>+IF($B361="","",+IFERROR(+VLOOKUP(B361,padron!$A$2:$E$2000,2,0),+IFERROR(VLOOKUP(B361,NAfiliado_NFarmacia!$A:$J,10,0),"Ingresar Nuevo Afiliado")))</f>
        <v/>
      </c>
      <c r="H361" s="69">
        <f>+IF(B361="","",+IFERROR(+VLOOKUP($C361,materiales!$A$2:$C$101,2,0),"9999"))</f>
        <v/>
      </c>
      <c r="I361" s="70">
        <f>+IF($B361="","",+IF(OR($F361="Si",$F361=""),IF(ISERROR(VLOOKUP($B361,padron!$A$3:$M$482,9,0)),+IF(ISERROR(VLOOKUP($B361,NAfiliado_NFarmacia!$A$2:$J$497,5,0)),"Ingresa Farmacia",VLOOKUP($B361,NAfiliado_NFarmacia!$A$2:$J$497,5,0)),VLOOKUP($B361,padron!$A$3:$M$482,9,0)),+IF(ISERROR(VLOOKUP($B361,NAfiliado_NFarmacia!$A$2:$J$497,5,0)),"Ingresa Farmacia",VLOOKUP($B361,NAfiliado_NFarmacia!$A$2:$J$497,5,0))))</f>
        <v/>
      </c>
      <c r="J361" s="70">
        <f>+IF($B361="","",+IF(OR($F361="Si",$F361=""),IF(ISERROR(VLOOKUP($B361,padron!$A$3:$M$482,10,0)),+IF(ISERROR(VLOOKUP($B361,NAfiliado_NFarmacia!$A$2:$J$497,5,0)),"Ingresa Direccion de Farmacia",VLOOKUP($B361,NAfiliado_NFarmacia!$A$2:$J$497,6,0)),VLOOKUP($B361,padron!$A$3:$M$482,10,0)),+IF(ISERROR(VLOOKUP($B361,NAfiliado_NFarmacia!$A$2:$J$497,6,0)),"Ingresa Direccion de Farmacia",VLOOKUP($B361,NAfiliado_NFarmacia!$A$2:$J$497,6,0))))</f>
        <v/>
      </c>
      <c r="K361" s="70">
        <f>+IF($B361="","",+IF(OR($F361="Si",$F361=""),IF(ISERROR(VLOOKUP($B361,padron!$A$3:$M$482,10,0)),+IF(ISERROR(VLOOKUP($B361,NAfiliado_NFarmacia!$A$2:$J$497,5,0)),"Ingresa Localidad de Farmacia",VLOOKUP($B361,NAfiliado_NFarmacia!$A$2:$J$497,7,0)),VLOOKUP($B361,padron!$A$3:$M$482,11,0)),+IF(ISERROR(VLOOKUP($B361,NAfiliado_NFarmacia!$A$2:$J$497,7,0)),"Ingresa Localidad de Farmacia",VLOOKUP($B361,NAfiliado_NFarmacia!$A$2:$J$497,7,0))))</f>
        <v/>
      </c>
      <c r="L361" s="69">
        <f>+IF(B361="","",IF(F361="No","84005541",+IFERROR(+VLOOKUP(inicio!B361,padron!$A$2:$H$1999,8,0),"84005541")))</f>
        <v/>
      </c>
      <c r="M361" s="69">
        <f>+IF(B361="","",+IFERROR(+VLOOKUP(B361,padron!A:C,3,0),"no_cargado"))</f>
        <v/>
      </c>
      <c r="N361" s="69">
        <f>+IF(C361="","",+IFERROR(+VLOOKUP($C361,materiales!$A$2:$C$101,3,0),"9999"))</f>
        <v/>
      </c>
      <c r="O361" s="69">
        <f>+IF(D361="","","01")</f>
        <v/>
      </c>
      <c r="P361" s="69">
        <f>+IF(B361="","","CONVENIO 100%")</f>
        <v/>
      </c>
      <c r="Q361" s="69">
        <f>+IF(I361="","","ZTRA")</f>
        <v/>
      </c>
      <c r="R361" s="69">
        <f>+IF(J361="","",+IFERROR(+IF(U361="DSZA","ALMA","1004"),"ALMA"))</f>
        <v/>
      </c>
      <c r="S361" s="69">
        <f>+IF(K361="","","40000001")</f>
        <v/>
      </c>
      <c r="T361" s="69">
        <f>+IF(L361="","",+DAY(TODAY())&amp;"."&amp;TEXT(+TODAY(),"MM")&amp;"."&amp;+YEAR(TODAY()))</f>
        <v/>
      </c>
      <c r="U361" s="69">
        <f>+IF(M361="","",IFERROR(+VLOOKUP(C361,materiales!$A$2:$D$1000,4,0),"DSZA"))</f>
        <v/>
      </c>
      <c r="V361" s="69">
        <f>+IF(N361="","","MAN")</f>
        <v/>
      </c>
      <c r="W361" s="69">
        <f>IF(B361="","","02")</f>
        <v/>
      </c>
      <c r="X361" s="69">
        <f>IF(B361="","","01")</f>
        <v/>
      </c>
      <c r="Y361" s="70">
        <f>+RIGHT(B361,8)</f>
        <v/>
      </c>
      <c r="Z361" s="70">
        <f>IF(M361="no_cargado",VLOOKUP(B361,NAfiliado_NFarmacia!A:H,8,0),"")</f>
        <v/>
      </c>
      <c r="AA361" s="71" t="n"/>
    </row>
    <row r="362">
      <c r="A362" s="50" t="n"/>
      <c r="B362" s="70" t="n"/>
      <c r="C362" s="72" t="n"/>
      <c r="D362" s="70" t="n"/>
      <c r="E362" s="70" t="n"/>
      <c r="F362" s="70" t="n"/>
      <c r="G362" s="66">
        <f>+IF($B362="","",+IFERROR(+VLOOKUP(B362,padron!$A$2:$E$2000,2,0),+IFERROR(VLOOKUP(B362,NAfiliado_NFarmacia!$A:$J,10,0),"Ingresar Nuevo Afiliado")))</f>
        <v/>
      </c>
      <c r="H362" s="69">
        <f>+IF(B362="","",+IFERROR(+VLOOKUP($C362,materiales!$A$2:$C$101,2,0),"9999"))</f>
        <v/>
      </c>
      <c r="I362" s="70">
        <f>+IF($B362="","",+IF(OR($F362="Si",$F362=""),IF(ISERROR(VLOOKUP($B362,padron!$A$3:$M$482,9,0)),+IF(ISERROR(VLOOKUP($B362,NAfiliado_NFarmacia!$A$2:$J$497,5,0)),"Ingresa Farmacia",VLOOKUP($B362,NAfiliado_NFarmacia!$A$2:$J$497,5,0)),VLOOKUP($B362,padron!$A$3:$M$482,9,0)),+IF(ISERROR(VLOOKUP($B362,NAfiliado_NFarmacia!$A$2:$J$497,5,0)),"Ingresa Farmacia",VLOOKUP($B362,NAfiliado_NFarmacia!$A$2:$J$497,5,0))))</f>
        <v/>
      </c>
      <c r="J362" s="70">
        <f>+IF($B362="","",+IF(OR($F362="Si",$F362=""),IF(ISERROR(VLOOKUP($B362,padron!$A$3:$M$482,10,0)),+IF(ISERROR(VLOOKUP($B362,NAfiliado_NFarmacia!$A$2:$J$497,5,0)),"Ingresa Direccion de Farmacia",VLOOKUP($B362,NAfiliado_NFarmacia!$A$2:$J$497,6,0)),VLOOKUP($B362,padron!$A$3:$M$482,10,0)),+IF(ISERROR(VLOOKUP($B362,NAfiliado_NFarmacia!$A$2:$J$497,6,0)),"Ingresa Direccion de Farmacia",VLOOKUP($B362,NAfiliado_NFarmacia!$A$2:$J$497,6,0))))</f>
        <v/>
      </c>
      <c r="K362" s="70">
        <f>+IF($B362="","",+IF(OR($F362="Si",$F362=""),IF(ISERROR(VLOOKUP($B362,padron!$A$3:$M$482,10,0)),+IF(ISERROR(VLOOKUP($B362,NAfiliado_NFarmacia!$A$2:$J$497,5,0)),"Ingresa Localidad de Farmacia",VLOOKUP($B362,NAfiliado_NFarmacia!$A$2:$J$497,7,0)),VLOOKUP($B362,padron!$A$3:$M$482,11,0)),+IF(ISERROR(VLOOKUP($B362,NAfiliado_NFarmacia!$A$2:$J$497,7,0)),"Ingresa Localidad de Farmacia",VLOOKUP($B362,NAfiliado_NFarmacia!$A$2:$J$497,7,0))))</f>
        <v/>
      </c>
      <c r="L362" s="69">
        <f>+IF(B362="","",IF(F362="No","84005541",+IFERROR(+VLOOKUP(inicio!B362,padron!$A$2:$H$1999,8,0),"84005541")))</f>
        <v/>
      </c>
      <c r="M362" s="69">
        <f>+IF(B362="","",+IFERROR(+VLOOKUP(B362,padron!A:C,3,0),"no_cargado"))</f>
        <v/>
      </c>
      <c r="N362" s="69">
        <f>+IF(C362="","",+IFERROR(+VLOOKUP($C362,materiales!$A$2:$C$101,3,0),"9999"))</f>
        <v/>
      </c>
      <c r="O362" s="69">
        <f>+IF(D362="","","01")</f>
        <v/>
      </c>
      <c r="P362" s="69">
        <f>+IF(B362="","","CONVENIO 100%")</f>
        <v/>
      </c>
      <c r="Q362" s="69">
        <f>+IF(I362="","","ZTRA")</f>
        <v/>
      </c>
      <c r="R362" s="69">
        <f>+IF(J362="","",+IFERROR(+IF(U362="DSZA","ALMA","1004"),"ALMA"))</f>
        <v/>
      </c>
      <c r="S362" s="69">
        <f>+IF(K362="","","40000001")</f>
        <v/>
      </c>
      <c r="T362" s="69">
        <f>+IF(L362="","",+DAY(TODAY())&amp;"."&amp;TEXT(+TODAY(),"MM")&amp;"."&amp;+YEAR(TODAY()))</f>
        <v/>
      </c>
      <c r="U362" s="69">
        <f>+IF(M362="","",IFERROR(+VLOOKUP(C362,materiales!$A$2:$D$1000,4,0),"DSZA"))</f>
        <v/>
      </c>
      <c r="V362" s="69">
        <f>+IF(N362="","","MAN")</f>
        <v/>
      </c>
      <c r="W362" s="69">
        <f>IF(B362="","","02")</f>
        <v/>
      </c>
      <c r="X362" s="69">
        <f>IF(B362="","","01")</f>
        <v/>
      </c>
      <c r="Y362" s="70">
        <f>+RIGHT(B362,8)</f>
        <v/>
      </c>
      <c r="Z362" s="70">
        <f>IF(M362="no_cargado",VLOOKUP(B362,NAfiliado_NFarmacia!A:H,8,0),"")</f>
        <v/>
      </c>
      <c r="AA362" s="71" t="n"/>
    </row>
    <row r="363">
      <c r="A363" s="50" t="n"/>
      <c r="B363" s="70" t="n"/>
      <c r="C363" s="72" t="n"/>
      <c r="D363" s="70" t="n"/>
      <c r="E363" s="70" t="n"/>
      <c r="F363" s="70" t="n"/>
      <c r="G363" s="66">
        <f>+IF($B363="","",+IFERROR(+VLOOKUP(B363,padron!$A$2:$E$2000,2,0),+IFERROR(VLOOKUP(B363,NAfiliado_NFarmacia!$A:$J,10,0),"Ingresar Nuevo Afiliado")))</f>
        <v/>
      </c>
      <c r="H363" s="69">
        <f>+IF(B363="","",+IFERROR(+VLOOKUP($C363,materiales!$A$2:$C$101,2,0),"9999"))</f>
        <v/>
      </c>
      <c r="I363" s="70">
        <f>+IF($B363="","",+IF(OR($F363="Si",$F363=""),IF(ISERROR(VLOOKUP($B363,padron!$A$3:$M$482,9,0)),+IF(ISERROR(VLOOKUP($B363,NAfiliado_NFarmacia!$A$2:$J$497,5,0)),"Ingresa Farmacia",VLOOKUP($B363,NAfiliado_NFarmacia!$A$2:$J$497,5,0)),VLOOKUP($B363,padron!$A$3:$M$482,9,0)),+IF(ISERROR(VLOOKUP($B363,NAfiliado_NFarmacia!$A$2:$J$497,5,0)),"Ingresa Farmacia",VLOOKUP($B363,NAfiliado_NFarmacia!$A$2:$J$497,5,0))))</f>
        <v/>
      </c>
      <c r="J363" s="70">
        <f>+IF($B363="","",+IF(OR($F363="Si",$F363=""),IF(ISERROR(VLOOKUP($B363,padron!$A$3:$M$482,10,0)),+IF(ISERROR(VLOOKUP($B363,NAfiliado_NFarmacia!$A$2:$J$497,5,0)),"Ingresa Direccion de Farmacia",VLOOKUP($B363,NAfiliado_NFarmacia!$A$2:$J$497,6,0)),VLOOKUP($B363,padron!$A$3:$M$482,10,0)),+IF(ISERROR(VLOOKUP($B363,NAfiliado_NFarmacia!$A$2:$J$497,6,0)),"Ingresa Direccion de Farmacia",VLOOKUP($B363,NAfiliado_NFarmacia!$A$2:$J$497,6,0))))</f>
        <v/>
      </c>
      <c r="K363" s="70">
        <f>+IF($B363="","",+IF(OR($F363="Si",$F363=""),IF(ISERROR(VLOOKUP($B363,padron!$A$3:$M$482,10,0)),+IF(ISERROR(VLOOKUP($B363,NAfiliado_NFarmacia!$A$2:$J$497,5,0)),"Ingresa Localidad de Farmacia",VLOOKUP($B363,NAfiliado_NFarmacia!$A$2:$J$497,7,0)),VLOOKUP($B363,padron!$A$3:$M$482,11,0)),+IF(ISERROR(VLOOKUP($B363,NAfiliado_NFarmacia!$A$2:$J$497,7,0)),"Ingresa Localidad de Farmacia",VLOOKUP($B363,NAfiliado_NFarmacia!$A$2:$J$497,7,0))))</f>
        <v/>
      </c>
      <c r="L363" s="69">
        <f>+IF(B363="","",IF(F363="No","84005541",+IFERROR(+VLOOKUP(inicio!B363,padron!$A$2:$H$1999,8,0),"84005541")))</f>
        <v/>
      </c>
      <c r="M363" s="69">
        <f>+IF(B363="","",+IFERROR(+VLOOKUP(B363,padron!A:C,3,0),"no_cargado"))</f>
        <v/>
      </c>
      <c r="N363" s="69">
        <f>+IF(C363="","",+IFERROR(+VLOOKUP($C363,materiales!$A$2:$C$101,3,0),"9999"))</f>
        <v/>
      </c>
      <c r="O363" s="69">
        <f>+IF(D363="","","01")</f>
        <v/>
      </c>
      <c r="P363" s="69">
        <f>+IF(B363="","","CONVENIO 100%")</f>
        <v/>
      </c>
      <c r="Q363" s="69">
        <f>+IF(I363="","","ZTRA")</f>
        <v/>
      </c>
      <c r="R363" s="69">
        <f>+IF(J363="","",+IFERROR(+IF(U363="DSZA","ALMA","1004"),"ALMA"))</f>
        <v/>
      </c>
      <c r="S363" s="69">
        <f>+IF(K363="","","40000001")</f>
        <v/>
      </c>
      <c r="T363" s="69">
        <f>+IF(L363="","",+DAY(TODAY())&amp;"."&amp;TEXT(+TODAY(),"MM")&amp;"."&amp;+YEAR(TODAY()))</f>
        <v/>
      </c>
      <c r="U363" s="69">
        <f>+IF(M363="","",IFERROR(+VLOOKUP(C363,materiales!$A$2:$D$1000,4,0),"DSZA"))</f>
        <v/>
      </c>
      <c r="V363" s="69">
        <f>+IF(N363="","","MAN")</f>
        <v/>
      </c>
      <c r="W363" s="69">
        <f>IF(B363="","","02")</f>
        <v/>
      </c>
      <c r="X363" s="69">
        <f>IF(B363="","","01")</f>
        <v/>
      </c>
      <c r="Y363" s="70">
        <f>+RIGHT(B363,8)</f>
        <v/>
      </c>
      <c r="Z363" s="70">
        <f>IF(M363="no_cargado",VLOOKUP(B363,NAfiliado_NFarmacia!A:H,8,0),"")</f>
        <v/>
      </c>
      <c r="AA363" s="71" t="n"/>
    </row>
    <row r="364">
      <c r="A364" s="50" t="n"/>
      <c r="B364" s="70" t="n"/>
      <c r="C364" s="72" t="n"/>
      <c r="D364" s="70" t="n"/>
      <c r="E364" s="70" t="n"/>
      <c r="F364" s="70" t="n"/>
      <c r="G364" s="66">
        <f>+IF($B364="","",+IFERROR(+VLOOKUP(B364,padron!$A$2:$E$2000,2,0),+IFERROR(VLOOKUP(B364,NAfiliado_NFarmacia!$A:$J,10,0),"Ingresar Nuevo Afiliado")))</f>
        <v/>
      </c>
      <c r="H364" s="69">
        <f>+IF(B364="","",+IFERROR(+VLOOKUP($C364,materiales!$A$2:$C$101,2,0),"9999"))</f>
        <v/>
      </c>
      <c r="I364" s="70">
        <f>+IF($B364="","",+IF(OR($F364="Si",$F364=""),IF(ISERROR(VLOOKUP($B364,padron!$A$3:$M$482,9,0)),+IF(ISERROR(VLOOKUP($B364,NAfiliado_NFarmacia!$A$2:$J$497,5,0)),"Ingresa Farmacia",VLOOKUP($B364,NAfiliado_NFarmacia!$A$2:$J$497,5,0)),VLOOKUP($B364,padron!$A$3:$M$482,9,0)),+IF(ISERROR(VLOOKUP($B364,NAfiliado_NFarmacia!$A$2:$J$497,5,0)),"Ingresa Farmacia",VLOOKUP($B364,NAfiliado_NFarmacia!$A$2:$J$497,5,0))))</f>
        <v/>
      </c>
      <c r="J364" s="70">
        <f>+IF($B364="","",+IF(OR($F364="Si",$F364=""),IF(ISERROR(VLOOKUP($B364,padron!$A$3:$M$482,10,0)),+IF(ISERROR(VLOOKUP($B364,NAfiliado_NFarmacia!$A$2:$J$497,5,0)),"Ingresa Direccion de Farmacia",VLOOKUP($B364,NAfiliado_NFarmacia!$A$2:$J$497,6,0)),VLOOKUP($B364,padron!$A$3:$M$482,10,0)),+IF(ISERROR(VLOOKUP($B364,NAfiliado_NFarmacia!$A$2:$J$497,6,0)),"Ingresa Direccion de Farmacia",VLOOKUP($B364,NAfiliado_NFarmacia!$A$2:$J$497,6,0))))</f>
        <v/>
      </c>
      <c r="K364" s="70">
        <f>+IF($B364="","",+IF(OR($F364="Si",$F364=""),IF(ISERROR(VLOOKUP($B364,padron!$A$3:$M$482,10,0)),+IF(ISERROR(VLOOKUP($B364,NAfiliado_NFarmacia!$A$2:$J$497,5,0)),"Ingresa Localidad de Farmacia",VLOOKUP($B364,NAfiliado_NFarmacia!$A$2:$J$497,7,0)),VLOOKUP($B364,padron!$A$3:$M$482,11,0)),+IF(ISERROR(VLOOKUP($B364,NAfiliado_NFarmacia!$A$2:$J$497,7,0)),"Ingresa Localidad de Farmacia",VLOOKUP($B364,NAfiliado_NFarmacia!$A$2:$J$497,7,0))))</f>
        <v/>
      </c>
      <c r="L364" s="69">
        <f>+IF(B364="","",IF(F364="No","84005541",+IFERROR(+VLOOKUP(inicio!B364,padron!$A$2:$H$1999,8,0),"84005541")))</f>
        <v/>
      </c>
      <c r="M364" s="69">
        <f>+IF(B364="","",+IFERROR(+VLOOKUP(B364,padron!A:C,3,0),"no_cargado"))</f>
        <v/>
      </c>
      <c r="N364" s="69">
        <f>+IF(C364="","",+IFERROR(+VLOOKUP($C364,materiales!$A$2:$C$101,3,0),"9999"))</f>
        <v/>
      </c>
      <c r="O364" s="69">
        <f>+IF(D364="","","01")</f>
        <v/>
      </c>
      <c r="P364" s="69">
        <f>+IF(B364="","","CONVENIO 100%")</f>
        <v/>
      </c>
      <c r="Q364" s="69">
        <f>+IF(I364="","","ZTRA")</f>
        <v/>
      </c>
      <c r="R364" s="69">
        <f>+IF(J364="","",+IFERROR(+IF(U364="DSZA","ALMA","1004"),"ALMA"))</f>
        <v/>
      </c>
      <c r="S364" s="69">
        <f>+IF(K364="","","40000001")</f>
        <v/>
      </c>
      <c r="T364" s="69">
        <f>+IF(L364="","",+DAY(TODAY())&amp;"."&amp;TEXT(+TODAY(),"MM")&amp;"."&amp;+YEAR(TODAY()))</f>
        <v/>
      </c>
      <c r="U364" s="69">
        <f>+IF(M364="","",IFERROR(+VLOOKUP(C364,materiales!$A$2:$D$1000,4,0),"DSZA"))</f>
        <v/>
      </c>
      <c r="V364" s="69">
        <f>+IF(N364="","","MAN")</f>
        <v/>
      </c>
      <c r="W364" s="69">
        <f>IF(B364="","","02")</f>
        <v/>
      </c>
      <c r="X364" s="69">
        <f>IF(B364="","","01")</f>
        <v/>
      </c>
      <c r="Y364" s="70">
        <f>+RIGHT(B364,8)</f>
        <v/>
      </c>
      <c r="Z364" s="70">
        <f>IF(M364="no_cargado",VLOOKUP(B364,NAfiliado_NFarmacia!A:H,8,0),"")</f>
        <v/>
      </c>
      <c r="AA364" s="71" t="n"/>
    </row>
    <row r="365">
      <c r="A365" s="50" t="n"/>
      <c r="B365" s="70" t="n"/>
      <c r="C365" s="72" t="n"/>
      <c r="D365" s="70" t="n"/>
      <c r="E365" s="70" t="n"/>
      <c r="F365" s="70" t="n"/>
      <c r="G365" s="66">
        <f>+IF($B365="","",+IFERROR(+VLOOKUP(B365,padron!$A$2:$E$2000,2,0),+IFERROR(VLOOKUP(B365,NAfiliado_NFarmacia!$A:$J,10,0),"Ingresar Nuevo Afiliado")))</f>
        <v/>
      </c>
      <c r="H365" s="69">
        <f>+IF(B365="","",+IFERROR(+VLOOKUP($C365,materiales!$A$2:$C$101,2,0),"9999"))</f>
        <v/>
      </c>
      <c r="I365" s="70">
        <f>+IF($B365="","",+IF(OR($F365="Si",$F365=""),IF(ISERROR(VLOOKUP($B365,padron!$A$3:$M$482,9,0)),+IF(ISERROR(VLOOKUP($B365,NAfiliado_NFarmacia!$A$2:$J$497,5,0)),"Ingresa Farmacia",VLOOKUP($B365,NAfiliado_NFarmacia!$A$2:$J$497,5,0)),VLOOKUP($B365,padron!$A$3:$M$482,9,0)),+IF(ISERROR(VLOOKUP($B365,NAfiliado_NFarmacia!$A$2:$J$497,5,0)),"Ingresa Farmacia",VLOOKUP($B365,NAfiliado_NFarmacia!$A$2:$J$497,5,0))))</f>
        <v/>
      </c>
      <c r="J365" s="70">
        <f>+IF($B365="","",+IF(OR($F365="Si",$F365=""),IF(ISERROR(VLOOKUP($B365,padron!$A$3:$M$482,10,0)),+IF(ISERROR(VLOOKUP($B365,NAfiliado_NFarmacia!$A$2:$J$497,5,0)),"Ingresa Direccion de Farmacia",VLOOKUP($B365,NAfiliado_NFarmacia!$A$2:$J$497,6,0)),VLOOKUP($B365,padron!$A$3:$M$482,10,0)),+IF(ISERROR(VLOOKUP($B365,NAfiliado_NFarmacia!$A$2:$J$497,6,0)),"Ingresa Direccion de Farmacia",VLOOKUP($B365,NAfiliado_NFarmacia!$A$2:$J$497,6,0))))</f>
        <v/>
      </c>
      <c r="K365" s="70">
        <f>+IF($B365="","",+IF(OR($F365="Si",$F365=""),IF(ISERROR(VLOOKUP($B365,padron!$A$3:$M$482,10,0)),+IF(ISERROR(VLOOKUP($B365,NAfiliado_NFarmacia!$A$2:$J$497,5,0)),"Ingresa Localidad de Farmacia",VLOOKUP($B365,NAfiliado_NFarmacia!$A$2:$J$497,7,0)),VLOOKUP($B365,padron!$A$3:$M$482,11,0)),+IF(ISERROR(VLOOKUP($B365,NAfiliado_NFarmacia!$A$2:$J$497,7,0)),"Ingresa Localidad de Farmacia",VLOOKUP($B365,NAfiliado_NFarmacia!$A$2:$J$497,7,0))))</f>
        <v/>
      </c>
      <c r="L365" s="69">
        <f>+IF(B365="","",IF(F365="No","84005541",+IFERROR(+VLOOKUP(inicio!B365,padron!$A$2:$H$1999,8,0),"84005541")))</f>
        <v/>
      </c>
      <c r="M365" s="69">
        <f>+IF(B365="","",+IFERROR(+VLOOKUP(B365,padron!A:C,3,0),"no_cargado"))</f>
        <v/>
      </c>
      <c r="N365" s="69">
        <f>+IF(C365="","",+IFERROR(+VLOOKUP($C365,materiales!$A$2:$C$101,3,0),"9999"))</f>
        <v/>
      </c>
      <c r="O365" s="69">
        <f>+IF(D365="","","01")</f>
        <v/>
      </c>
      <c r="P365" s="69">
        <f>+IF(B365="","","CONVENIO 100%")</f>
        <v/>
      </c>
      <c r="Q365" s="69">
        <f>+IF(I365="","","ZTRA")</f>
        <v/>
      </c>
      <c r="R365" s="69">
        <f>+IF(J365="","",+IFERROR(+IF(U365="DSZA","ALMA","1004"),"ALMA"))</f>
        <v/>
      </c>
      <c r="S365" s="69">
        <f>+IF(K365="","","40000001")</f>
        <v/>
      </c>
      <c r="T365" s="69">
        <f>+IF(L365="","",+DAY(TODAY())&amp;"."&amp;TEXT(+TODAY(),"MM")&amp;"."&amp;+YEAR(TODAY()))</f>
        <v/>
      </c>
      <c r="U365" s="69">
        <f>+IF(M365="","",IFERROR(+VLOOKUP(C365,materiales!$A$2:$D$1000,4,0),"DSZA"))</f>
        <v/>
      </c>
      <c r="V365" s="69">
        <f>+IF(N365="","","MAN")</f>
        <v/>
      </c>
      <c r="W365" s="69">
        <f>IF(B365="","","02")</f>
        <v/>
      </c>
      <c r="X365" s="69">
        <f>IF(B365="","","01")</f>
        <v/>
      </c>
      <c r="Y365" s="70">
        <f>+RIGHT(B365,8)</f>
        <v/>
      </c>
      <c r="Z365" s="70">
        <f>IF(M365="no_cargado",VLOOKUP(B365,NAfiliado_NFarmacia!A:H,8,0),"")</f>
        <v/>
      </c>
      <c r="AA365" s="71" t="n"/>
    </row>
    <row r="366">
      <c r="A366" s="50" t="n"/>
      <c r="B366" s="70" t="n"/>
      <c r="C366" s="72" t="n"/>
      <c r="D366" s="70" t="n"/>
      <c r="E366" s="70" t="n"/>
      <c r="F366" s="70" t="n"/>
      <c r="G366" s="66">
        <f>+IF($B366="","",+IFERROR(+VLOOKUP(B366,padron!$A$2:$E$2000,2,0),+IFERROR(VLOOKUP(B366,NAfiliado_NFarmacia!$A:$J,10,0),"Ingresar Nuevo Afiliado")))</f>
        <v/>
      </c>
      <c r="H366" s="69">
        <f>+IF(B366="","",+IFERROR(+VLOOKUP($C366,materiales!$A$2:$C$101,2,0),"9999"))</f>
        <v/>
      </c>
      <c r="I366" s="70">
        <f>+IF($B366="","",+IF(OR($F366="Si",$F366=""),IF(ISERROR(VLOOKUP($B366,padron!$A$3:$M$482,9,0)),+IF(ISERROR(VLOOKUP($B366,NAfiliado_NFarmacia!$A$2:$J$497,5,0)),"Ingresa Farmacia",VLOOKUP($B366,NAfiliado_NFarmacia!$A$2:$J$497,5,0)),VLOOKUP($B366,padron!$A$3:$M$482,9,0)),+IF(ISERROR(VLOOKUP($B366,NAfiliado_NFarmacia!$A$2:$J$497,5,0)),"Ingresa Farmacia",VLOOKUP($B366,NAfiliado_NFarmacia!$A$2:$J$497,5,0))))</f>
        <v/>
      </c>
      <c r="J366" s="70">
        <f>+IF($B366="","",+IF(OR($F366="Si",$F366=""),IF(ISERROR(VLOOKUP($B366,padron!$A$3:$M$482,10,0)),+IF(ISERROR(VLOOKUP($B366,NAfiliado_NFarmacia!$A$2:$J$497,5,0)),"Ingresa Direccion de Farmacia",VLOOKUP($B366,NAfiliado_NFarmacia!$A$2:$J$497,6,0)),VLOOKUP($B366,padron!$A$3:$M$482,10,0)),+IF(ISERROR(VLOOKUP($B366,NAfiliado_NFarmacia!$A$2:$J$497,6,0)),"Ingresa Direccion de Farmacia",VLOOKUP($B366,NAfiliado_NFarmacia!$A$2:$J$497,6,0))))</f>
        <v/>
      </c>
      <c r="K366" s="70">
        <f>+IF($B366="","",+IF(OR($F366="Si",$F366=""),IF(ISERROR(VLOOKUP($B366,padron!$A$3:$M$482,10,0)),+IF(ISERROR(VLOOKUP($B366,NAfiliado_NFarmacia!$A$2:$J$497,5,0)),"Ingresa Localidad de Farmacia",VLOOKUP($B366,NAfiliado_NFarmacia!$A$2:$J$497,7,0)),VLOOKUP($B366,padron!$A$3:$M$482,11,0)),+IF(ISERROR(VLOOKUP($B366,NAfiliado_NFarmacia!$A$2:$J$497,7,0)),"Ingresa Localidad de Farmacia",VLOOKUP($B366,NAfiliado_NFarmacia!$A$2:$J$497,7,0))))</f>
        <v/>
      </c>
      <c r="L366" s="69">
        <f>+IF(B366="","",IF(F366="No","84005541",+IFERROR(+VLOOKUP(inicio!B366,padron!$A$2:$H$1999,8,0),"84005541")))</f>
        <v/>
      </c>
      <c r="M366" s="69">
        <f>+IF(B366="","",+IFERROR(+VLOOKUP(B366,padron!A:C,3,0),"no_cargado"))</f>
        <v/>
      </c>
      <c r="N366" s="69">
        <f>+IF(C366="","",+IFERROR(+VLOOKUP($C366,materiales!$A$2:$C$101,3,0),"9999"))</f>
        <v/>
      </c>
      <c r="O366" s="69">
        <f>+IF(D366="","","01")</f>
        <v/>
      </c>
      <c r="P366" s="69">
        <f>+IF(B366="","","CONVENIO 100%")</f>
        <v/>
      </c>
      <c r="Q366" s="69">
        <f>+IF(I366="","","ZTRA")</f>
        <v/>
      </c>
      <c r="R366" s="69">
        <f>+IF(J366="","",+IFERROR(+IF(U366="DSZA","ALMA","1004"),"ALMA"))</f>
        <v/>
      </c>
      <c r="S366" s="69">
        <f>+IF(K366="","","40000001")</f>
        <v/>
      </c>
      <c r="T366" s="69">
        <f>+IF(L366="","",+DAY(TODAY())&amp;"."&amp;TEXT(+TODAY(),"MM")&amp;"."&amp;+YEAR(TODAY()))</f>
        <v/>
      </c>
      <c r="U366" s="69">
        <f>+IF(M366="","",IFERROR(+VLOOKUP(C366,materiales!$A$2:$D$1000,4,0),"DSZA"))</f>
        <v/>
      </c>
      <c r="V366" s="69">
        <f>+IF(N366="","","MAN")</f>
        <v/>
      </c>
      <c r="W366" s="69">
        <f>IF(B366="","","02")</f>
        <v/>
      </c>
      <c r="X366" s="69">
        <f>IF(B366="","","01")</f>
        <v/>
      </c>
      <c r="Y366" s="70">
        <f>+RIGHT(B366,8)</f>
        <v/>
      </c>
      <c r="Z366" s="70">
        <f>IF(M366="no_cargado",VLOOKUP(B366,NAfiliado_NFarmacia!A:H,8,0),"")</f>
        <v/>
      </c>
      <c r="AA366" s="71" t="n"/>
    </row>
    <row r="367">
      <c r="A367" s="50" t="n"/>
      <c r="B367" s="70" t="n"/>
      <c r="C367" s="72" t="n"/>
      <c r="D367" s="70" t="n"/>
      <c r="E367" s="70" t="n"/>
      <c r="F367" s="70" t="n"/>
      <c r="G367" s="66">
        <f>+IF($B367="","",+IFERROR(+VLOOKUP(B367,padron!$A$2:$E$2000,2,0),+IFERROR(VLOOKUP(B367,NAfiliado_NFarmacia!$A:$J,10,0),"Ingresar Nuevo Afiliado")))</f>
        <v/>
      </c>
      <c r="H367" s="69">
        <f>+IF(B367="","",+IFERROR(+VLOOKUP($C367,materiales!$A$2:$C$101,2,0),"9999"))</f>
        <v/>
      </c>
      <c r="I367" s="70">
        <f>+IF($B367="","",+IF(OR($F367="Si",$F367=""),IF(ISERROR(VLOOKUP($B367,padron!$A$3:$M$482,9,0)),+IF(ISERROR(VLOOKUP($B367,NAfiliado_NFarmacia!$A$2:$J$497,5,0)),"Ingresa Farmacia",VLOOKUP($B367,NAfiliado_NFarmacia!$A$2:$J$497,5,0)),VLOOKUP($B367,padron!$A$3:$M$482,9,0)),+IF(ISERROR(VLOOKUP($B367,NAfiliado_NFarmacia!$A$2:$J$497,5,0)),"Ingresa Farmacia",VLOOKUP($B367,NAfiliado_NFarmacia!$A$2:$J$497,5,0))))</f>
        <v/>
      </c>
      <c r="J367" s="70">
        <f>+IF($B367="","",+IF(OR($F367="Si",$F367=""),IF(ISERROR(VLOOKUP($B367,padron!$A$3:$M$482,10,0)),+IF(ISERROR(VLOOKUP($B367,NAfiliado_NFarmacia!$A$2:$J$497,5,0)),"Ingresa Direccion de Farmacia",VLOOKUP($B367,NAfiliado_NFarmacia!$A$2:$J$497,6,0)),VLOOKUP($B367,padron!$A$3:$M$482,10,0)),+IF(ISERROR(VLOOKUP($B367,NAfiliado_NFarmacia!$A$2:$J$497,6,0)),"Ingresa Direccion de Farmacia",VLOOKUP($B367,NAfiliado_NFarmacia!$A$2:$J$497,6,0))))</f>
        <v/>
      </c>
      <c r="K367" s="70">
        <f>+IF($B367="","",+IF(OR($F367="Si",$F367=""),IF(ISERROR(VLOOKUP($B367,padron!$A$3:$M$482,10,0)),+IF(ISERROR(VLOOKUP($B367,NAfiliado_NFarmacia!$A$2:$J$497,5,0)),"Ingresa Localidad de Farmacia",VLOOKUP($B367,NAfiliado_NFarmacia!$A$2:$J$497,7,0)),VLOOKUP($B367,padron!$A$3:$M$482,11,0)),+IF(ISERROR(VLOOKUP($B367,NAfiliado_NFarmacia!$A$2:$J$497,7,0)),"Ingresa Localidad de Farmacia",VLOOKUP($B367,NAfiliado_NFarmacia!$A$2:$J$497,7,0))))</f>
        <v/>
      </c>
      <c r="L367" s="69">
        <f>+IF(B367="","",IF(F367="No","84005541",+IFERROR(+VLOOKUP(inicio!B367,padron!$A$2:$H$1999,8,0),"84005541")))</f>
        <v/>
      </c>
      <c r="M367" s="69">
        <f>+IF(B367="","",+IFERROR(+VLOOKUP(B367,padron!A:C,3,0),"no_cargado"))</f>
        <v/>
      </c>
      <c r="N367" s="69">
        <f>+IF(C367="","",+IFERROR(+VLOOKUP($C367,materiales!$A$2:$C$101,3,0),"9999"))</f>
        <v/>
      </c>
      <c r="O367" s="69">
        <f>+IF(D367="","","01")</f>
        <v/>
      </c>
      <c r="P367" s="69">
        <f>+IF(B367="","","CONVENIO 100%")</f>
        <v/>
      </c>
      <c r="Q367" s="69">
        <f>+IF(I367="","","ZTRA")</f>
        <v/>
      </c>
      <c r="R367" s="69">
        <f>+IF(J367="","",+IFERROR(+IF(U367="DSZA","ALMA","1004"),"ALMA"))</f>
        <v/>
      </c>
      <c r="S367" s="69">
        <f>+IF(K367="","","40000001")</f>
        <v/>
      </c>
      <c r="T367" s="69">
        <f>+IF(L367="","",+DAY(TODAY())&amp;"."&amp;TEXT(+TODAY(),"MM")&amp;"."&amp;+YEAR(TODAY()))</f>
        <v/>
      </c>
      <c r="U367" s="69">
        <f>+IF(M367="","",IFERROR(+VLOOKUP(C367,materiales!$A$2:$D$1000,4,0),"DSZA"))</f>
        <v/>
      </c>
      <c r="V367" s="69">
        <f>+IF(N367="","","MAN")</f>
        <v/>
      </c>
      <c r="W367" s="69">
        <f>IF(B367="","","02")</f>
        <v/>
      </c>
      <c r="X367" s="69">
        <f>IF(B367="","","01")</f>
        <v/>
      </c>
      <c r="Y367" s="70">
        <f>+RIGHT(B367,8)</f>
        <v/>
      </c>
      <c r="Z367" s="70">
        <f>IF(M367="no_cargado",VLOOKUP(B367,NAfiliado_NFarmacia!A:H,8,0),"")</f>
        <v/>
      </c>
      <c r="AA367" s="71" t="n"/>
    </row>
    <row r="368">
      <c r="A368" s="50" t="n"/>
      <c r="B368" s="70" t="n"/>
      <c r="C368" s="72" t="n"/>
      <c r="D368" s="70" t="n"/>
      <c r="E368" s="70" t="n"/>
      <c r="F368" s="70" t="n"/>
      <c r="G368" s="66">
        <f>+IF($B368="","",+IFERROR(+VLOOKUP(B368,padron!$A$2:$E$2000,2,0),+IFERROR(VLOOKUP(B368,NAfiliado_NFarmacia!$A:$J,10,0),"Ingresar Nuevo Afiliado")))</f>
        <v/>
      </c>
      <c r="H368" s="69">
        <f>+IF(B368="","",+IFERROR(+VLOOKUP($C368,materiales!$A$2:$C$101,2,0),"9999"))</f>
        <v/>
      </c>
      <c r="I368" s="70">
        <f>+IF($B368="","",+IF(OR($F368="Si",$F368=""),IF(ISERROR(VLOOKUP($B368,padron!$A$3:$M$482,9,0)),+IF(ISERROR(VLOOKUP($B368,NAfiliado_NFarmacia!$A$2:$J$497,5,0)),"Ingresa Farmacia",VLOOKUP($B368,NAfiliado_NFarmacia!$A$2:$J$497,5,0)),VLOOKUP($B368,padron!$A$3:$M$482,9,0)),+IF(ISERROR(VLOOKUP($B368,NAfiliado_NFarmacia!$A$2:$J$497,5,0)),"Ingresa Farmacia",VLOOKUP($B368,NAfiliado_NFarmacia!$A$2:$J$497,5,0))))</f>
        <v/>
      </c>
      <c r="J368" s="70">
        <f>+IF($B368="","",+IF(OR($F368="Si",$F368=""),IF(ISERROR(VLOOKUP($B368,padron!$A$3:$M$482,10,0)),+IF(ISERROR(VLOOKUP($B368,NAfiliado_NFarmacia!$A$2:$J$497,5,0)),"Ingresa Direccion de Farmacia",VLOOKUP($B368,NAfiliado_NFarmacia!$A$2:$J$497,6,0)),VLOOKUP($B368,padron!$A$3:$M$482,10,0)),+IF(ISERROR(VLOOKUP($B368,NAfiliado_NFarmacia!$A$2:$J$497,6,0)),"Ingresa Direccion de Farmacia",VLOOKUP($B368,NAfiliado_NFarmacia!$A$2:$J$497,6,0))))</f>
        <v/>
      </c>
      <c r="K368" s="70">
        <f>+IF($B368="","",+IF(OR($F368="Si",$F368=""),IF(ISERROR(VLOOKUP($B368,padron!$A$3:$M$482,10,0)),+IF(ISERROR(VLOOKUP($B368,NAfiliado_NFarmacia!$A$2:$J$497,5,0)),"Ingresa Localidad de Farmacia",VLOOKUP($B368,NAfiliado_NFarmacia!$A$2:$J$497,7,0)),VLOOKUP($B368,padron!$A$3:$M$482,11,0)),+IF(ISERROR(VLOOKUP($B368,NAfiliado_NFarmacia!$A$2:$J$497,7,0)),"Ingresa Localidad de Farmacia",VLOOKUP($B368,NAfiliado_NFarmacia!$A$2:$J$497,7,0))))</f>
        <v/>
      </c>
      <c r="L368" s="69">
        <f>+IF(B368="","",IF(F368="No","84005541",+IFERROR(+VLOOKUP(inicio!B368,padron!$A$2:$H$1999,8,0),"84005541")))</f>
        <v/>
      </c>
      <c r="M368" s="69">
        <f>+IF(B368="","",+IFERROR(+VLOOKUP(B368,padron!A:C,3,0),"no_cargado"))</f>
        <v/>
      </c>
      <c r="N368" s="69">
        <f>+IF(C368="","",+IFERROR(+VLOOKUP($C368,materiales!$A$2:$C$101,3,0),"9999"))</f>
        <v/>
      </c>
      <c r="O368" s="69">
        <f>+IF(D368="","","01")</f>
        <v/>
      </c>
      <c r="P368" s="69">
        <f>+IF(B368="","","CONVENIO 100%")</f>
        <v/>
      </c>
      <c r="Q368" s="69">
        <f>+IF(I368="","","ZTRA")</f>
        <v/>
      </c>
      <c r="R368" s="69">
        <f>+IF(J368="","",+IFERROR(+IF(U368="DSZA","ALMA","1004"),"ALMA"))</f>
        <v/>
      </c>
      <c r="S368" s="69">
        <f>+IF(K368="","","40000001")</f>
        <v/>
      </c>
      <c r="T368" s="69">
        <f>+IF(L368="","",+DAY(TODAY())&amp;"."&amp;TEXT(+TODAY(),"MM")&amp;"."&amp;+YEAR(TODAY()))</f>
        <v/>
      </c>
      <c r="U368" s="69">
        <f>+IF(M368="","",IFERROR(+VLOOKUP(C368,materiales!$A$2:$D$1000,4,0),"DSZA"))</f>
        <v/>
      </c>
      <c r="V368" s="69">
        <f>+IF(N368="","","MAN")</f>
        <v/>
      </c>
      <c r="W368" s="69">
        <f>IF(B368="","","02")</f>
        <v/>
      </c>
      <c r="X368" s="69">
        <f>IF(B368="","","01")</f>
        <v/>
      </c>
      <c r="Y368" s="70">
        <f>+RIGHT(B368,8)</f>
        <v/>
      </c>
      <c r="Z368" s="70">
        <f>IF(M368="no_cargado",VLOOKUP(B368,NAfiliado_NFarmacia!A:H,8,0),"")</f>
        <v/>
      </c>
      <c r="AA368" s="71" t="n"/>
    </row>
    <row r="369">
      <c r="A369" s="50" t="n"/>
      <c r="B369" s="70" t="n"/>
      <c r="C369" s="72" t="n"/>
      <c r="D369" s="70" t="n"/>
      <c r="E369" s="70" t="n"/>
      <c r="F369" s="70" t="n"/>
      <c r="G369" s="66">
        <f>+IF($B369="","",+IFERROR(+VLOOKUP(B369,padron!$A$2:$E$2000,2,0),+IFERROR(VLOOKUP(B369,NAfiliado_NFarmacia!$A:$J,10,0),"Ingresar Nuevo Afiliado")))</f>
        <v/>
      </c>
      <c r="H369" s="69">
        <f>+IF(B369="","",+IFERROR(+VLOOKUP($C369,materiales!$A$2:$C$101,2,0),"9999"))</f>
        <v/>
      </c>
      <c r="I369" s="70">
        <f>+IF($B369="","",+IF(OR($F369="Si",$F369=""),IF(ISERROR(VLOOKUP($B369,padron!$A$3:$M$482,9,0)),+IF(ISERROR(VLOOKUP($B369,NAfiliado_NFarmacia!$A$2:$J$497,5,0)),"Ingresa Farmacia",VLOOKUP($B369,NAfiliado_NFarmacia!$A$2:$J$497,5,0)),VLOOKUP($B369,padron!$A$3:$M$482,9,0)),+IF(ISERROR(VLOOKUP($B369,NAfiliado_NFarmacia!$A$2:$J$497,5,0)),"Ingresa Farmacia",VLOOKUP($B369,NAfiliado_NFarmacia!$A$2:$J$497,5,0))))</f>
        <v/>
      </c>
      <c r="J369" s="70">
        <f>+IF($B369="","",+IF(OR($F369="Si",$F369=""),IF(ISERROR(VLOOKUP($B369,padron!$A$3:$M$482,10,0)),+IF(ISERROR(VLOOKUP($B369,NAfiliado_NFarmacia!$A$2:$J$497,5,0)),"Ingresa Direccion de Farmacia",VLOOKUP($B369,NAfiliado_NFarmacia!$A$2:$J$497,6,0)),VLOOKUP($B369,padron!$A$3:$M$482,10,0)),+IF(ISERROR(VLOOKUP($B369,NAfiliado_NFarmacia!$A$2:$J$497,6,0)),"Ingresa Direccion de Farmacia",VLOOKUP($B369,NAfiliado_NFarmacia!$A$2:$J$497,6,0))))</f>
        <v/>
      </c>
      <c r="K369" s="70">
        <f>+IF($B369="","",+IF(OR($F369="Si",$F369=""),IF(ISERROR(VLOOKUP($B369,padron!$A$3:$M$482,10,0)),+IF(ISERROR(VLOOKUP($B369,NAfiliado_NFarmacia!$A$2:$J$497,5,0)),"Ingresa Localidad de Farmacia",VLOOKUP($B369,NAfiliado_NFarmacia!$A$2:$J$497,7,0)),VLOOKUP($B369,padron!$A$3:$M$482,11,0)),+IF(ISERROR(VLOOKUP($B369,NAfiliado_NFarmacia!$A$2:$J$497,7,0)),"Ingresa Localidad de Farmacia",VLOOKUP($B369,NAfiliado_NFarmacia!$A$2:$J$497,7,0))))</f>
        <v/>
      </c>
      <c r="L369" s="69">
        <f>+IF(B369="","",IF(F369="No","84005541",+IFERROR(+VLOOKUP(inicio!B369,padron!$A$2:$H$1999,8,0),"84005541")))</f>
        <v/>
      </c>
      <c r="M369" s="69">
        <f>+IF(B369="","",+IFERROR(+VLOOKUP(B369,padron!A:C,3,0),"no_cargado"))</f>
        <v/>
      </c>
      <c r="N369" s="69">
        <f>+IF(C369="","",+IFERROR(+VLOOKUP($C369,materiales!$A$2:$C$101,3,0),"9999"))</f>
        <v/>
      </c>
      <c r="O369" s="69">
        <f>+IF(D369="","","01")</f>
        <v/>
      </c>
      <c r="P369" s="69">
        <f>+IF(B369="","","CONVENIO 100%")</f>
        <v/>
      </c>
      <c r="Q369" s="69">
        <f>+IF(I369="","","ZTRA")</f>
        <v/>
      </c>
      <c r="R369" s="69">
        <f>+IF(J369="","",+IFERROR(+IF(U369="DSZA","ALMA","1004"),"ALMA"))</f>
        <v/>
      </c>
      <c r="S369" s="69">
        <f>+IF(K369="","","40000001")</f>
        <v/>
      </c>
      <c r="T369" s="69">
        <f>+IF(L369="","",+DAY(TODAY())&amp;"."&amp;TEXT(+TODAY(),"MM")&amp;"."&amp;+YEAR(TODAY()))</f>
        <v/>
      </c>
      <c r="U369" s="69">
        <f>+IF(M369="","",IFERROR(+VLOOKUP(C369,materiales!$A$2:$D$1000,4,0),"DSZA"))</f>
        <v/>
      </c>
      <c r="V369" s="69">
        <f>+IF(N369="","","MAN")</f>
        <v/>
      </c>
      <c r="W369" s="69">
        <f>IF(B369="","","02")</f>
        <v/>
      </c>
      <c r="X369" s="69">
        <f>IF(B369="","","01")</f>
        <v/>
      </c>
      <c r="Y369" s="70">
        <f>+RIGHT(B369,8)</f>
        <v/>
      </c>
      <c r="Z369" s="70">
        <f>IF(M369="no_cargado",VLOOKUP(B369,NAfiliado_NFarmacia!A:H,8,0),"")</f>
        <v/>
      </c>
      <c r="AA369" s="71" t="n"/>
    </row>
    <row r="370">
      <c r="A370" s="50" t="n"/>
      <c r="B370" s="70" t="n"/>
      <c r="C370" s="72" t="n"/>
      <c r="D370" s="70" t="n"/>
      <c r="E370" s="70" t="n"/>
      <c r="F370" s="70" t="n"/>
      <c r="G370" s="66">
        <f>+IF($B370="","",+IFERROR(+VLOOKUP(B370,padron!$A$2:$E$2000,2,0),+IFERROR(VLOOKUP(B370,NAfiliado_NFarmacia!$A:$J,10,0),"Ingresar Nuevo Afiliado")))</f>
        <v/>
      </c>
      <c r="H370" s="69">
        <f>+IF(B370="","",+IFERROR(+VLOOKUP($C370,materiales!$A$2:$C$101,2,0),"9999"))</f>
        <v/>
      </c>
      <c r="I370" s="70">
        <f>+IF($B370="","",+IF(OR($F370="Si",$F370=""),IF(ISERROR(VLOOKUP($B370,padron!$A$3:$M$482,9,0)),+IF(ISERROR(VLOOKUP($B370,NAfiliado_NFarmacia!$A$2:$J$497,5,0)),"Ingresa Farmacia",VLOOKUP($B370,NAfiliado_NFarmacia!$A$2:$J$497,5,0)),VLOOKUP($B370,padron!$A$3:$M$482,9,0)),+IF(ISERROR(VLOOKUP($B370,NAfiliado_NFarmacia!$A$2:$J$497,5,0)),"Ingresa Farmacia",VLOOKUP($B370,NAfiliado_NFarmacia!$A$2:$J$497,5,0))))</f>
        <v/>
      </c>
      <c r="J370" s="70">
        <f>+IF($B370="","",+IF(OR($F370="Si",$F370=""),IF(ISERROR(VLOOKUP($B370,padron!$A$3:$M$482,10,0)),+IF(ISERROR(VLOOKUP($B370,NAfiliado_NFarmacia!$A$2:$J$497,5,0)),"Ingresa Direccion de Farmacia",VLOOKUP($B370,NAfiliado_NFarmacia!$A$2:$J$497,6,0)),VLOOKUP($B370,padron!$A$3:$M$482,10,0)),+IF(ISERROR(VLOOKUP($B370,NAfiliado_NFarmacia!$A$2:$J$497,6,0)),"Ingresa Direccion de Farmacia",VLOOKUP($B370,NAfiliado_NFarmacia!$A$2:$J$497,6,0))))</f>
        <v/>
      </c>
      <c r="K370" s="70">
        <f>+IF($B370="","",+IF(OR($F370="Si",$F370=""),IF(ISERROR(VLOOKUP($B370,padron!$A$3:$M$482,10,0)),+IF(ISERROR(VLOOKUP($B370,NAfiliado_NFarmacia!$A$2:$J$497,5,0)),"Ingresa Localidad de Farmacia",VLOOKUP($B370,NAfiliado_NFarmacia!$A$2:$J$497,7,0)),VLOOKUP($B370,padron!$A$3:$M$482,11,0)),+IF(ISERROR(VLOOKUP($B370,NAfiliado_NFarmacia!$A$2:$J$497,7,0)),"Ingresa Localidad de Farmacia",VLOOKUP($B370,NAfiliado_NFarmacia!$A$2:$J$497,7,0))))</f>
        <v/>
      </c>
      <c r="L370" s="69">
        <f>+IF(B370="","",IF(F370="No","84005541",+IFERROR(+VLOOKUP(inicio!B370,padron!$A$2:$H$1999,8,0),"84005541")))</f>
        <v/>
      </c>
      <c r="M370" s="69">
        <f>+IF(B370="","",+IFERROR(+VLOOKUP(B370,padron!A:C,3,0),"no_cargado"))</f>
        <v/>
      </c>
      <c r="N370" s="69">
        <f>+IF(C370="","",+IFERROR(+VLOOKUP($C370,materiales!$A$2:$C$101,3,0),"9999"))</f>
        <v/>
      </c>
      <c r="O370" s="69">
        <f>+IF(D370="","","01")</f>
        <v/>
      </c>
      <c r="P370" s="69">
        <f>+IF(B370="","","CONVENIO 100%")</f>
        <v/>
      </c>
      <c r="Q370" s="69">
        <f>+IF(I370="","","ZTRA")</f>
        <v/>
      </c>
      <c r="R370" s="69">
        <f>+IF(J370="","",+IFERROR(+IF(U370="DSZA","ALMA","1004"),"ALMA"))</f>
        <v/>
      </c>
      <c r="S370" s="69">
        <f>+IF(K370="","","40000001")</f>
        <v/>
      </c>
      <c r="T370" s="69">
        <f>+IF(L370="","",+DAY(TODAY())&amp;"."&amp;TEXT(+TODAY(),"MM")&amp;"."&amp;+YEAR(TODAY()))</f>
        <v/>
      </c>
      <c r="U370" s="69">
        <f>+IF(M370="","",IFERROR(+VLOOKUP(C370,materiales!$A$2:$D$1000,4,0),"DSZA"))</f>
        <v/>
      </c>
      <c r="V370" s="69">
        <f>+IF(N370="","","MAN")</f>
        <v/>
      </c>
      <c r="W370" s="69">
        <f>IF(B370="","","02")</f>
        <v/>
      </c>
      <c r="X370" s="69">
        <f>IF(B370="","","01")</f>
        <v/>
      </c>
      <c r="Y370" s="70">
        <f>+RIGHT(B370,8)</f>
        <v/>
      </c>
      <c r="Z370" s="70">
        <f>IF(M370="no_cargado",VLOOKUP(B370,NAfiliado_NFarmacia!A:H,8,0),"")</f>
        <v/>
      </c>
      <c r="AA370" s="71" t="n"/>
    </row>
    <row r="371">
      <c r="A371" s="50" t="n"/>
      <c r="B371" s="70" t="n"/>
      <c r="C371" s="72" t="n"/>
      <c r="D371" s="70" t="n"/>
      <c r="E371" s="70" t="n"/>
      <c r="F371" s="70" t="n"/>
      <c r="G371" s="66">
        <f>+IF($B371="","",+IFERROR(+VLOOKUP(B371,padron!$A$2:$E$2000,2,0),+IFERROR(VLOOKUP(B371,NAfiliado_NFarmacia!$A:$J,10,0),"Ingresar Nuevo Afiliado")))</f>
        <v/>
      </c>
      <c r="H371" s="69">
        <f>+IF(B371="","",+IFERROR(+VLOOKUP($C371,materiales!$A$2:$C$101,2,0),"9999"))</f>
        <v/>
      </c>
      <c r="I371" s="70">
        <f>+IF($B371="","",+IF(OR($F371="Si",$F371=""),IF(ISERROR(VLOOKUP($B371,padron!$A$3:$M$482,9,0)),+IF(ISERROR(VLOOKUP($B371,NAfiliado_NFarmacia!$A$2:$J$497,5,0)),"Ingresa Farmacia",VLOOKUP($B371,NAfiliado_NFarmacia!$A$2:$J$497,5,0)),VLOOKUP($B371,padron!$A$3:$M$482,9,0)),+IF(ISERROR(VLOOKUP($B371,NAfiliado_NFarmacia!$A$2:$J$497,5,0)),"Ingresa Farmacia",VLOOKUP($B371,NAfiliado_NFarmacia!$A$2:$J$497,5,0))))</f>
        <v/>
      </c>
      <c r="J371" s="70">
        <f>+IF($B371="","",+IF(OR($F371="Si",$F371=""),IF(ISERROR(VLOOKUP($B371,padron!$A$3:$M$482,10,0)),+IF(ISERROR(VLOOKUP($B371,NAfiliado_NFarmacia!$A$2:$J$497,5,0)),"Ingresa Direccion de Farmacia",VLOOKUP($B371,NAfiliado_NFarmacia!$A$2:$J$497,6,0)),VLOOKUP($B371,padron!$A$3:$M$482,10,0)),+IF(ISERROR(VLOOKUP($B371,NAfiliado_NFarmacia!$A$2:$J$497,6,0)),"Ingresa Direccion de Farmacia",VLOOKUP($B371,NAfiliado_NFarmacia!$A$2:$J$497,6,0))))</f>
        <v/>
      </c>
      <c r="K371" s="70">
        <f>+IF($B371="","",+IF(OR($F371="Si",$F371=""),IF(ISERROR(VLOOKUP($B371,padron!$A$3:$M$482,10,0)),+IF(ISERROR(VLOOKUP($B371,NAfiliado_NFarmacia!$A$2:$J$497,5,0)),"Ingresa Localidad de Farmacia",VLOOKUP($B371,NAfiliado_NFarmacia!$A$2:$J$497,7,0)),VLOOKUP($B371,padron!$A$3:$M$482,11,0)),+IF(ISERROR(VLOOKUP($B371,NAfiliado_NFarmacia!$A$2:$J$497,7,0)),"Ingresa Localidad de Farmacia",VLOOKUP($B371,NAfiliado_NFarmacia!$A$2:$J$497,7,0))))</f>
        <v/>
      </c>
      <c r="L371" s="69">
        <f>+IF(B371="","",IF(F371="No","84005541",+IFERROR(+VLOOKUP(inicio!B371,padron!$A$2:$H$1999,8,0),"84005541")))</f>
        <v/>
      </c>
      <c r="M371" s="69">
        <f>+IF(B371="","",+IFERROR(+VLOOKUP(B371,padron!A:C,3,0),"no_cargado"))</f>
        <v/>
      </c>
      <c r="N371" s="69">
        <f>+IF(C371="","",+IFERROR(+VLOOKUP($C371,materiales!$A$2:$C$101,3,0),"9999"))</f>
        <v/>
      </c>
      <c r="O371" s="69">
        <f>+IF(D371="","","01")</f>
        <v/>
      </c>
      <c r="P371" s="69">
        <f>+IF(B371="","","CONVENIO 100%")</f>
        <v/>
      </c>
      <c r="Q371" s="69">
        <f>+IF(I371="","","ZTRA")</f>
        <v/>
      </c>
      <c r="R371" s="69">
        <f>+IF(J371="","",+IFERROR(+IF(U371="DSZA","ALMA","1004"),"ALMA"))</f>
        <v/>
      </c>
      <c r="S371" s="69">
        <f>+IF(K371="","","40000001")</f>
        <v/>
      </c>
      <c r="T371" s="69">
        <f>+IF(L371="","",+DAY(TODAY())&amp;"."&amp;TEXT(+TODAY(),"MM")&amp;"."&amp;+YEAR(TODAY()))</f>
        <v/>
      </c>
      <c r="U371" s="69">
        <f>+IF(M371="","",IFERROR(+VLOOKUP(C371,materiales!$A$2:$D$1000,4,0),"DSZA"))</f>
        <v/>
      </c>
      <c r="V371" s="69">
        <f>+IF(N371="","","MAN")</f>
        <v/>
      </c>
      <c r="W371" s="69">
        <f>IF(B371="","","02")</f>
        <v/>
      </c>
      <c r="X371" s="69">
        <f>IF(B371="","","01")</f>
        <v/>
      </c>
      <c r="Y371" s="70">
        <f>+RIGHT(B371,8)</f>
        <v/>
      </c>
      <c r="Z371" s="70">
        <f>IF(M371="no_cargado",VLOOKUP(B371,NAfiliado_NFarmacia!A:H,8,0),"")</f>
        <v/>
      </c>
      <c r="AA371" s="71" t="n"/>
    </row>
    <row r="372">
      <c r="A372" s="50" t="n"/>
      <c r="B372" s="70" t="n"/>
      <c r="C372" s="72" t="n"/>
      <c r="D372" s="70" t="n"/>
      <c r="E372" s="70" t="n"/>
      <c r="F372" s="70" t="n"/>
      <c r="G372" s="66">
        <f>+IF($B372="","",+IFERROR(+VLOOKUP(B372,padron!$A$2:$E$2000,2,0),+IFERROR(VLOOKUP(B372,NAfiliado_NFarmacia!$A:$J,10,0),"Ingresar Nuevo Afiliado")))</f>
        <v/>
      </c>
      <c r="H372" s="69">
        <f>+IF(B372="","",+IFERROR(+VLOOKUP($C372,materiales!$A$2:$C$101,2,0),"9999"))</f>
        <v/>
      </c>
      <c r="I372" s="70">
        <f>+IF($B372="","",+IF(OR($F372="Si",$F372=""),IF(ISERROR(VLOOKUP($B372,padron!$A$3:$M$482,9,0)),+IF(ISERROR(VLOOKUP($B372,NAfiliado_NFarmacia!$A$2:$J$497,5,0)),"Ingresa Farmacia",VLOOKUP($B372,NAfiliado_NFarmacia!$A$2:$J$497,5,0)),VLOOKUP($B372,padron!$A$3:$M$482,9,0)),+IF(ISERROR(VLOOKUP($B372,NAfiliado_NFarmacia!$A$2:$J$497,5,0)),"Ingresa Farmacia",VLOOKUP($B372,NAfiliado_NFarmacia!$A$2:$J$497,5,0))))</f>
        <v/>
      </c>
      <c r="J372" s="70">
        <f>+IF($B372="","",+IF(OR($F372="Si",$F372=""),IF(ISERROR(VLOOKUP($B372,padron!$A$3:$M$482,10,0)),+IF(ISERROR(VLOOKUP($B372,NAfiliado_NFarmacia!$A$2:$J$497,5,0)),"Ingresa Direccion de Farmacia",VLOOKUP($B372,NAfiliado_NFarmacia!$A$2:$J$497,6,0)),VLOOKUP($B372,padron!$A$3:$M$482,10,0)),+IF(ISERROR(VLOOKUP($B372,NAfiliado_NFarmacia!$A$2:$J$497,6,0)),"Ingresa Direccion de Farmacia",VLOOKUP($B372,NAfiliado_NFarmacia!$A$2:$J$497,6,0))))</f>
        <v/>
      </c>
      <c r="K372" s="70">
        <f>+IF($B372="","",+IF(OR($F372="Si",$F372=""),IF(ISERROR(VLOOKUP($B372,padron!$A$3:$M$482,10,0)),+IF(ISERROR(VLOOKUP($B372,NAfiliado_NFarmacia!$A$2:$J$497,5,0)),"Ingresa Localidad de Farmacia",VLOOKUP($B372,NAfiliado_NFarmacia!$A$2:$J$497,7,0)),VLOOKUP($B372,padron!$A$3:$M$482,11,0)),+IF(ISERROR(VLOOKUP($B372,NAfiliado_NFarmacia!$A$2:$J$497,7,0)),"Ingresa Localidad de Farmacia",VLOOKUP($B372,NAfiliado_NFarmacia!$A$2:$J$497,7,0))))</f>
        <v/>
      </c>
      <c r="L372" s="69">
        <f>+IF(B372="","",IF(F372="No","84005541",+IFERROR(+VLOOKUP(inicio!B372,padron!$A$2:$H$1999,8,0),"84005541")))</f>
        <v/>
      </c>
      <c r="M372" s="69">
        <f>+IF(B372="","",+IFERROR(+VLOOKUP(B372,padron!A:C,3,0),"no_cargado"))</f>
        <v/>
      </c>
      <c r="N372" s="69">
        <f>+IF(C372="","",+IFERROR(+VLOOKUP($C372,materiales!$A$2:$C$101,3,0),"9999"))</f>
        <v/>
      </c>
      <c r="O372" s="69">
        <f>+IF(D372="","","01")</f>
        <v/>
      </c>
      <c r="P372" s="69">
        <f>+IF(B372="","","CONVENIO 100%")</f>
        <v/>
      </c>
      <c r="Q372" s="69">
        <f>+IF(I372="","","ZTRA")</f>
        <v/>
      </c>
      <c r="R372" s="69">
        <f>+IF(J372="","",+IFERROR(+IF(U372="DSZA","ALMA","1004"),"ALMA"))</f>
        <v/>
      </c>
      <c r="S372" s="69">
        <f>+IF(K372="","","40000001")</f>
        <v/>
      </c>
      <c r="T372" s="69">
        <f>+IF(L372="","",+DAY(TODAY())&amp;"."&amp;TEXT(+TODAY(),"MM")&amp;"."&amp;+YEAR(TODAY()))</f>
        <v/>
      </c>
      <c r="U372" s="69">
        <f>+IF(M372="","",IFERROR(+VLOOKUP(C372,materiales!$A$2:$D$1000,4,0),"DSZA"))</f>
        <v/>
      </c>
      <c r="V372" s="69">
        <f>+IF(N372="","","MAN")</f>
        <v/>
      </c>
      <c r="W372" s="69">
        <f>IF(B372="","","02")</f>
        <v/>
      </c>
      <c r="X372" s="69">
        <f>IF(B372="","","01")</f>
        <v/>
      </c>
      <c r="Y372" s="70">
        <f>+RIGHT(B372,8)</f>
        <v/>
      </c>
      <c r="Z372" s="70">
        <f>IF(M372="no_cargado",VLOOKUP(B372,NAfiliado_NFarmacia!A:H,8,0),"")</f>
        <v/>
      </c>
      <c r="AA372" s="71" t="n"/>
    </row>
    <row r="373">
      <c r="A373" s="50" t="n"/>
      <c r="B373" s="70" t="n"/>
      <c r="C373" s="72" t="n"/>
      <c r="D373" s="70" t="n"/>
      <c r="E373" s="70" t="n"/>
      <c r="F373" s="70" t="n"/>
      <c r="G373" s="66">
        <f>+IF($B373="","",+IFERROR(+VLOOKUP(B373,padron!$A$2:$E$2000,2,0),+IFERROR(VLOOKUP(B373,NAfiliado_NFarmacia!$A:$J,10,0),"Ingresar Nuevo Afiliado")))</f>
        <v/>
      </c>
      <c r="H373" s="69">
        <f>+IF(B373="","",+IFERROR(+VLOOKUP($C373,materiales!$A$2:$C$101,2,0),"9999"))</f>
        <v/>
      </c>
      <c r="I373" s="70">
        <f>+IF($B373="","",+IF(OR($F373="Si",$F373=""),IF(ISERROR(VLOOKUP($B373,padron!$A$3:$M$482,9,0)),+IF(ISERROR(VLOOKUP($B373,NAfiliado_NFarmacia!$A$2:$J$497,5,0)),"Ingresa Farmacia",VLOOKUP($B373,NAfiliado_NFarmacia!$A$2:$J$497,5,0)),VLOOKUP($B373,padron!$A$3:$M$482,9,0)),+IF(ISERROR(VLOOKUP($B373,NAfiliado_NFarmacia!$A$2:$J$497,5,0)),"Ingresa Farmacia",VLOOKUP($B373,NAfiliado_NFarmacia!$A$2:$J$497,5,0))))</f>
        <v/>
      </c>
      <c r="J373" s="70">
        <f>+IF($B373="","",+IF(OR($F373="Si",$F373=""),IF(ISERROR(VLOOKUP($B373,padron!$A$3:$M$482,10,0)),+IF(ISERROR(VLOOKUP($B373,NAfiliado_NFarmacia!$A$2:$J$497,5,0)),"Ingresa Direccion de Farmacia",VLOOKUP($B373,NAfiliado_NFarmacia!$A$2:$J$497,6,0)),VLOOKUP($B373,padron!$A$3:$M$482,10,0)),+IF(ISERROR(VLOOKUP($B373,NAfiliado_NFarmacia!$A$2:$J$497,6,0)),"Ingresa Direccion de Farmacia",VLOOKUP($B373,NAfiliado_NFarmacia!$A$2:$J$497,6,0))))</f>
        <v/>
      </c>
      <c r="K373" s="70">
        <f>+IF($B373="","",+IF(OR($F373="Si",$F373=""),IF(ISERROR(VLOOKUP($B373,padron!$A$3:$M$482,10,0)),+IF(ISERROR(VLOOKUP($B373,NAfiliado_NFarmacia!$A$2:$J$497,5,0)),"Ingresa Localidad de Farmacia",VLOOKUP($B373,NAfiliado_NFarmacia!$A$2:$J$497,7,0)),VLOOKUP($B373,padron!$A$3:$M$482,11,0)),+IF(ISERROR(VLOOKUP($B373,NAfiliado_NFarmacia!$A$2:$J$497,7,0)),"Ingresa Localidad de Farmacia",VLOOKUP($B373,NAfiliado_NFarmacia!$A$2:$J$497,7,0))))</f>
        <v/>
      </c>
      <c r="L373" s="69">
        <f>+IF(B373="","",IF(F373="No","84005541",+IFERROR(+VLOOKUP(inicio!B373,padron!$A$2:$H$1999,8,0),"84005541")))</f>
        <v/>
      </c>
      <c r="M373" s="69">
        <f>+IF(B373="","",+IFERROR(+VLOOKUP(B373,padron!A:C,3,0),"no_cargado"))</f>
        <v/>
      </c>
      <c r="N373" s="69">
        <f>+IF(C373="","",+IFERROR(+VLOOKUP($C373,materiales!$A$2:$C$101,3,0),"9999"))</f>
        <v/>
      </c>
      <c r="O373" s="69">
        <f>+IF(D373="","","01")</f>
        <v/>
      </c>
      <c r="P373" s="69">
        <f>+IF(B373="","","CONVENIO 100%")</f>
        <v/>
      </c>
      <c r="Q373" s="69">
        <f>+IF(I373="","","ZTRA")</f>
        <v/>
      </c>
      <c r="R373" s="69">
        <f>+IF(J373="","",+IFERROR(+IF(U373="DSZA","ALMA","1004"),"ALMA"))</f>
        <v/>
      </c>
      <c r="S373" s="69">
        <f>+IF(K373="","","40000001")</f>
        <v/>
      </c>
      <c r="T373" s="69">
        <f>+IF(L373="","",+DAY(TODAY())&amp;"."&amp;TEXT(+TODAY(),"MM")&amp;"."&amp;+YEAR(TODAY()))</f>
        <v/>
      </c>
      <c r="U373" s="69">
        <f>+IF(M373="","",IFERROR(+VLOOKUP(C373,materiales!$A$2:$D$1000,4,0),"DSZA"))</f>
        <v/>
      </c>
      <c r="V373" s="69">
        <f>+IF(N373="","","MAN")</f>
        <v/>
      </c>
      <c r="W373" s="69">
        <f>IF(B373="","","02")</f>
        <v/>
      </c>
      <c r="X373" s="69">
        <f>IF(B373="","","01")</f>
        <v/>
      </c>
      <c r="Y373" s="70">
        <f>+RIGHT(B373,8)</f>
        <v/>
      </c>
      <c r="Z373" s="70">
        <f>IF(M373="no_cargado",VLOOKUP(B373,NAfiliado_NFarmacia!A:H,8,0),"")</f>
        <v/>
      </c>
      <c r="AA373" s="71" t="n"/>
    </row>
    <row r="374">
      <c r="A374" s="50" t="n"/>
      <c r="B374" s="70" t="n"/>
      <c r="C374" s="72" t="n"/>
      <c r="D374" s="70" t="n"/>
      <c r="E374" s="70" t="n"/>
      <c r="F374" s="70" t="n"/>
      <c r="G374" s="66">
        <f>+IF($B374="","",+IFERROR(+VLOOKUP(B374,padron!$A$2:$E$2000,2,0),+IFERROR(VLOOKUP(B374,NAfiliado_NFarmacia!$A:$J,10,0),"Ingresar Nuevo Afiliado")))</f>
        <v/>
      </c>
      <c r="H374" s="69">
        <f>+IF(B374="","",+IFERROR(+VLOOKUP($C374,materiales!$A$2:$C$101,2,0),"9999"))</f>
        <v/>
      </c>
      <c r="I374" s="70">
        <f>+IF($B374="","",+IF(OR($F374="Si",$F374=""),IF(ISERROR(VLOOKUP($B374,padron!$A$3:$M$482,9,0)),+IF(ISERROR(VLOOKUP($B374,NAfiliado_NFarmacia!$A$2:$J$497,5,0)),"Ingresa Farmacia",VLOOKUP($B374,NAfiliado_NFarmacia!$A$2:$J$497,5,0)),VLOOKUP($B374,padron!$A$3:$M$482,9,0)),+IF(ISERROR(VLOOKUP($B374,NAfiliado_NFarmacia!$A$2:$J$497,5,0)),"Ingresa Farmacia",VLOOKUP($B374,NAfiliado_NFarmacia!$A$2:$J$497,5,0))))</f>
        <v/>
      </c>
      <c r="J374" s="70">
        <f>+IF($B374="","",+IF(OR($F374="Si",$F374=""),IF(ISERROR(VLOOKUP($B374,padron!$A$3:$M$482,10,0)),+IF(ISERROR(VLOOKUP($B374,NAfiliado_NFarmacia!$A$2:$J$497,5,0)),"Ingresa Direccion de Farmacia",VLOOKUP($B374,NAfiliado_NFarmacia!$A$2:$J$497,6,0)),VLOOKUP($B374,padron!$A$3:$M$482,10,0)),+IF(ISERROR(VLOOKUP($B374,NAfiliado_NFarmacia!$A$2:$J$497,6,0)),"Ingresa Direccion de Farmacia",VLOOKUP($B374,NAfiliado_NFarmacia!$A$2:$J$497,6,0))))</f>
        <v/>
      </c>
      <c r="K374" s="70">
        <f>+IF($B374="","",+IF(OR($F374="Si",$F374=""),IF(ISERROR(VLOOKUP($B374,padron!$A$3:$M$482,10,0)),+IF(ISERROR(VLOOKUP($B374,NAfiliado_NFarmacia!$A$2:$J$497,5,0)),"Ingresa Localidad de Farmacia",VLOOKUP($B374,NAfiliado_NFarmacia!$A$2:$J$497,7,0)),VLOOKUP($B374,padron!$A$3:$M$482,11,0)),+IF(ISERROR(VLOOKUP($B374,NAfiliado_NFarmacia!$A$2:$J$497,7,0)),"Ingresa Localidad de Farmacia",VLOOKUP($B374,NAfiliado_NFarmacia!$A$2:$J$497,7,0))))</f>
        <v/>
      </c>
      <c r="L374" s="69">
        <f>+IF(B374="","",IF(F374="No","84005541",+IFERROR(+VLOOKUP(inicio!B374,padron!$A$2:$H$1999,8,0),"84005541")))</f>
        <v/>
      </c>
      <c r="M374" s="69">
        <f>+IF(B374="","",+IFERROR(+VLOOKUP(B374,padron!A:C,3,0),"no_cargado"))</f>
        <v/>
      </c>
      <c r="N374" s="69">
        <f>+IF(C374="","",+IFERROR(+VLOOKUP($C374,materiales!$A$2:$C$101,3,0),"9999"))</f>
        <v/>
      </c>
      <c r="O374" s="69">
        <f>+IF(D374="","","01")</f>
        <v/>
      </c>
      <c r="P374" s="69">
        <f>+IF(B374="","","CONVENIO 100%")</f>
        <v/>
      </c>
      <c r="Q374" s="69">
        <f>+IF(I374="","","ZTRA")</f>
        <v/>
      </c>
      <c r="R374" s="69">
        <f>+IF(J374="","",+IFERROR(+IF(U374="DSZA","ALMA","1004"),"ALMA"))</f>
        <v/>
      </c>
      <c r="S374" s="69">
        <f>+IF(K374="","","40000001")</f>
        <v/>
      </c>
      <c r="T374" s="69">
        <f>+IF(L374="","",+DAY(TODAY())&amp;"."&amp;TEXT(+TODAY(),"MM")&amp;"."&amp;+YEAR(TODAY()))</f>
        <v/>
      </c>
      <c r="U374" s="69">
        <f>+IF(M374="","",IFERROR(+VLOOKUP(C374,materiales!$A$2:$D$1000,4,0),"DSZA"))</f>
        <v/>
      </c>
      <c r="V374" s="69">
        <f>+IF(N374="","","MAN")</f>
        <v/>
      </c>
      <c r="W374" s="69">
        <f>IF(B374="","","02")</f>
        <v/>
      </c>
      <c r="X374" s="69">
        <f>IF(B374="","","01")</f>
        <v/>
      </c>
      <c r="Y374" s="70">
        <f>+RIGHT(B374,8)</f>
        <v/>
      </c>
      <c r="Z374" s="70">
        <f>IF(M374="no_cargado",VLOOKUP(B374,NAfiliado_NFarmacia!A:H,8,0),"")</f>
        <v/>
      </c>
      <c r="AA374" s="71" t="n"/>
    </row>
    <row r="375">
      <c r="A375" s="50" t="n"/>
      <c r="B375" s="70" t="n"/>
      <c r="C375" s="72" t="n"/>
      <c r="D375" s="70" t="n"/>
      <c r="E375" s="70" t="n"/>
      <c r="F375" s="70" t="n"/>
      <c r="G375" s="66">
        <f>+IF($B375="","",+IFERROR(+VLOOKUP(B375,padron!$A$2:$E$2000,2,0),+IFERROR(VLOOKUP(B375,NAfiliado_NFarmacia!$A:$J,10,0),"Ingresar Nuevo Afiliado")))</f>
        <v/>
      </c>
      <c r="H375" s="69">
        <f>+IF(B375="","",+IFERROR(+VLOOKUP($C375,materiales!$A$2:$C$101,2,0),"9999"))</f>
        <v/>
      </c>
      <c r="I375" s="70">
        <f>+IF($B375="","",+IF(OR($F375="Si",$F375=""),IF(ISERROR(VLOOKUP($B375,padron!$A$3:$M$482,9,0)),+IF(ISERROR(VLOOKUP($B375,NAfiliado_NFarmacia!$A$2:$J$497,5,0)),"Ingresa Farmacia",VLOOKUP($B375,NAfiliado_NFarmacia!$A$2:$J$497,5,0)),VLOOKUP($B375,padron!$A$3:$M$482,9,0)),+IF(ISERROR(VLOOKUP($B375,NAfiliado_NFarmacia!$A$2:$J$497,5,0)),"Ingresa Farmacia",VLOOKUP($B375,NAfiliado_NFarmacia!$A$2:$J$497,5,0))))</f>
        <v/>
      </c>
      <c r="J375" s="70">
        <f>+IF($B375="","",+IF(OR($F375="Si",$F375=""),IF(ISERROR(VLOOKUP($B375,padron!$A$3:$M$482,10,0)),+IF(ISERROR(VLOOKUP($B375,NAfiliado_NFarmacia!$A$2:$J$497,5,0)),"Ingresa Direccion de Farmacia",VLOOKUP($B375,NAfiliado_NFarmacia!$A$2:$J$497,6,0)),VLOOKUP($B375,padron!$A$3:$M$482,10,0)),+IF(ISERROR(VLOOKUP($B375,NAfiliado_NFarmacia!$A$2:$J$497,6,0)),"Ingresa Direccion de Farmacia",VLOOKUP($B375,NAfiliado_NFarmacia!$A$2:$J$497,6,0))))</f>
        <v/>
      </c>
      <c r="K375" s="70">
        <f>+IF($B375="","",+IF(OR($F375="Si",$F375=""),IF(ISERROR(VLOOKUP($B375,padron!$A$3:$M$482,10,0)),+IF(ISERROR(VLOOKUP($B375,NAfiliado_NFarmacia!$A$2:$J$497,5,0)),"Ingresa Localidad de Farmacia",VLOOKUP($B375,NAfiliado_NFarmacia!$A$2:$J$497,7,0)),VLOOKUP($B375,padron!$A$3:$M$482,11,0)),+IF(ISERROR(VLOOKUP($B375,NAfiliado_NFarmacia!$A$2:$J$497,7,0)),"Ingresa Localidad de Farmacia",VLOOKUP($B375,NAfiliado_NFarmacia!$A$2:$J$497,7,0))))</f>
        <v/>
      </c>
      <c r="L375" s="69">
        <f>+IF(B375="","",IF(F375="No","84005541",+IFERROR(+VLOOKUP(inicio!B375,padron!$A$2:$H$1999,8,0),"84005541")))</f>
        <v/>
      </c>
      <c r="M375" s="69">
        <f>+IF(B375="","",+IFERROR(+VLOOKUP(B375,padron!A:C,3,0),"no_cargado"))</f>
        <v/>
      </c>
      <c r="N375" s="69">
        <f>+IF(C375="","",+IFERROR(+VLOOKUP($C375,materiales!$A$2:$C$101,3,0),"9999"))</f>
        <v/>
      </c>
      <c r="O375" s="69">
        <f>+IF(D375="","","01")</f>
        <v/>
      </c>
      <c r="P375" s="69">
        <f>+IF(B375="","","CONVENIO 100%")</f>
        <v/>
      </c>
      <c r="Q375" s="69">
        <f>+IF(I375="","","ZTRA")</f>
        <v/>
      </c>
      <c r="R375" s="69">
        <f>+IF(J375="","",+IFERROR(+IF(U375="DSZA","ALMA","1004"),"ALMA"))</f>
        <v/>
      </c>
      <c r="S375" s="69">
        <f>+IF(K375="","","40000001")</f>
        <v/>
      </c>
      <c r="T375" s="69">
        <f>+IF(L375="","",+DAY(TODAY())&amp;"."&amp;TEXT(+TODAY(),"MM")&amp;"."&amp;+YEAR(TODAY()))</f>
        <v/>
      </c>
      <c r="U375" s="69">
        <f>+IF(M375="","",IFERROR(+VLOOKUP(C375,materiales!$A$2:$D$1000,4,0),"DSZA"))</f>
        <v/>
      </c>
      <c r="V375" s="69">
        <f>+IF(N375="","","MAN")</f>
        <v/>
      </c>
      <c r="W375" s="69">
        <f>IF(B375="","","02")</f>
        <v/>
      </c>
      <c r="X375" s="69">
        <f>IF(B375="","","01")</f>
        <v/>
      </c>
      <c r="Y375" s="70">
        <f>+RIGHT(B375,8)</f>
        <v/>
      </c>
      <c r="Z375" s="70">
        <f>IF(M375="no_cargado",VLOOKUP(B375,NAfiliado_NFarmacia!A:H,8,0),"")</f>
        <v/>
      </c>
      <c r="AA375" s="71" t="n"/>
    </row>
    <row r="376">
      <c r="A376" s="50" t="n"/>
      <c r="B376" s="70" t="n"/>
      <c r="C376" s="72" t="n"/>
      <c r="D376" s="70" t="n"/>
      <c r="E376" s="70" t="n"/>
      <c r="F376" s="70" t="n"/>
      <c r="G376" s="66">
        <f>+IF($B376="","",+IFERROR(+VLOOKUP(B376,padron!$A$2:$E$2000,2,0),+IFERROR(VLOOKUP(B376,NAfiliado_NFarmacia!$A:$J,10,0),"Ingresar Nuevo Afiliado")))</f>
        <v/>
      </c>
      <c r="H376" s="69">
        <f>+IF(B376="","",+IFERROR(+VLOOKUP($C376,materiales!$A$2:$C$101,2,0),"9999"))</f>
        <v/>
      </c>
      <c r="I376" s="70">
        <f>+IF($B376="","",+IF(OR($F376="Si",$F376=""),IF(ISERROR(VLOOKUP($B376,padron!$A$3:$M$482,9,0)),+IF(ISERROR(VLOOKUP($B376,NAfiliado_NFarmacia!$A$2:$J$497,5,0)),"Ingresa Farmacia",VLOOKUP($B376,NAfiliado_NFarmacia!$A$2:$J$497,5,0)),VLOOKUP($B376,padron!$A$3:$M$482,9,0)),+IF(ISERROR(VLOOKUP($B376,NAfiliado_NFarmacia!$A$2:$J$497,5,0)),"Ingresa Farmacia",VLOOKUP($B376,NAfiliado_NFarmacia!$A$2:$J$497,5,0))))</f>
        <v/>
      </c>
      <c r="J376" s="70">
        <f>+IF($B376="","",+IF(OR($F376="Si",$F376=""),IF(ISERROR(VLOOKUP($B376,padron!$A$3:$M$482,10,0)),+IF(ISERROR(VLOOKUP($B376,NAfiliado_NFarmacia!$A$2:$J$497,5,0)),"Ingresa Direccion de Farmacia",VLOOKUP($B376,NAfiliado_NFarmacia!$A$2:$J$497,6,0)),VLOOKUP($B376,padron!$A$3:$M$482,10,0)),+IF(ISERROR(VLOOKUP($B376,NAfiliado_NFarmacia!$A$2:$J$497,6,0)),"Ingresa Direccion de Farmacia",VLOOKUP($B376,NAfiliado_NFarmacia!$A$2:$J$497,6,0))))</f>
        <v/>
      </c>
      <c r="K376" s="70">
        <f>+IF($B376="","",+IF(OR($F376="Si",$F376=""),IF(ISERROR(VLOOKUP($B376,padron!$A$3:$M$482,10,0)),+IF(ISERROR(VLOOKUP($B376,NAfiliado_NFarmacia!$A$2:$J$497,5,0)),"Ingresa Localidad de Farmacia",VLOOKUP($B376,NAfiliado_NFarmacia!$A$2:$J$497,7,0)),VLOOKUP($B376,padron!$A$3:$M$482,11,0)),+IF(ISERROR(VLOOKUP($B376,NAfiliado_NFarmacia!$A$2:$J$497,7,0)),"Ingresa Localidad de Farmacia",VLOOKUP($B376,NAfiliado_NFarmacia!$A$2:$J$497,7,0))))</f>
        <v/>
      </c>
      <c r="L376" s="69">
        <f>+IF(B376="","",IF(F376="No","84005541",+IFERROR(+VLOOKUP(inicio!B376,padron!$A$2:$H$1999,8,0),"84005541")))</f>
        <v/>
      </c>
      <c r="M376" s="69">
        <f>+IF(B376="","",+IFERROR(+VLOOKUP(B376,padron!A:C,3,0),"no_cargado"))</f>
        <v/>
      </c>
      <c r="N376" s="69">
        <f>+IF(C376="","",+IFERROR(+VLOOKUP($C376,materiales!$A$2:$C$101,3,0),"9999"))</f>
        <v/>
      </c>
      <c r="O376" s="69">
        <f>+IF(D376="","","01")</f>
        <v/>
      </c>
      <c r="P376" s="69">
        <f>+IF(B376="","","CONVENIO 100%")</f>
        <v/>
      </c>
      <c r="Q376" s="69">
        <f>+IF(I376="","","ZTRA")</f>
        <v/>
      </c>
      <c r="R376" s="69">
        <f>+IF(J376="","",+IFERROR(+IF(U376="DSZA","ALMA","1004"),"ALMA"))</f>
        <v/>
      </c>
      <c r="S376" s="69">
        <f>+IF(K376="","","40000001")</f>
        <v/>
      </c>
      <c r="T376" s="69">
        <f>+IF(L376="","",+DAY(TODAY())&amp;"."&amp;TEXT(+TODAY(),"MM")&amp;"."&amp;+YEAR(TODAY()))</f>
        <v/>
      </c>
      <c r="U376" s="69">
        <f>+IF(M376="","",IFERROR(+VLOOKUP(C376,materiales!$A$2:$D$1000,4,0),"DSZA"))</f>
        <v/>
      </c>
      <c r="V376" s="69">
        <f>+IF(N376="","","MAN")</f>
        <v/>
      </c>
      <c r="W376" s="69">
        <f>IF(B376="","","02")</f>
        <v/>
      </c>
      <c r="X376" s="69">
        <f>IF(B376="","","01")</f>
        <v/>
      </c>
      <c r="Y376" s="70">
        <f>+RIGHT(B376,8)</f>
        <v/>
      </c>
      <c r="Z376" s="70">
        <f>IF(M376="no_cargado",VLOOKUP(B376,NAfiliado_NFarmacia!A:H,8,0),"")</f>
        <v/>
      </c>
      <c r="AA376" s="71" t="n"/>
    </row>
    <row r="377">
      <c r="A377" s="50" t="n"/>
      <c r="B377" s="70" t="n"/>
      <c r="C377" s="72" t="n"/>
      <c r="D377" s="70" t="n"/>
      <c r="E377" s="70" t="n"/>
      <c r="F377" s="70" t="n"/>
      <c r="G377" s="66">
        <f>+IF($B377="","",+IFERROR(+VLOOKUP(B377,padron!$A$2:$E$2000,2,0),+IFERROR(VLOOKUP(B377,NAfiliado_NFarmacia!$A:$J,10,0),"Ingresar Nuevo Afiliado")))</f>
        <v/>
      </c>
      <c r="H377" s="69">
        <f>+IF(B377="","",+IFERROR(+VLOOKUP($C377,materiales!$A$2:$C$101,2,0),"9999"))</f>
        <v/>
      </c>
      <c r="I377" s="70">
        <f>+IF($B377="","",+IF(OR($F377="Si",$F377=""),IF(ISERROR(VLOOKUP($B377,padron!$A$3:$M$482,9,0)),+IF(ISERROR(VLOOKUP($B377,NAfiliado_NFarmacia!$A$2:$J$497,5,0)),"Ingresa Farmacia",VLOOKUP($B377,NAfiliado_NFarmacia!$A$2:$J$497,5,0)),VLOOKUP($B377,padron!$A$3:$M$482,9,0)),+IF(ISERROR(VLOOKUP($B377,NAfiliado_NFarmacia!$A$2:$J$497,5,0)),"Ingresa Farmacia",VLOOKUP($B377,NAfiliado_NFarmacia!$A$2:$J$497,5,0))))</f>
        <v/>
      </c>
      <c r="J377" s="70">
        <f>+IF($B377="","",+IF(OR($F377="Si",$F377=""),IF(ISERROR(VLOOKUP($B377,padron!$A$3:$M$482,10,0)),+IF(ISERROR(VLOOKUP($B377,NAfiliado_NFarmacia!$A$2:$J$497,5,0)),"Ingresa Direccion de Farmacia",VLOOKUP($B377,NAfiliado_NFarmacia!$A$2:$J$497,6,0)),VLOOKUP($B377,padron!$A$3:$M$482,10,0)),+IF(ISERROR(VLOOKUP($B377,NAfiliado_NFarmacia!$A$2:$J$497,6,0)),"Ingresa Direccion de Farmacia",VLOOKUP($B377,NAfiliado_NFarmacia!$A$2:$J$497,6,0))))</f>
        <v/>
      </c>
      <c r="K377" s="70">
        <f>+IF($B377="","",+IF(OR($F377="Si",$F377=""),IF(ISERROR(VLOOKUP($B377,padron!$A$3:$M$482,10,0)),+IF(ISERROR(VLOOKUP($B377,NAfiliado_NFarmacia!$A$2:$J$497,5,0)),"Ingresa Localidad de Farmacia",VLOOKUP($B377,NAfiliado_NFarmacia!$A$2:$J$497,7,0)),VLOOKUP($B377,padron!$A$3:$M$482,11,0)),+IF(ISERROR(VLOOKUP($B377,NAfiliado_NFarmacia!$A$2:$J$497,7,0)),"Ingresa Localidad de Farmacia",VLOOKUP($B377,NAfiliado_NFarmacia!$A$2:$J$497,7,0))))</f>
        <v/>
      </c>
      <c r="L377" s="69">
        <f>+IF(B377="","",IF(F377="No","84005541",+IFERROR(+VLOOKUP(inicio!B377,padron!$A$2:$H$1999,8,0),"84005541")))</f>
        <v/>
      </c>
      <c r="M377" s="69">
        <f>+IF(B377="","",+IFERROR(+VLOOKUP(B377,padron!A:C,3,0),"no_cargado"))</f>
        <v/>
      </c>
      <c r="N377" s="69">
        <f>+IF(C377="","",+IFERROR(+VLOOKUP($C377,materiales!$A$2:$C$101,3,0),"9999"))</f>
        <v/>
      </c>
      <c r="O377" s="69">
        <f>+IF(D377="","","01")</f>
        <v/>
      </c>
      <c r="P377" s="69">
        <f>+IF(B377="","","CONVENIO 100%")</f>
        <v/>
      </c>
      <c r="Q377" s="69">
        <f>+IF(I377="","","ZTRA")</f>
        <v/>
      </c>
      <c r="R377" s="69">
        <f>+IF(J377="","",+IFERROR(+IF(U377="DSZA","ALMA","1004"),"ALMA"))</f>
        <v/>
      </c>
      <c r="S377" s="69">
        <f>+IF(K377="","","40000001")</f>
        <v/>
      </c>
      <c r="T377" s="69">
        <f>+IF(L377="","",+DAY(TODAY())&amp;"."&amp;TEXT(+TODAY(),"MM")&amp;"."&amp;+YEAR(TODAY()))</f>
        <v/>
      </c>
      <c r="U377" s="69">
        <f>+IF(M377="","",IFERROR(+VLOOKUP(C377,materiales!$A$2:$D$1000,4,0),"DSZA"))</f>
        <v/>
      </c>
      <c r="V377" s="69">
        <f>+IF(N377="","","MAN")</f>
        <v/>
      </c>
      <c r="W377" s="69">
        <f>IF(B377="","","02")</f>
        <v/>
      </c>
      <c r="X377" s="69">
        <f>IF(B377="","","01")</f>
        <v/>
      </c>
      <c r="Y377" s="70">
        <f>+RIGHT(B377,8)</f>
        <v/>
      </c>
      <c r="Z377" s="70">
        <f>IF(M377="no_cargado",VLOOKUP(B377,NAfiliado_NFarmacia!A:H,8,0),"")</f>
        <v/>
      </c>
      <c r="AA377" s="71" t="n"/>
    </row>
    <row r="378">
      <c r="A378" s="50" t="n"/>
      <c r="B378" s="70" t="n"/>
      <c r="C378" s="72" t="n"/>
      <c r="D378" s="70" t="n"/>
      <c r="E378" s="70" t="n"/>
      <c r="F378" s="70" t="n"/>
      <c r="G378" s="66">
        <f>+IF($B378="","",+IFERROR(+VLOOKUP(B378,padron!$A$2:$E$2000,2,0),+IFERROR(VLOOKUP(B378,NAfiliado_NFarmacia!$A:$J,10,0),"Ingresar Nuevo Afiliado")))</f>
        <v/>
      </c>
      <c r="H378" s="69">
        <f>+IF(B378="","",+IFERROR(+VLOOKUP($C378,materiales!$A$2:$C$101,2,0),"9999"))</f>
        <v/>
      </c>
      <c r="I378" s="70">
        <f>+IF($B378="","",+IF(OR($F378="Si",$F378=""),IF(ISERROR(VLOOKUP($B378,padron!$A$3:$M$482,9,0)),+IF(ISERROR(VLOOKUP($B378,NAfiliado_NFarmacia!$A$2:$J$497,5,0)),"Ingresa Farmacia",VLOOKUP($B378,NAfiliado_NFarmacia!$A$2:$J$497,5,0)),VLOOKUP($B378,padron!$A$3:$M$482,9,0)),+IF(ISERROR(VLOOKUP($B378,NAfiliado_NFarmacia!$A$2:$J$497,5,0)),"Ingresa Farmacia",VLOOKUP($B378,NAfiliado_NFarmacia!$A$2:$J$497,5,0))))</f>
        <v/>
      </c>
      <c r="J378" s="70">
        <f>+IF($B378="","",+IF(OR($F378="Si",$F378=""),IF(ISERROR(VLOOKUP($B378,padron!$A$3:$M$482,10,0)),+IF(ISERROR(VLOOKUP($B378,NAfiliado_NFarmacia!$A$2:$J$497,5,0)),"Ingresa Direccion de Farmacia",VLOOKUP($B378,NAfiliado_NFarmacia!$A$2:$J$497,6,0)),VLOOKUP($B378,padron!$A$3:$M$482,10,0)),+IF(ISERROR(VLOOKUP($B378,NAfiliado_NFarmacia!$A$2:$J$497,6,0)),"Ingresa Direccion de Farmacia",VLOOKUP($B378,NAfiliado_NFarmacia!$A$2:$J$497,6,0))))</f>
        <v/>
      </c>
      <c r="K378" s="70">
        <f>+IF($B378="","",+IF(OR($F378="Si",$F378=""),IF(ISERROR(VLOOKUP($B378,padron!$A$3:$M$482,10,0)),+IF(ISERROR(VLOOKUP($B378,NAfiliado_NFarmacia!$A$2:$J$497,5,0)),"Ingresa Localidad de Farmacia",VLOOKUP($B378,NAfiliado_NFarmacia!$A$2:$J$497,7,0)),VLOOKUP($B378,padron!$A$3:$M$482,11,0)),+IF(ISERROR(VLOOKUP($B378,NAfiliado_NFarmacia!$A$2:$J$497,7,0)),"Ingresa Localidad de Farmacia",VLOOKUP($B378,NAfiliado_NFarmacia!$A$2:$J$497,7,0))))</f>
        <v/>
      </c>
      <c r="L378" s="69">
        <f>+IF(B378="","",IF(F378="No","84005541",+IFERROR(+VLOOKUP(inicio!B378,padron!$A$2:$H$1999,8,0),"84005541")))</f>
        <v/>
      </c>
      <c r="M378" s="69">
        <f>+IF(B378="","",+IFERROR(+VLOOKUP(B378,padron!A:C,3,0),"no_cargado"))</f>
        <v/>
      </c>
      <c r="N378" s="69">
        <f>+IF(C378="","",+IFERROR(+VLOOKUP($C378,materiales!$A$2:$C$101,3,0),"9999"))</f>
        <v/>
      </c>
      <c r="O378" s="69">
        <f>+IF(D378="","","01")</f>
        <v/>
      </c>
      <c r="P378" s="69">
        <f>+IF(B378="","","CONVENIO 100%")</f>
        <v/>
      </c>
      <c r="Q378" s="69">
        <f>+IF(I378="","","ZTRA")</f>
        <v/>
      </c>
      <c r="R378" s="69">
        <f>+IF(J378="","",+IFERROR(+IF(U378="DSZA","ALMA","1004"),"ALMA"))</f>
        <v/>
      </c>
      <c r="S378" s="69">
        <f>+IF(K378="","","40000001")</f>
        <v/>
      </c>
      <c r="T378" s="69">
        <f>+IF(L378="","",+DAY(TODAY())&amp;"."&amp;TEXT(+TODAY(),"MM")&amp;"."&amp;+YEAR(TODAY()))</f>
        <v/>
      </c>
      <c r="U378" s="69">
        <f>+IF(M378="","",IFERROR(+VLOOKUP(C378,materiales!$A$2:$D$1000,4,0),"DSZA"))</f>
        <v/>
      </c>
      <c r="V378" s="69">
        <f>+IF(N378="","","MAN")</f>
        <v/>
      </c>
      <c r="W378" s="69">
        <f>IF(B378="","","02")</f>
        <v/>
      </c>
      <c r="X378" s="69">
        <f>IF(B378="","","01")</f>
        <v/>
      </c>
      <c r="Y378" s="70">
        <f>+RIGHT(B378,8)</f>
        <v/>
      </c>
      <c r="Z378" s="70">
        <f>IF(M378="no_cargado",VLOOKUP(B378,NAfiliado_NFarmacia!A:H,8,0),"")</f>
        <v/>
      </c>
      <c r="AA378" s="71" t="n"/>
    </row>
    <row r="379">
      <c r="A379" s="50" t="n"/>
      <c r="B379" s="70" t="n"/>
      <c r="C379" s="72" t="n"/>
      <c r="D379" s="70" t="n"/>
      <c r="E379" s="70" t="n"/>
      <c r="F379" s="70" t="n"/>
      <c r="G379" s="66">
        <f>+IF($B379="","",+IFERROR(+VLOOKUP(B379,padron!$A$2:$E$2000,2,0),+IFERROR(VLOOKUP(B379,NAfiliado_NFarmacia!$A:$J,10,0),"Ingresar Nuevo Afiliado")))</f>
        <v/>
      </c>
      <c r="H379" s="69">
        <f>+IF(B379="","",+IFERROR(+VLOOKUP($C379,materiales!$A$2:$C$101,2,0),"9999"))</f>
        <v/>
      </c>
      <c r="I379" s="70">
        <f>+IF($B379="","",+IF(OR($F379="Si",$F379=""),IF(ISERROR(VLOOKUP($B379,padron!$A$3:$M$482,9,0)),+IF(ISERROR(VLOOKUP($B379,NAfiliado_NFarmacia!$A$2:$J$497,5,0)),"Ingresa Farmacia",VLOOKUP($B379,NAfiliado_NFarmacia!$A$2:$J$497,5,0)),VLOOKUP($B379,padron!$A$3:$M$482,9,0)),+IF(ISERROR(VLOOKUP($B379,NAfiliado_NFarmacia!$A$2:$J$497,5,0)),"Ingresa Farmacia",VLOOKUP($B379,NAfiliado_NFarmacia!$A$2:$J$497,5,0))))</f>
        <v/>
      </c>
      <c r="J379" s="70">
        <f>+IF($B379="","",+IF(OR($F379="Si",$F379=""),IF(ISERROR(VLOOKUP($B379,padron!$A$3:$M$482,10,0)),+IF(ISERROR(VLOOKUP($B379,NAfiliado_NFarmacia!$A$2:$J$497,5,0)),"Ingresa Direccion de Farmacia",VLOOKUP($B379,NAfiliado_NFarmacia!$A$2:$J$497,6,0)),VLOOKUP($B379,padron!$A$3:$M$482,10,0)),+IF(ISERROR(VLOOKUP($B379,NAfiliado_NFarmacia!$A$2:$J$497,6,0)),"Ingresa Direccion de Farmacia",VLOOKUP($B379,NAfiliado_NFarmacia!$A$2:$J$497,6,0))))</f>
        <v/>
      </c>
      <c r="K379" s="70">
        <f>+IF($B379="","",+IF(OR($F379="Si",$F379=""),IF(ISERROR(VLOOKUP($B379,padron!$A$3:$M$482,10,0)),+IF(ISERROR(VLOOKUP($B379,NAfiliado_NFarmacia!$A$2:$J$497,5,0)),"Ingresa Localidad de Farmacia",VLOOKUP($B379,NAfiliado_NFarmacia!$A$2:$J$497,7,0)),VLOOKUP($B379,padron!$A$3:$M$482,11,0)),+IF(ISERROR(VLOOKUP($B379,NAfiliado_NFarmacia!$A$2:$J$497,7,0)),"Ingresa Localidad de Farmacia",VLOOKUP($B379,NAfiliado_NFarmacia!$A$2:$J$497,7,0))))</f>
        <v/>
      </c>
      <c r="L379" s="69">
        <f>+IF(B379="","",IF(F379="No","84005541",+IFERROR(+VLOOKUP(inicio!B379,padron!$A$2:$H$1999,8,0),"84005541")))</f>
        <v/>
      </c>
      <c r="M379" s="69">
        <f>+IF(B379="","",+IFERROR(+VLOOKUP(B379,padron!A:C,3,0),"no_cargado"))</f>
        <v/>
      </c>
      <c r="N379" s="69">
        <f>+IF(C379="","",+IFERROR(+VLOOKUP($C379,materiales!$A$2:$C$101,3,0),"9999"))</f>
        <v/>
      </c>
      <c r="O379" s="69">
        <f>+IF(D379="","","01")</f>
        <v/>
      </c>
      <c r="P379" s="69">
        <f>+IF(B379="","","CONVENIO 100%")</f>
        <v/>
      </c>
      <c r="Q379" s="69">
        <f>+IF(I379="","","ZTRA")</f>
        <v/>
      </c>
      <c r="R379" s="69">
        <f>+IF(J379="","",+IFERROR(+IF(U379="DSZA","ALMA","1004"),"ALMA"))</f>
        <v/>
      </c>
      <c r="S379" s="69">
        <f>+IF(K379="","","40000001")</f>
        <v/>
      </c>
      <c r="T379" s="69">
        <f>+IF(L379="","",+DAY(TODAY())&amp;"."&amp;TEXT(+TODAY(),"MM")&amp;"."&amp;+YEAR(TODAY()))</f>
        <v/>
      </c>
      <c r="U379" s="69">
        <f>+IF(M379="","",IFERROR(+VLOOKUP(C379,materiales!$A$2:$D$1000,4,0),"DSZA"))</f>
        <v/>
      </c>
      <c r="V379" s="69">
        <f>+IF(N379="","","MAN")</f>
        <v/>
      </c>
      <c r="W379" s="69">
        <f>IF(B379="","","02")</f>
        <v/>
      </c>
      <c r="X379" s="69">
        <f>IF(B379="","","01")</f>
        <v/>
      </c>
      <c r="Y379" s="70">
        <f>+RIGHT(B379,8)</f>
        <v/>
      </c>
      <c r="Z379" s="70">
        <f>IF(M379="no_cargado",VLOOKUP(B379,NAfiliado_NFarmacia!A:H,8,0),"")</f>
        <v/>
      </c>
      <c r="AA379" s="71" t="n"/>
    </row>
    <row r="380">
      <c r="A380" s="50" t="n"/>
      <c r="B380" s="70" t="n"/>
      <c r="C380" s="72" t="n"/>
      <c r="D380" s="70" t="n"/>
      <c r="E380" s="70" t="n"/>
      <c r="F380" s="70" t="n"/>
      <c r="G380" s="66">
        <f>+IF($B380="","",+IFERROR(+VLOOKUP(B380,padron!$A$2:$E$2000,2,0),+IFERROR(VLOOKUP(B380,NAfiliado_NFarmacia!$A:$J,10,0),"Ingresar Nuevo Afiliado")))</f>
        <v/>
      </c>
      <c r="H380" s="69">
        <f>+IF(B380="","",+IFERROR(+VLOOKUP($C380,materiales!$A$2:$C$101,2,0),"9999"))</f>
        <v/>
      </c>
      <c r="I380" s="70">
        <f>+IF($B380="","",+IF(OR($F380="Si",$F380=""),IF(ISERROR(VLOOKUP($B380,padron!$A$3:$M$482,9,0)),+IF(ISERROR(VLOOKUP($B380,NAfiliado_NFarmacia!$A$2:$J$497,5,0)),"Ingresa Farmacia",VLOOKUP($B380,NAfiliado_NFarmacia!$A$2:$J$497,5,0)),VLOOKUP($B380,padron!$A$3:$M$482,9,0)),+IF(ISERROR(VLOOKUP($B380,NAfiliado_NFarmacia!$A$2:$J$497,5,0)),"Ingresa Farmacia",VLOOKUP($B380,NAfiliado_NFarmacia!$A$2:$J$497,5,0))))</f>
        <v/>
      </c>
      <c r="J380" s="70">
        <f>+IF($B380="","",+IF(OR($F380="Si",$F380=""),IF(ISERROR(VLOOKUP($B380,padron!$A$3:$M$482,10,0)),+IF(ISERROR(VLOOKUP($B380,NAfiliado_NFarmacia!$A$2:$J$497,5,0)),"Ingresa Direccion de Farmacia",VLOOKUP($B380,NAfiliado_NFarmacia!$A$2:$J$497,6,0)),VLOOKUP($B380,padron!$A$3:$M$482,10,0)),+IF(ISERROR(VLOOKUP($B380,NAfiliado_NFarmacia!$A$2:$J$497,6,0)),"Ingresa Direccion de Farmacia",VLOOKUP($B380,NAfiliado_NFarmacia!$A$2:$J$497,6,0))))</f>
        <v/>
      </c>
      <c r="K380" s="70">
        <f>+IF($B380="","",+IF(OR($F380="Si",$F380=""),IF(ISERROR(VLOOKUP($B380,padron!$A$3:$M$482,10,0)),+IF(ISERROR(VLOOKUP($B380,NAfiliado_NFarmacia!$A$2:$J$497,5,0)),"Ingresa Localidad de Farmacia",VLOOKUP($B380,NAfiliado_NFarmacia!$A$2:$J$497,7,0)),VLOOKUP($B380,padron!$A$3:$M$482,11,0)),+IF(ISERROR(VLOOKUP($B380,NAfiliado_NFarmacia!$A$2:$J$497,7,0)),"Ingresa Localidad de Farmacia",VLOOKUP($B380,NAfiliado_NFarmacia!$A$2:$J$497,7,0))))</f>
        <v/>
      </c>
      <c r="L380" s="69">
        <f>+IF(B380="","",IF(F380="No","84005541",+IFERROR(+VLOOKUP(inicio!B380,padron!$A$2:$H$1999,8,0),"84005541")))</f>
        <v/>
      </c>
      <c r="M380" s="69">
        <f>+IF(B380="","",+IFERROR(+VLOOKUP(B380,padron!A:C,3,0),"no_cargado"))</f>
        <v/>
      </c>
      <c r="N380" s="69">
        <f>+IF(C380="","",+IFERROR(+VLOOKUP($C380,materiales!$A$2:$C$101,3,0),"9999"))</f>
        <v/>
      </c>
      <c r="O380" s="69">
        <f>+IF(D380="","","01")</f>
        <v/>
      </c>
      <c r="P380" s="69">
        <f>+IF(B380="","","CONVENIO 100%")</f>
        <v/>
      </c>
      <c r="Q380" s="69">
        <f>+IF(I380="","","ZTRA")</f>
        <v/>
      </c>
      <c r="R380" s="69">
        <f>+IF(J380="","",+IFERROR(+IF(U380="DSZA","ALMA","1004"),"ALMA"))</f>
        <v/>
      </c>
      <c r="S380" s="69">
        <f>+IF(K380="","","40000001")</f>
        <v/>
      </c>
      <c r="T380" s="69">
        <f>+IF(L380="","",+DAY(TODAY())&amp;"."&amp;TEXT(+TODAY(),"MM")&amp;"."&amp;+YEAR(TODAY()))</f>
        <v/>
      </c>
      <c r="U380" s="69">
        <f>+IF(M380="","",IFERROR(+VLOOKUP(C380,materiales!$A$2:$D$1000,4,0),"DSZA"))</f>
        <v/>
      </c>
      <c r="V380" s="69">
        <f>+IF(N380="","","MAN")</f>
        <v/>
      </c>
      <c r="W380" s="69">
        <f>IF(B380="","","02")</f>
        <v/>
      </c>
      <c r="X380" s="69">
        <f>IF(B380="","","01")</f>
        <v/>
      </c>
      <c r="Y380" s="70">
        <f>+RIGHT(B380,8)</f>
        <v/>
      </c>
      <c r="Z380" s="70">
        <f>IF(M380="no_cargado",VLOOKUP(B380,NAfiliado_NFarmacia!A:H,8,0),"")</f>
        <v/>
      </c>
      <c r="AA380" s="71" t="n"/>
    </row>
    <row r="381">
      <c r="A381" s="50" t="n"/>
      <c r="B381" s="70" t="n"/>
      <c r="C381" s="72" t="n"/>
      <c r="D381" s="70" t="n"/>
      <c r="E381" s="70" t="n"/>
      <c r="F381" s="70" t="n"/>
      <c r="G381" s="66">
        <f>+IF($B381="","",+IFERROR(+VLOOKUP(B381,padron!$A$2:$E$2000,2,0),+IFERROR(VLOOKUP(B381,NAfiliado_NFarmacia!$A:$J,10,0),"Ingresar Nuevo Afiliado")))</f>
        <v/>
      </c>
      <c r="H381" s="69">
        <f>+IF(B381="","",+IFERROR(+VLOOKUP($C381,materiales!$A$2:$C$101,2,0),"9999"))</f>
        <v/>
      </c>
      <c r="I381" s="70">
        <f>+IF($B381="","",+IF(OR($F381="Si",$F381=""),IF(ISERROR(VLOOKUP($B381,padron!$A$3:$M$482,9,0)),+IF(ISERROR(VLOOKUP($B381,NAfiliado_NFarmacia!$A$2:$J$497,5,0)),"Ingresa Farmacia",VLOOKUP($B381,NAfiliado_NFarmacia!$A$2:$J$497,5,0)),VLOOKUP($B381,padron!$A$3:$M$482,9,0)),+IF(ISERROR(VLOOKUP($B381,NAfiliado_NFarmacia!$A$2:$J$497,5,0)),"Ingresa Farmacia",VLOOKUP($B381,NAfiliado_NFarmacia!$A$2:$J$497,5,0))))</f>
        <v/>
      </c>
      <c r="J381" s="70">
        <f>+IF($B381="","",+IF(OR($F381="Si",$F381=""),IF(ISERROR(VLOOKUP($B381,padron!$A$3:$M$482,10,0)),+IF(ISERROR(VLOOKUP($B381,NAfiliado_NFarmacia!$A$2:$J$497,5,0)),"Ingresa Direccion de Farmacia",VLOOKUP($B381,NAfiliado_NFarmacia!$A$2:$J$497,6,0)),VLOOKUP($B381,padron!$A$3:$M$482,10,0)),+IF(ISERROR(VLOOKUP($B381,NAfiliado_NFarmacia!$A$2:$J$497,6,0)),"Ingresa Direccion de Farmacia",VLOOKUP($B381,NAfiliado_NFarmacia!$A$2:$J$497,6,0))))</f>
        <v/>
      </c>
      <c r="K381" s="70">
        <f>+IF($B381="","",+IF(OR($F381="Si",$F381=""),IF(ISERROR(VLOOKUP($B381,padron!$A$3:$M$482,10,0)),+IF(ISERROR(VLOOKUP($B381,NAfiliado_NFarmacia!$A$2:$J$497,5,0)),"Ingresa Localidad de Farmacia",VLOOKUP($B381,NAfiliado_NFarmacia!$A$2:$J$497,7,0)),VLOOKUP($B381,padron!$A$3:$M$482,11,0)),+IF(ISERROR(VLOOKUP($B381,NAfiliado_NFarmacia!$A$2:$J$497,7,0)),"Ingresa Localidad de Farmacia",VLOOKUP($B381,NAfiliado_NFarmacia!$A$2:$J$497,7,0))))</f>
        <v/>
      </c>
      <c r="L381" s="69">
        <f>+IF(B381="","",IF(F381="No","84005541",+IFERROR(+VLOOKUP(inicio!B381,padron!$A$2:$H$1999,8,0),"84005541")))</f>
        <v/>
      </c>
      <c r="M381" s="69">
        <f>+IF(B381="","",+IFERROR(+VLOOKUP(B381,padron!A:C,3,0),"no_cargado"))</f>
        <v/>
      </c>
      <c r="N381" s="69">
        <f>+IF(C381="","",+IFERROR(+VLOOKUP($C381,materiales!$A$2:$C$101,3,0),"9999"))</f>
        <v/>
      </c>
      <c r="O381" s="69">
        <f>+IF(D381="","","01")</f>
        <v/>
      </c>
      <c r="P381" s="69">
        <f>+IF(B381="","","CONVENIO 100%")</f>
        <v/>
      </c>
      <c r="Q381" s="69">
        <f>+IF(I381="","","ZTRA")</f>
        <v/>
      </c>
      <c r="R381" s="69">
        <f>+IF(J381="","",+IFERROR(+IF(U381="DSZA","ALMA","1004"),"ALMA"))</f>
        <v/>
      </c>
      <c r="S381" s="69">
        <f>+IF(K381="","","40000001")</f>
        <v/>
      </c>
      <c r="T381" s="69">
        <f>+IF(L381="","",+DAY(TODAY())&amp;"."&amp;TEXT(+TODAY(),"MM")&amp;"."&amp;+YEAR(TODAY()))</f>
        <v/>
      </c>
      <c r="U381" s="69">
        <f>+IF(M381="","",IFERROR(+VLOOKUP(C381,materiales!$A$2:$D$1000,4,0),"DSZA"))</f>
        <v/>
      </c>
      <c r="V381" s="69">
        <f>+IF(N381="","","MAN")</f>
        <v/>
      </c>
      <c r="W381" s="69">
        <f>IF(B381="","","02")</f>
        <v/>
      </c>
      <c r="X381" s="69">
        <f>IF(B381="","","01")</f>
        <v/>
      </c>
      <c r="Y381" s="70">
        <f>+RIGHT(B381,8)</f>
        <v/>
      </c>
      <c r="Z381" s="70">
        <f>IF(M381="no_cargado",VLOOKUP(B381,NAfiliado_NFarmacia!A:H,8,0),"")</f>
        <v/>
      </c>
      <c r="AA381" s="71" t="n"/>
    </row>
    <row r="382">
      <c r="A382" s="50" t="n"/>
      <c r="B382" s="70" t="n"/>
      <c r="C382" s="72" t="n"/>
      <c r="D382" s="70" t="n"/>
      <c r="E382" s="70" t="n"/>
      <c r="F382" s="70" t="n"/>
      <c r="G382" s="66">
        <f>+IF($B382="","",+IFERROR(+VLOOKUP(B382,padron!$A$2:$E$2000,2,0),+IFERROR(VLOOKUP(B382,NAfiliado_NFarmacia!$A:$J,10,0),"Ingresar Nuevo Afiliado")))</f>
        <v/>
      </c>
      <c r="H382" s="69">
        <f>+IF(B382="","",+IFERROR(+VLOOKUP($C382,materiales!$A$2:$C$101,2,0),"9999"))</f>
        <v/>
      </c>
      <c r="I382" s="70">
        <f>+IF($B382="","",+IF(OR($F382="Si",$F382=""),IF(ISERROR(VLOOKUP($B382,padron!$A$3:$M$482,9,0)),+IF(ISERROR(VLOOKUP($B382,NAfiliado_NFarmacia!$A$2:$J$497,5,0)),"Ingresa Farmacia",VLOOKUP($B382,NAfiliado_NFarmacia!$A$2:$J$497,5,0)),VLOOKUP($B382,padron!$A$3:$M$482,9,0)),+IF(ISERROR(VLOOKUP($B382,NAfiliado_NFarmacia!$A$2:$J$497,5,0)),"Ingresa Farmacia",VLOOKUP($B382,NAfiliado_NFarmacia!$A$2:$J$497,5,0))))</f>
        <v/>
      </c>
      <c r="J382" s="70">
        <f>+IF($B382="","",+IF(OR($F382="Si",$F382=""),IF(ISERROR(VLOOKUP($B382,padron!$A$3:$M$482,10,0)),+IF(ISERROR(VLOOKUP($B382,NAfiliado_NFarmacia!$A$2:$J$497,5,0)),"Ingresa Direccion de Farmacia",VLOOKUP($B382,NAfiliado_NFarmacia!$A$2:$J$497,6,0)),VLOOKUP($B382,padron!$A$3:$M$482,10,0)),+IF(ISERROR(VLOOKUP($B382,NAfiliado_NFarmacia!$A$2:$J$497,6,0)),"Ingresa Direccion de Farmacia",VLOOKUP($B382,NAfiliado_NFarmacia!$A$2:$J$497,6,0))))</f>
        <v/>
      </c>
      <c r="K382" s="70">
        <f>+IF($B382="","",+IF(OR($F382="Si",$F382=""),IF(ISERROR(VLOOKUP($B382,padron!$A$3:$M$482,10,0)),+IF(ISERROR(VLOOKUP($B382,NAfiliado_NFarmacia!$A$2:$J$497,5,0)),"Ingresa Localidad de Farmacia",VLOOKUP($B382,NAfiliado_NFarmacia!$A$2:$J$497,7,0)),VLOOKUP($B382,padron!$A$3:$M$482,11,0)),+IF(ISERROR(VLOOKUP($B382,NAfiliado_NFarmacia!$A$2:$J$497,7,0)),"Ingresa Localidad de Farmacia",VLOOKUP($B382,NAfiliado_NFarmacia!$A$2:$J$497,7,0))))</f>
        <v/>
      </c>
      <c r="L382" s="69">
        <f>+IF(B382="","",IF(F382="No","84005541",+IFERROR(+VLOOKUP(inicio!B382,padron!$A$2:$H$1999,8,0),"84005541")))</f>
        <v/>
      </c>
      <c r="M382" s="69">
        <f>+IF(B382="","",+IFERROR(+VLOOKUP(B382,padron!A:C,3,0),"no_cargado"))</f>
        <v/>
      </c>
      <c r="N382" s="69">
        <f>+IF(C382="","",+IFERROR(+VLOOKUP($C382,materiales!$A$2:$C$101,3,0),"9999"))</f>
        <v/>
      </c>
      <c r="O382" s="69">
        <f>+IF(D382="","","01")</f>
        <v/>
      </c>
      <c r="P382" s="69">
        <f>+IF(B382="","","CONVENIO 100%")</f>
        <v/>
      </c>
      <c r="Q382" s="69">
        <f>+IF(I382="","","ZTRA")</f>
        <v/>
      </c>
      <c r="R382" s="69">
        <f>+IF(J382="","",+IFERROR(+IF(U382="DSZA","ALMA","1004"),"ALMA"))</f>
        <v/>
      </c>
      <c r="S382" s="69">
        <f>+IF(K382="","","40000001")</f>
        <v/>
      </c>
      <c r="T382" s="69">
        <f>+IF(L382="","",+DAY(TODAY())&amp;"."&amp;TEXT(+TODAY(),"MM")&amp;"."&amp;+YEAR(TODAY()))</f>
        <v/>
      </c>
      <c r="U382" s="69">
        <f>+IF(M382="","",IFERROR(+VLOOKUP(C382,materiales!$A$2:$D$1000,4,0),"DSZA"))</f>
        <v/>
      </c>
      <c r="V382" s="69">
        <f>+IF(N382="","","MAN")</f>
        <v/>
      </c>
      <c r="W382" s="69">
        <f>IF(B382="","","02")</f>
        <v/>
      </c>
      <c r="X382" s="69">
        <f>IF(B382="","","01")</f>
        <v/>
      </c>
      <c r="Y382" s="70">
        <f>+RIGHT(B382,8)</f>
        <v/>
      </c>
      <c r="Z382" s="70">
        <f>IF(M382="no_cargado",VLOOKUP(B382,NAfiliado_NFarmacia!A:H,8,0),"")</f>
        <v/>
      </c>
      <c r="AA382" s="71" t="n"/>
    </row>
    <row r="383">
      <c r="A383" s="50" t="n"/>
      <c r="B383" s="70" t="n"/>
      <c r="C383" s="72" t="n"/>
      <c r="D383" s="70" t="n"/>
      <c r="E383" s="70" t="n"/>
      <c r="F383" s="70" t="n"/>
      <c r="G383" s="66">
        <f>+IF($B383="","",+IFERROR(+VLOOKUP(B383,padron!$A$2:$E$2000,2,0),+IFERROR(VLOOKUP(B383,NAfiliado_NFarmacia!$A:$J,10,0),"Ingresar Nuevo Afiliado")))</f>
        <v/>
      </c>
      <c r="H383" s="69">
        <f>+IF(B383="","",+IFERROR(+VLOOKUP($C383,materiales!$A$2:$C$101,2,0),"9999"))</f>
        <v/>
      </c>
      <c r="I383" s="70">
        <f>+IF($B383="","",+IF(OR($F383="Si",$F383=""),IF(ISERROR(VLOOKUP($B383,padron!$A$3:$M$482,9,0)),+IF(ISERROR(VLOOKUP($B383,NAfiliado_NFarmacia!$A$2:$J$497,5,0)),"Ingresa Farmacia",VLOOKUP($B383,NAfiliado_NFarmacia!$A$2:$J$497,5,0)),VLOOKUP($B383,padron!$A$3:$M$482,9,0)),+IF(ISERROR(VLOOKUP($B383,NAfiliado_NFarmacia!$A$2:$J$497,5,0)),"Ingresa Farmacia",VLOOKUP($B383,NAfiliado_NFarmacia!$A$2:$J$497,5,0))))</f>
        <v/>
      </c>
      <c r="J383" s="70">
        <f>+IF($B383="","",+IF(OR($F383="Si",$F383=""),IF(ISERROR(VLOOKUP($B383,padron!$A$3:$M$482,10,0)),+IF(ISERROR(VLOOKUP($B383,NAfiliado_NFarmacia!$A$2:$J$497,5,0)),"Ingresa Direccion de Farmacia",VLOOKUP($B383,NAfiliado_NFarmacia!$A$2:$J$497,6,0)),VLOOKUP($B383,padron!$A$3:$M$482,10,0)),+IF(ISERROR(VLOOKUP($B383,NAfiliado_NFarmacia!$A$2:$J$497,6,0)),"Ingresa Direccion de Farmacia",VLOOKUP($B383,NAfiliado_NFarmacia!$A$2:$J$497,6,0))))</f>
        <v/>
      </c>
      <c r="K383" s="70">
        <f>+IF($B383="","",+IF(OR($F383="Si",$F383=""),IF(ISERROR(VLOOKUP($B383,padron!$A$3:$M$482,10,0)),+IF(ISERROR(VLOOKUP($B383,NAfiliado_NFarmacia!$A$2:$J$497,5,0)),"Ingresa Localidad de Farmacia",VLOOKUP($B383,NAfiliado_NFarmacia!$A$2:$J$497,7,0)),VLOOKUP($B383,padron!$A$3:$M$482,11,0)),+IF(ISERROR(VLOOKUP($B383,NAfiliado_NFarmacia!$A$2:$J$497,7,0)),"Ingresa Localidad de Farmacia",VLOOKUP($B383,NAfiliado_NFarmacia!$A$2:$J$497,7,0))))</f>
        <v/>
      </c>
      <c r="L383" s="69">
        <f>+IF(B383="","",IF(F383="No","84005541",+IFERROR(+VLOOKUP(inicio!B383,padron!$A$2:$H$1999,8,0),"84005541")))</f>
        <v/>
      </c>
      <c r="M383" s="69">
        <f>+IF(B383="","",+IFERROR(+VLOOKUP(B383,padron!A:C,3,0),"no_cargado"))</f>
        <v/>
      </c>
      <c r="N383" s="69">
        <f>+IF(C383="","",+IFERROR(+VLOOKUP($C383,materiales!$A$2:$C$101,3,0),"9999"))</f>
        <v/>
      </c>
      <c r="O383" s="69">
        <f>+IF(D383="","","01")</f>
        <v/>
      </c>
      <c r="P383" s="69">
        <f>+IF(B383="","","CONVENIO 100%")</f>
        <v/>
      </c>
      <c r="Q383" s="69">
        <f>+IF(I383="","","ZTRA")</f>
        <v/>
      </c>
      <c r="R383" s="69">
        <f>+IF(J383="","",+IFERROR(+IF(U383="DSZA","ALMA","1004"),"ALMA"))</f>
        <v/>
      </c>
      <c r="S383" s="69">
        <f>+IF(K383="","","40000001")</f>
        <v/>
      </c>
      <c r="T383" s="69">
        <f>+IF(L383="","",+DAY(TODAY())&amp;"."&amp;TEXT(+TODAY(),"MM")&amp;"."&amp;+YEAR(TODAY()))</f>
        <v/>
      </c>
      <c r="U383" s="69">
        <f>+IF(M383="","",IFERROR(+VLOOKUP(C383,materiales!$A$2:$D$1000,4,0),"DSZA"))</f>
        <v/>
      </c>
      <c r="V383" s="69">
        <f>+IF(N383="","","MAN")</f>
        <v/>
      </c>
      <c r="W383" s="69">
        <f>IF(B383="","","02")</f>
        <v/>
      </c>
      <c r="X383" s="69">
        <f>IF(B383="","","01")</f>
        <v/>
      </c>
      <c r="Y383" s="70">
        <f>+RIGHT(B383,8)</f>
        <v/>
      </c>
      <c r="Z383" s="70">
        <f>IF(M383="no_cargado",VLOOKUP(B383,NAfiliado_NFarmacia!A:H,8,0),"")</f>
        <v/>
      </c>
      <c r="AA383" s="71" t="n"/>
    </row>
    <row r="384">
      <c r="A384" s="50" t="n"/>
      <c r="B384" s="70" t="n"/>
      <c r="C384" s="72" t="n"/>
      <c r="D384" s="70" t="n"/>
      <c r="E384" s="70" t="n"/>
      <c r="F384" s="70" t="n"/>
      <c r="G384" s="66">
        <f>+IF($B384="","",+IFERROR(+VLOOKUP(B384,padron!$A$2:$E$2000,2,0),+IFERROR(VLOOKUP(B384,NAfiliado_NFarmacia!$A:$J,10,0),"Ingresar Nuevo Afiliado")))</f>
        <v/>
      </c>
      <c r="H384" s="69">
        <f>+IF(B384="","",+IFERROR(+VLOOKUP($C384,materiales!$A$2:$C$101,2,0),"9999"))</f>
        <v/>
      </c>
      <c r="I384" s="70">
        <f>+IF($B384="","",+IF(OR($F384="Si",$F384=""),IF(ISERROR(VLOOKUP($B384,padron!$A$3:$M$482,9,0)),+IF(ISERROR(VLOOKUP($B384,NAfiliado_NFarmacia!$A$2:$J$497,5,0)),"Ingresa Farmacia",VLOOKUP($B384,NAfiliado_NFarmacia!$A$2:$J$497,5,0)),VLOOKUP($B384,padron!$A$3:$M$482,9,0)),+IF(ISERROR(VLOOKUP($B384,NAfiliado_NFarmacia!$A$2:$J$497,5,0)),"Ingresa Farmacia",VLOOKUP($B384,NAfiliado_NFarmacia!$A$2:$J$497,5,0))))</f>
        <v/>
      </c>
      <c r="J384" s="70">
        <f>+IF($B384="","",+IF(OR($F384="Si",$F384=""),IF(ISERROR(VLOOKUP($B384,padron!$A$3:$M$482,10,0)),+IF(ISERROR(VLOOKUP($B384,NAfiliado_NFarmacia!$A$2:$J$497,5,0)),"Ingresa Direccion de Farmacia",VLOOKUP($B384,NAfiliado_NFarmacia!$A$2:$J$497,6,0)),VLOOKUP($B384,padron!$A$3:$M$482,10,0)),+IF(ISERROR(VLOOKUP($B384,NAfiliado_NFarmacia!$A$2:$J$497,6,0)),"Ingresa Direccion de Farmacia",VLOOKUP($B384,NAfiliado_NFarmacia!$A$2:$J$497,6,0))))</f>
        <v/>
      </c>
      <c r="K384" s="70">
        <f>+IF($B384="","",+IF(OR($F384="Si",$F384=""),IF(ISERROR(VLOOKUP($B384,padron!$A$3:$M$482,10,0)),+IF(ISERROR(VLOOKUP($B384,NAfiliado_NFarmacia!$A$2:$J$497,5,0)),"Ingresa Localidad de Farmacia",VLOOKUP($B384,NAfiliado_NFarmacia!$A$2:$J$497,7,0)),VLOOKUP($B384,padron!$A$3:$M$482,11,0)),+IF(ISERROR(VLOOKUP($B384,NAfiliado_NFarmacia!$A$2:$J$497,7,0)),"Ingresa Localidad de Farmacia",VLOOKUP($B384,NAfiliado_NFarmacia!$A$2:$J$497,7,0))))</f>
        <v/>
      </c>
      <c r="L384" s="69">
        <f>+IF(B384="","",IF(F384="No","84005541",+IFERROR(+VLOOKUP(inicio!B384,padron!$A$2:$H$1999,8,0),"84005541")))</f>
        <v/>
      </c>
      <c r="M384" s="69">
        <f>+IF(B384="","",+IFERROR(+VLOOKUP(B384,padron!A:C,3,0),"no_cargado"))</f>
        <v/>
      </c>
      <c r="N384" s="69">
        <f>+IF(C384="","",+IFERROR(+VLOOKUP($C384,materiales!$A$2:$C$101,3,0),"9999"))</f>
        <v/>
      </c>
      <c r="O384" s="69">
        <f>+IF(D384="","","01")</f>
        <v/>
      </c>
      <c r="P384" s="69">
        <f>+IF(B384="","","CONVENIO 100%")</f>
        <v/>
      </c>
      <c r="Q384" s="69">
        <f>+IF(I384="","","ZTRA")</f>
        <v/>
      </c>
      <c r="R384" s="69">
        <f>+IF(J384="","",+IFERROR(+IF(U384="DSZA","ALMA","1004"),"ALMA"))</f>
        <v/>
      </c>
      <c r="S384" s="69">
        <f>+IF(K384="","","40000001")</f>
        <v/>
      </c>
      <c r="T384" s="69">
        <f>+IF(L384="","",+DAY(TODAY())&amp;"."&amp;TEXT(+TODAY(),"MM")&amp;"."&amp;+YEAR(TODAY()))</f>
        <v/>
      </c>
      <c r="U384" s="69">
        <f>+IF(M384="","",IFERROR(+VLOOKUP(C384,materiales!$A$2:$D$1000,4,0),"DSZA"))</f>
        <v/>
      </c>
      <c r="V384" s="69">
        <f>+IF(N384="","","MAN")</f>
        <v/>
      </c>
      <c r="W384" s="69">
        <f>IF(B384="","","02")</f>
        <v/>
      </c>
      <c r="X384" s="69">
        <f>IF(B384="","","01")</f>
        <v/>
      </c>
      <c r="Y384" s="70">
        <f>+RIGHT(B384,8)</f>
        <v/>
      </c>
      <c r="Z384" s="70">
        <f>IF(M384="no_cargado",VLOOKUP(B384,NAfiliado_NFarmacia!A:H,8,0),"")</f>
        <v/>
      </c>
      <c r="AA384" s="71" t="n"/>
    </row>
    <row r="385">
      <c r="A385" s="50" t="n"/>
      <c r="B385" s="70" t="n"/>
      <c r="C385" s="72" t="n"/>
      <c r="D385" s="70" t="n"/>
      <c r="E385" s="70" t="n"/>
      <c r="F385" s="70" t="n"/>
      <c r="G385" s="66">
        <f>+IF($B385="","",+IFERROR(+VLOOKUP(B385,padron!$A$2:$E$2000,2,0),+IFERROR(VLOOKUP(B385,NAfiliado_NFarmacia!$A:$J,10,0),"Ingresar Nuevo Afiliado")))</f>
        <v/>
      </c>
      <c r="H385" s="69">
        <f>+IF(B385="","",+IFERROR(+VLOOKUP($C385,materiales!$A$2:$C$101,2,0),"9999"))</f>
        <v/>
      </c>
      <c r="I385" s="70">
        <f>+IF($B385="","",+IF(OR($F385="Si",$F385=""),IF(ISERROR(VLOOKUP($B385,padron!$A$3:$M$482,9,0)),+IF(ISERROR(VLOOKUP($B385,NAfiliado_NFarmacia!$A$2:$J$497,5,0)),"Ingresa Farmacia",VLOOKUP($B385,NAfiliado_NFarmacia!$A$2:$J$497,5,0)),VLOOKUP($B385,padron!$A$3:$M$482,9,0)),+IF(ISERROR(VLOOKUP($B385,NAfiliado_NFarmacia!$A$2:$J$497,5,0)),"Ingresa Farmacia",VLOOKUP($B385,NAfiliado_NFarmacia!$A$2:$J$497,5,0))))</f>
        <v/>
      </c>
      <c r="J385" s="70">
        <f>+IF($B385="","",+IF(OR($F385="Si",$F385=""),IF(ISERROR(VLOOKUP($B385,padron!$A$3:$M$482,10,0)),+IF(ISERROR(VLOOKUP($B385,NAfiliado_NFarmacia!$A$2:$J$497,5,0)),"Ingresa Direccion de Farmacia",VLOOKUP($B385,NAfiliado_NFarmacia!$A$2:$J$497,6,0)),VLOOKUP($B385,padron!$A$3:$M$482,10,0)),+IF(ISERROR(VLOOKUP($B385,NAfiliado_NFarmacia!$A$2:$J$497,6,0)),"Ingresa Direccion de Farmacia",VLOOKUP($B385,NAfiliado_NFarmacia!$A$2:$J$497,6,0))))</f>
        <v/>
      </c>
      <c r="K385" s="70">
        <f>+IF($B385="","",+IF(OR($F385="Si",$F385=""),IF(ISERROR(VLOOKUP($B385,padron!$A$3:$M$482,10,0)),+IF(ISERROR(VLOOKUP($B385,NAfiliado_NFarmacia!$A$2:$J$497,5,0)),"Ingresa Localidad de Farmacia",VLOOKUP($B385,NAfiliado_NFarmacia!$A$2:$J$497,7,0)),VLOOKUP($B385,padron!$A$3:$M$482,11,0)),+IF(ISERROR(VLOOKUP($B385,NAfiliado_NFarmacia!$A$2:$J$497,7,0)),"Ingresa Localidad de Farmacia",VLOOKUP($B385,NAfiliado_NFarmacia!$A$2:$J$497,7,0))))</f>
        <v/>
      </c>
      <c r="L385" s="69">
        <f>+IF(B385="","",IF(F385="No","84005541",+IFERROR(+VLOOKUP(inicio!B385,padron!$A$2:$H$1999,8,0),"84005541")))</f>
        <v/>
      </c>
      <c r="M385" s="69">
        <f>+IF(B385="","",+IFERROR(+VLOOKUP(B385,padron!A:C,3,0),"no_cargado"))</f>
        <v/>
      </c>
      <c r="N385" s="69">
        <f>+IF(C385="","",+IFERROR(+VLOOKUP($C385,materiales!$A$2:$C$101,3,0),"9999"))</f>
        <v/>
      </c>
      <c r="O385" s="69">
        <f>+IF(D385="","","01")</f>
        <v/>
      </c>
      <c r="P385" s="69">
        <f>+IF(B385="","","CONVENIO 100%")</f>
        <v/>
      </c>
      <c r="Q385" s="69">
        <f>+IF(I385="","","ZTRA")</f>
        <v/>
      </c>
      <c r="R385" s="69">
        <f>+IF(J385="","",+IFERROR(+IF(U385="DSZA","ALMA","1004"),"ALMA"))</f>
        <v/>
      </c>
      <c r="S385" s="69">
        <f>+IF(K385="","","40000001")</f>
        <v/>
      </c>
      <c r="T385" s="69">
        <f>+IF(L385="","",+DAY(TODAY())&amp;"."&amp;TEXT(+TODAY(),"MM")&amp;"."&amp;+YEAR(TODAY()))</f>
        <v/>
      </c>
      <c r="U385" s="69">
        <f>+IF(M385="","",IFERROR(+VLOOKUP(C385,materiales!$A$2:$D$1000,4,0),"DSZA"))</f>
        <v/>
      </c>
      <c r="V385" s="69">
        <f>+IF(N385="","","MAN")</f>
        <v/>
      </c>
      <c r="W385" s="69">
        <f>IF(B385="","","02")</f>
        <v/>
      </c>
      <c r="X385" s="69">
        <f>IF(B385="","","01")</f>
        <v/>
      </c>
      <c r="Y385" s="70">
        <f>+RIGHT(B385,8)</f>
        <v/>
      </c>
      <c r="Z385" s="70">
        <f>IF(M385="no_cargado",VLOOKUP(B385,NAfiliado_NFarmacia!A:H,8,0),"")</f>
        <v/>
      </c>
      <c r="AA385" s="71" t="n"/>
    </row>
    <row r="386">
      <c r="A386" s="50" t="n"/>
      <c r="B386" s="70" t="n"/>
      <c r="C386" s="72" t="n"/>
      <c r="D386" s="70" t="n"/>
      <c r="E386" s="70" t="n"/>
      <c r="F386" s="70" t="n"/>
      <c r="G386" s="66">
        <f>+IF($B386="","",+IFERROR(+VLOOKUP(B386,padron!$A$2:$E$2000,2,0),+IFERROR(VLOOKUP(B386,NAfiliado_NFarmacia!$A:$J,10,0),"Ingresar Nuevo Afiliado")))</f>
        <v/>
      </c>
      <c r="H386" s="69">
        <f>+IF(B386="","",+IFERROR(+VLOOKUP($C386,materiales!$A$2:$C$101,2,0),"9999"))</f>
        <v/>
      </c>
      <c r="I386" s="70">
        <f>+IF($B386="","",+IF(OR($F386="Si",$F386=""),IF(ISERROR(VLOOKUP($B386,padron!$A$3:$M$482,9,0)),+IF(ISERROR(VLOOKUP($B386,NAfiliado_NFarmacia!$A$2:$J$497,5,0)),"Ingresa Farmacia",VLOOKUP($B386,NAfiliado_NFarmacia!$A$2:$J$497,5,0)),VLOOKUP($B386,padron!$A$3:$M$482,9,0)),+IF(ISERROR(VLOOKUP($B386,NAfiliado_NFarmacia!$A$2:$J$497,5,0)),"Ingresa Farmacia",VLOOKUP($B386,NAfiliado_NFarmacia!$A$2:$J$497,5,0))))</f>
        <v/>
      </c>
      <c r="J386" s="70">
        <f>+IF($B386="","",+IF(OR($F386="Si",$F386=""),IF(ISERROR(VLOOKUP($B386,padron!$A$3:$M$482,10,0)),+IF(ISERROR(VLOOKUP($B386,NAfiliado_NFarmacia!$A$2:$J$497,5,0)),"Ingresa Direccion de Farmacia",VLOOKUP($B386,NAfiliado_NFarmacia!$A$2:$J$497,6,0)),VLOOKUP($B386,padron!$A$3:$M$482,10,0)),+IF(ISERROR(VLOOKUP($B386,NAfiliado_NFarmacia!$A$2:$J$497,6,0)),"Ingresa Direccion de Farmacia",VLOOKUP($B386,NAfiliado_NFarmacia!$A$2:$J$497,6,0))))</f>
        <v/>
      </c>
      <c r="K386" s="70">
        <f>+IF($B386="","",+IF(OR($F386="Si",$F386=""),IF(ISERROR(VLOOKUP($B386,padron!$A$3:$M$482,10,0)),+IF(ISERROR(VLOOKUP($B386,NAfiliado_NFarmacia!$A$2:$J$497,5,0)),"Ingresa Localidad de Farmacia",VLOOKUP($B386,NAfiliado_NFarmacia!$A$2:$J$497,7,0)),VLOOKUP($B386,padron!$A$3:$M$482,11,0)),+IF(ISERROR(VLOOKUP($B386,NAfiliado_NFarmacia!$A$2:$J$497,7,0)),"Ingresa Localidad de Farmacia",VLOOKUP($B386,NAfiliado_NFarmacia!$A$2:$J$497,7,0))))</f>
        <v/>
      </c>
      <c r="L386" s="69">
        <f>+IF(B386="","",IF(F386="No","84005541",+IFERROR(+VLOOKUP(inicio!B386,padron!$A$2:$H$1999,8,0),"84005541")))</f>
        <v/>
      </c>
      <c r="M386" s="69">
        <f>+IF(B386="","",+IFERROR(+VLOOKUP(B386,padron!A:C,3,0),"no_cargado"))</f>
        <v/>
      </c>
      <c r="N386" s="69">
        <f>+IF(C386="","",+IFERROR(+VLOOKUP($C386,materiales!$A$2:$C$101,3,0),"9999"))</f>
        <v/>
      </c>
      <c r="O386" s="69">
        <f>+IF(D386="","","01")</f>
        <v/>
      </c>
      <c r="P386" s="69">
        <f>+IF(B386="","","CONVENIO 100%")</f>
        <v/>
      </c>
      <c r="Q386" s="69">
        <f>+IF(I386="","","ZTRA")</f>
        <v/>
      </c>
      <c r="R386" s="69">
        <f>+IF(J386="","",+IFERROR(+IF(U386="DSZA","ALMA","1004"),"ALMA"))</f>
        <v/>
      </c>
      <c r="S386" s="69">
        <f>+IF(K386="","","40000001")</f>
        <v/>
      </c>
      <c r="T386" s="69">
        <f>+IF(L386="","",+DAY(TODAY())&amp;"."&amp;TEXT(+TODAY(),"MM")&amp;"."&amp;+YEAR(TODAY()))</f>
        <v/>
      </c>
      <c r="U386" s="69">
        <f>+IF(M386="","",IFERROR(+VLOOKUP(C386,materiales!$A$2:$D$1000,4,0),"DSZA"))</f>
        <v/>
      </c>
      <c r="V386" s="69">
        <f>+IF(N386="","","MAN")</f>
        <v/>
      </c>
      <c r="W386" s="69">
        <f>IF(B386="","","02")</f>
        <v/>
      </c>
      <c r="X386" s="69">
        <f>IF(B386="","","01")</f>
        <v/>
      </c>
      <c r="Y386" s="70">
        <f>+RIGHT(B386,8)</f>
        <v/>
      </c>
      <c r="Z386" s="70">
        <f>IF(M386="no_cargado",VLOOKUP(B386,NAfiliado_NFarmacia!A:H,8,0),"")</f>
        <v/>
      </c>
      <c r="AA386" s="71" t="n"/>
    </row>
    <row r="387">
      <c r="A387" s="50" t="n"/>
      <c r="B387" s="70" t="n"/>
      <c r="C387" s="72" t="n"/>
      <c r="D387" s="70" t="n"/>
      <c r="E387" s="70" t="n"/>
      <c r="F387" s="70" t="n"/>
      <c r="G387" s="66">
        <f>+IF($B387="","",+IFERROR(+VLOOKUP(B387,padron!$A$2:$E$2000,2,0),+IFERROR(VLOOKUP(B387,NAfiliado_NFarmacia!$A:$J,10,0),"Ingresar Nuevo Afiliado")))</f>
        <v/>
      </c>
      <c r="H387" s="69">
        <f>+IF(B387="","",+IFERROR(+VLOOKUP($C387,materiales!$A$2:$C$101,2,0),"9999"))</f>
        <v/>
      </c>
      <c r="I387" s="70">
        <f>+IF($B387="","",+IF(OR($F387="Si",$F387=""),IF(ISERROR(VLOOKUP($B387,padron!$A$3:$M$482,9,0)),+IF(ISERROR(VLOOKUP($B387,NAfiliado_NFarmacia!$A$2:$J$497,5,0)),"Ingresa Farmacia",VLOOKUP($B387,NAfiliado_NFarmacia!$A$2:$J$497,5,0)),VLOOKUP($B387,padron!$A$3:$M$482,9,0)),+IF(ISERROR(VLOOKUP($B387,NAfiliado_NFarmacia!$A$2:$J$497,5,0)),"Ingresa Farmacia",VLOOKUP($B387,NAfiliado_NFarmacia!$A$2:$J$497,5,0))))</f>
        <v/>
      </c>
      <c r="J387" s="70">
        <f>+IF($B387="","",+IF(OR($F387="Si",$F387=""),IF(ISERROR(VLOOKUP($B387,padron!$A$3:$M$482,10,0)),+IF(ISERROR(VLOOKUP($B387,NAfiliado_NFarmacia!$A$2:$J$497,5,0)),"Ingresa Direccion de Farmacia",VLOOKUP($B387,NAfiliado_NFarmacia!$A$2:$J$497,6,0)),VLOOKUP($B387,padron!$A$3:$M$482,10,0)),+IF(ISERROR(VLOOKUP($B387,NAfiliado_NFarmacia!$A$2:$J$497,6,0)),"Ingresa Direccion de Farmacia",VLOOKUP($B387,NAfiliado_NFarmacia!$A$2:$J$497,6,0))))</f>
        <v/>
      </c>
      <c r="K387" s="70">
        <f>+IF($B387="","",+IF(OR($F387="Si",$F387=""),IF(ISERROR(VLOOKUP($B387,padron!$A$3:$M$482,10,0)),+IF(ISERROR(VLOOKUP($B387,NAfiliado_NFarmacia!$A$2:$J$497,5,0)),"Ingresa Localidad de Farmacia",VLOOKUP($B387,NAfiliado_NFarmacia!$A$2:$J$497,7,0)),VLOOKUP($B387,padron!$A$3:$M$482,11,0)),+IF(ISERROR(VLOOKUP($B387,NAfiliado_NFarmacia!$A$2:$J$497,7,0)),"Ingresa Localidad de Farmacia",VLOOKUP($B387,NAfiliado_NFarmacia!$A$2:$J$497,7,0))))</f>
        <v/>
      </c>
      <c r="L387" s="69">
        <f>+IF(B387="","",IF(F387="No","84005541",+IFERROR(+VLOOKUP(inicio!B387,padron!$A$2:$H$1999,8,0),"84005541")))</f>
        <v/>
      </c>
      <c r="M387" s="69">
        <f>+IF(B387="","",+IFERROR(+VLOOKUP(B387,padron!A:C,3,0),"no_cargado"))</f>
        <v/>
      </c>
      <c r="N387" s="69">
        <f>+IF(C387="","",+IFERROR(+VLOOKUP($C387,materiales!$A$2:$C$101,3,0),"9999"))</f>
        <v/>
      </c>
      <c r="O387" s="69">
        <f>+IF(D387="","","01")</f>
        <v/>
      </c>
      <c r="P387" s="69">
        <f>+IF(B387="","","CONVENIO 100%")</f>
        <v/>
      </c>
      <c r="Q387" s="69">
        <f>+IF(I387="","","ZTRA")</f>
        <v/>
      </c>
      <c r="R387" s="69">
        <f>+IF(J387="","",+IFERROR(+IF(U387="DSZA","ALMA","1004"),"ALMA"))</f>
        <v/>
      </c>
      <c r="S387" s="69">
        <f>+IF(K387="","","40000001")</f>
        <v/>
      </c>
      <c r="T387" s="69">
        <f>+IF(L387="","",+DAY(TODAY())&amp;"."&amp;TEXT(+TODAY(),"MM")&amp;"."&amp;+YEAR(TODAY()))</f>
        <v/>
      </c>
      <c r="U387" s="69">
        <f>+IF(M387="","",IFERROR(+VLOOKUP(C387,materiales!$A$2:$D$1000,4,0),"DSZA"))</f>
        <v/>
      </c>
      <c r="V387" s="69">
        <f>+IF(N387="","","MAN")</f>
        <v/>
      </c>
      <c r="W387" s="69">
        <f>IF(B387="","","02")</f>
        <v/>
      </c>
      <c r="X387" s="69">
        <f>IF(B387="","","01")</f>
        <v/>
      </c>
      <c r="Y387" s="70">
        <f>+RIGHT(B387,8)</f>
        <v/>
      </c>
      <c r="Z387" s="70">
        <f>IF(M387="no_cargado",VLOOKUP(B387,NAfiliado_NFarmacia!A:H,8,0),"")</f>
        <v/>
      </c>
      <c r="AA387" s="71" t="n"/>
    </row>
    <row r="388">
      <c r="A388" s="50" t="n"/>
      <c r="B388" s="70" t="n"/>
      <c r="C388" s="72" t="n"/>
      <c r="D388" s="70" t="n"/>
      <c r="E388" s="70" t="n"/>
      <c r="F388" s="70" t="n"/>
      <c r="G388" s="66">
        <f>+IF($B388="","",+IFERROR(+VLOOKUP(B388,padron!$A$2:$E$2000,2,0),+IFERROR(VLOOKUP(B388,NAfiliado_NFarmacia!$A:$J,10,0),"Ingresar Nuevo Afiliado")))</f>
        <v/>
      </c>
      <c r="H388" s="69">
        <f>+IF(B388="","",+IFERROR(+VLOOKUP($C388,materiales!$A$2:$C$101,2,0),"9999"))</f>
        <v/>
      </c>
      <c r="I388" s="70">
        <f>+IF($B388="","",+IF(OR($F388="Si",$F388=""),IF(ISERROR(VLOOKUP($B388,padron!$A$3:$M$482,9,0)),+IF(ISERROR(VLOOKUP($B388,NAfiliado_NFarmacia!$A$2:$J$497,5,0)),"Ingresa Farmacia",VLOOKUP($B388,NAfiliado_NFarmacia!$A$2:$J$497,5,0)),VLOOKUP($B388,padron!$A$3:$M$482,9,0)),+IF(ISERROR(VLOOKUP($B388,NAfiliado_NFarmacia!$A$2:$J$497,5,0)),"Ingresa Farmacia",VLOOKUP($B388,NAfiliado_NFarmacia!$A$2:$J$497,5,0))))</f>
        <v/>
      </c>
      <c r="J388" s="70">
        <f>+IF($B388="","",+IF(OR($F388="Si",$F388=""),IF(ISERROR(VLOOKUP($B388,padron!$A$3:$M$482,10,0)),+IF(ISERROR(VLOOKUP($B388,NAfiliado_NFarmacia!$A$2:$J$497,5,0)),"Ingresa Direccion de Farmacia",VLOOKUP($B388,NAfiliado_NFarmacia!$A$2:$J$497,6,0)),VLOOKUP($B388,padron!$A$3:$M$482,10,0)),+IF(ISERROR(VLOOKUP($B388,NAfiliado_NFarmacia!$A$2:$J$497,6,0)),"Ingresa Direccion de Farmacia",VLOOKUP($B388,NAfiliado_NFarmacia!$A$2:$J$497,6,0))))</f>
        <v/>
      </c>
      <c r="K388" s="70">
        <f>+IF($B388="","",+IF(OR($F388="Si",$F388=""),IF(ISERROR(VLOOKUP($B388,padron!$A$3:$M$482,10,0)),+IF(ISERROR(VLOOKUP($B388,NAfiliado_NFarmacia!$A$2:$J$497,5,0)),"Ingresa Localidad de Farmacia",VLOOKUP($B388,NAfiliado_NFarmacia!$A$2:$J$497,7,0)),VLOOKUP($B388,padron!$A$3:$M$482,11,0)),+IF(ISERROR(VLOOKUP($B388,NAfiliado_NFarmacia!$A$2:$J$497,7,0)),"Ingresa Localidad de Farmacia",VLOOKUP($B388,NAfiliado_NFarmacia!$A$2:$J$497,7,0))))</f>
        <v/>
      </c>
      <c r="L388" s="69">
        <f>+IF(B388="","",IF(F388="No","84005541",+IFERROR(+VLOOKUP(inicio!B388,padron!$A$2:$H$1999,8,0),"84005541")))</f>
        <v/>
      </c>
      <c r="M388" s="69">
        <f>+IF(B388="","",+IFERROR(+VLOOKUP(B388,padron!A:C,3,0),"no_cargado"))</f>
        <v/>
      </c>
      <c r="N388" s="69">
        <f>+IF(C388="","",+IFERROR(+VLOOKUP($C388,materiales!$A$2:$C$101,3,0),"9999"))</f>
        <v/>
      </c>
      <c r="O388" s="69">
        <f>+IF(D388="","","01")</f>
        <v/>
      </c>
      <c r="P388" s="69">
        <f>+IF(B388="","","CONVENIO 100%")</f>
        <v/>
      </c>
      <c r="Q388" s="69">
        <f>+IF(I388="","","ZTRA")</f>
        <v/>
      </c>
      <c r="R388" s="69">
        <f>+IF(J388="","",+IFERROR(+IF(U388="DSZA","ALMA","1004"),"ALMA"))</f>
        <v/>
      </c>
      <c r="S388" s="69">
        <f>+IF(K388="","","40000001")</f>
        <v/>
      </c>
      <c r="T388" s="69">
        <f>+IF(L388="","",+DAY(TODAY())&amp;"."&amp;TEXT(+TODAY(),"MM")&amp;"."&amp;+YEAR(TODAY()))</f>
        <v/>
      </c>
      <c r="U388" s="69">
        <f>+IF(M388="","",IFERROR(+VLOOKUP(C388,materiales!$A$2:$D$1000,4,0),"DSZA"))</f>
        <v/>
      </c>
      <c r="V388" s="69">
        <f>+IF(N388="","","MAN")</f>
        <v/>
      </c>
      <c r="W388" s="69">
        <f>IF(B388="","","02")</f>
        <v/>
      </c>
      <c r="X388" s="69">
        <f>IF(B388="","","01")</f>
        <v/>
      </c>
      <c r="Y388" s="70">
        <f>+RIGHT(B388,8)</f>
        <v/>
      </c>
      <c r="Z388" s="70">
        <f>IF(M388="no_cargado",VLOOKUP(B388,NAfiliado_NFarmacia!A:H,8,0),"")</f>
        <v/>
      </c>
      <c r="AA388" s="71" t="n"/>
    </row>
    <row r="389">
      <c r="A389" s="50" t="n"/>
      <c r="B389" s="70" t="n"/>
      <c r="C389" s="72" t="n"/>
      <c r="D389" s="70" t="n"/>
      <c r="E389" s="70" t="n"/>
      <c r="F389" s="70" t="n"/>
      <c r="G389" s="66">
        <f>+IF($B389="","",+IFERROR(+VLOOKUP(B389,padron!$A$2:$E$2000,2,0),+IFERROR(VLOOKUP(B389,NAfiliado_NFarmacia!$A:$J,10,0),"Ingresar Nuevo Afiliado")))</f>
        <v/>
      </c>
      <c r="H389" s="69">
        <f>+IF(B389="","",+IFERROR(+VLOOKUP($C389,materiales!$A$2:$C$101,2,0),"9999"))</f>
        <v/>
      </c>
      <c r="I389" s="70">
        <f>+IF($B389="","",+IF(OR($F389="Si",$F389=""),IF(ISERROR(VLOOKUP($B389,padron!$A$3:$M$482,9,0)),+IF(ISERROR(VLOOKUP($B389,NAfiliado_NFarmacia!$A$2:$J$497,5,0)),"Ingresa Farmacia",VLOOKUP($B389,NAfiliado_NFarmacia!$A$2:$J$497,5,0)),VLOOKUP($B389,padron!$A$3:$M$482,9,0)),+IF(ISERROR(VLOOKUP($B389,NAfiliado_NFarmacia!$A$2:$J$497,5,0)),"Ingresa Farmacia",VLOOKUP($B389,NAfiliado_NFarmacia!$A$2:$J$497,5,0))))</f>
        <v/>
      </c>
      <c r="J389" s="70">
        <f>+IF($B389="","",+IF(OR($F389="Si",$F389=""),IF(ISERROR(VLOOKUP($B389,padron!$A$3:$M$482,10,0)),+IF(ISERROR(VLOOKUP($B389,NAfiliado_NFarmacia!$A$2:$J$497,5,0)),"Ingresa Direccion de Farmacia",VLOOKUP($B389,NAfiliado_NFarmacia!$A$2:$J$497,6,0)),VLOOKUP($B389,padron!$A$3:$M$482,10,0)),+IF(ISERROR(VLOOKUP($B389,NAfiliado_NFarmacia!$A$2:$J$497,6,0)),"Ingresa Direccion de Farmacia",VLOOKUP($B389,NAfiliado_NFarmacia!$A$2:$J$497,6,0))))</f>
        <v/>
      </c>
      <c r="K389" s="70">
        <f>+IF($B389="","",+IF(OR($F389="Si",$F389=""),IF(ISERROR(VLOOKUP($B389,padron!$A$3:$M$482,10,0)),+IF(ISERROR(VLOOKUP($B389,NAfiliado_NFarmacia!$A$2:$J$497,5,0)),"Ingresa Localidad de Farmacia",VLOOKUP($B389,NAfiliado_NFarmacia!$A$2:$J$497,7,0)),VLOOKUP($B389,padron!$A$3:$M$482,11,0)),+IF(ISERROR(VLOOKUP($B389,NAfiliado_NFarmacia!$A$2:$J$497,7,0)),"Ingresa Localidad de Farmacia",VLOOKUP($B389,NAfiliado_NFarmacia!$A$2:$J$497,7,0))))</f>
        <v/>
      </c>
      <c r="L389" s="69">
        <f>+IF(B389="","",IF(F389="No","84005541",+IFERROR(+VLOOKUP(inicio!B389,padron!$A$2:$H$1999,8,0),"84005541")))</f>
        <v/>
      </c>
      <c r="M389" s="69">
        <f>+IF(B389="","",+IFERROR(+VLOOKUP(B389,padron!A:C,3,0),"no_cargado"))</f>
        <v/>
      </c>
      <c r="N389" s="69">
        <f>+IF(C389="","",+IFERROR(+VLOOKUP($C389,materiales!$A$2:$C$101,3,0),"9999"))</f>
        <v/>
      </c>
      <c r="O389" s="69">
        <f>+IF(D389="","","01")</f>
        <v/>
      </c>
      <c r="P389" s="69">
        <f>+IF(B389="","","CONVENIO 100%")</f>
        <v/>
      </c>
      <c r="Q389" s="69">
        <f>+IF(I389="","","ZTRA")</f>
        <v/>
      </c>
      <c r="R389" s="69">
        <f>+IF(J389="","",+IFERROR(+IF(U389="DSZA","ALMA","1004"),"ALMA"))</f>
        <v/>
      </c>
      <c r="S389" s="69">
        <f>+IF(K389="","","40000001")</f>
        <v/>
      </c>
      <c r="T389" s="69">
        <f>+IF(L389="","",+DAY(TODAY())&amp;"."&amp;TEXT(+TODAY(),"MM")&amp;"."&amp;+YEAR(TODAY()))</f>
        <v/>
      </c>
      <c r="U389" s="69">
        <f>+IF(M389="","",IFERROR(+VLOOKUP(C389,materiales!$A$2:$D$1000,4,0),"DSZA"))</f>
        <v/>
      </c>
      <c r="V389" s="69">
        <f>+IF(N389="","","MAN")</f>
        <v/>
      </c>
      <c r="W389" s="69">
        <f>IF(B389="","","02")</f>
        <v/>
      </c>
      <c r="X389" s="69">
        <f>IF(B389="","","01")</f>
        <v/>
      </c>
      <c r="Y389" s="70">
        <f>+RIGHT(B389,8)</f>
        <v/>
      </c>
      <c r="Z389" s="70">
        <f>IF(M389="no_cargado",VLOOKUP(B389,NAfiliado_NFarmacia!A:H,8,0),"")</f>
        <v/>
      </c>
      <c r="AA389" s="71" t="n"/>
    </row>
    <row r="390">
      <c r="A390" s="50" t="n"/>
      <c r="B390" s="70" t="n"/>
      <c r="C390" s="72" t="n"/>
      <c r="D390" s="70" t="n"/>
      <c r="E390" s="70" t="n"/>
      <c r="F390" s="70" t="n"/>
      <c r="G390" s="66">
        <f>+IF($B390="","",+IFERROR(+VLOOKUP(B390,padron!$A$2:$E$2000,2,0),+IFERROR(VLOOKUP(B390,NAfiliado_NFarmacia!$A:$J,10,0),"Ingresar Nuevo Afiliado")))</f>
        <v/>
      </c>
      <c r="H390" s="69">
        <f>+IF(B390="","",+IFERROR(+VLOOKUP($C390,materiales!$A$2:$C$101,2,0),"9999"))</f>
        <v/>
      </c>
      <c r="I390" s="70">
        <f>+IF($B390="","",+IF(OR($F390="Si",$F390=""),IF(ISERROR(VLOOKUP($B390,padron!$A$3:$M$482,9,0)),+IF(ISERROR(VLOOKUP($B390,NAfiliado_NFarmacia!$A$2:$J$497,5,0)),"Ingresa Farmacia",VLOOKUP($B390,NAfiliado_NFarmacia!$A$2:$J$497,5,0)),VLOOKUP($B390,padron!$A$3:$M$482,9,0)),+IF(ISERROR(VLOOKUP($B390,NAfiliado_NFarmacia!$A$2:$J$497,5,0)),"Ingresa Farmacia",VLOOKUP($B390,NAfiliado_NFarmacia!$A$2:$J$497,5,0))))</f>
        <v/>
      </c>
      <c r="J390" s="70">
        <f>+IF($B390="","",+IF(OR($F390="Si",$F390=""),IF(ISERROR(VLOOKUP($B390,padron!$A$3:$M$482,10,0)),+IF(ISERROR(VLOOKUP($B390,NAfiliado_NFarmacia!$A$2:$J$497,5,0)),"Ingresa Direccion de Farmacia",VLOOKUP($B390,NAfiliado_NFarmacia!$A$2:$J$497,6,0)),VLOOKUP($B390,padron!$A$3:$M$482,10,0)),+IF(ISERROR(VLOOKUP($B390,NAfiliado_NFarmacia!$A$2:$J$497,6,0)),"Ingresa Direccion de Farmacia",VLOOKUP($B390,NAfiliado_NFarmacia!$A$2:$J$497,6,0))))</f>
        <v/>
      </c>
      <c r="K390" s="70">
        <f>+IF($B390="","",+IF(OR($F390="Si",$F390=""),IF(ISERROR(VLOOKUP($B390,padron!$A$3:$M$482,10,0)),+IF(ISERROR(VLOOKUP($B390,NAfiliado_NFarmacia!$A$2:$J$497,5,0)),"Ingresa Localidad de Farmacia",VLOOKUP($B390,NAfiliado_NFarmacia!$A$2:$J$497,7,0)),VLOOKUP($B390,padron!$A$3:$M$482,11,0)),+IF(ISERROR(VLOOKUP($B390,NAfiliado_NFarmacia!$A$2:$J$497,7,0)),"Ingresa Localidad de Farmacia",VLOOKUP($B390,NAfiliado_NFarmacia!$A$2:$J$497,7,0))))</f>
        <v/>
      </c>
      <c r="L390" s="69">
        <f>+IF(B390="","",IF(F390="No","84005541",+IFERROR(+VLOOKUP(inicio!B390,padron!$A$2:$H$1999,8,0),"84005541")))</f>
        <v/>
      </c>
      <c r="M390" s="69">
        <f>+IF(B390="","",+IFERROR(+VLOOKUP(B390,padron!A:C,3,0),"no_cargado"))</f>
        <v/>
      </c>
      <c r="N390" s="69">
        <f>+IF(C390="","",+IFERROR(+VLOOKUP($C390,materiales!$A$2:$C$101,3,0),"9999"))</f>
        <v/>
      </c>
      <c r="O390" s="69">
        <f>+IF(D390="","","01")</f>
        <v/>
      </c>
      <c r="P390" s="69">
        <f>+IF(B390="","","CONVENIO 100%")</f>
        <v/>
      </c>
      <c r="Q390" s="69">
        <f>+IF(I390="","","ZTRA")</f>
        <v/>
      </c>
      <c r="R390" s="69">
        <f>+IF(J390="","",+IFERROR(+IF(U390="DSZA","ALMA","1004"),"ALMA"))</f>
        <v/>
      </c>
      <c r="S390" s="69">
        <f>+IF(K390="","","40000001")</f>
        <v/>
      </c>
      <c r="T390" s="69">
        <f>+IF(L390="","",+DAY(TODAY())&amp;"."&amp;TEXT(+TODAY(),"MM")&amp;"."&amp;+YEAR(TODAY()))</f>
        <v/>
      </c>
      <c r="U390" s="69">
        <f>+IF(M390="","",IFERROR(+VLOOKUP(C390,materiales!$A$2:$D$1000,4,0),"DSZA"))</f>
        <v/>
      </c>
      <c r="V390" s="69">
        <f>+IF(N390="","","MAN")</f>
        <v/>
      </c>
      <c r="W390" s="69">
        <f>IF(B390="","","02")</f>
        <v/>
      </c>
      <c r="X390" s="69">
        <f>IF(B390="","","01")</f>
        <v/>
      </c>
      <c r="Y390" s="70">
        <f>+RIGHT(B390,8)</f>
        <v/>
      </c>
      <c r="Z390" s="70">
        <f>IF(M390="no_cargado",VLOOKUP(B390,NAfiliado_NFarmacia!A:H,8,0),"")</f>
        <v/>
      </c>
      <c r="AA390" s="71" t="n"/>
    </row>
    <row r="391">
      <c r="A391" s="50" t="n"/>
      <c r="B391" s="70" t="n"/>
      <c r="C391" s="72" t="n"/>
      <c r="D391" s="70" t="n"/>
      <c r="E391" s="70" t="n"/>
      <c r="F391" s="70" t="n"/>
      <c r="G391" s="66">
        <f>+IF($B391="","",+IFERROR(+VLOOKUP(B391,padron!$A$2:$E$2000,2,0),+IFERROR(VLOOKUP(B391,NAfiliado_NFarmacia!$A:$J,10,0),"Ingresar Nuevo Afiliado")))</f>
        <v/>
      </c>
      <c r="H391" s="69">
        <f>+IF(B391="","",+IFERROR(+VLOOKUP($C391,materiales!$A$2:$C$101,2,0),"9999"))</f>
        <v/>
      </c>
      <c r="I391" s="70">
        <f>+IF($B391="","",+IF(OR($F391="Si",$F391=""),IF(ISERROR(VLOOKUP($B391,padron!$A$3:$M$482,9,0)),+IF(ISERROR(VLOOKUP($B391,NAfiliado_NFarmacia!$A$2:$J$497,5,0)),"Ingresa Farmacia",VLOOKUP($B391,NAfiliado_NFarmacia!$A$2:$J$497,5,0)),VLOOKUP($B391,padron!$A$3:$M$482,9,0)),+IF(ISERROR(VLOOKUP($B391,NAfiliado_NFarmacia!$A$2:$J$497,5,0)),"Ingresa Farmacia",VLOOKUP($B391,NAfiliado_NFarmacia!$A$2:$J$497,5,0))))</f>
        <v/>
      </c>
      <c r="J391" s="70">
        <f>+IF($B391="","",+IF(OR($F391="Si",$F391=""),IF(ISERROR(VLOOKUP($B391,padron!$A$3:$M$482,10,0)),+IF(ISERROR(VLOOKUP($B391,NAfiliado_NFarmacia!$A$2:$J$497,5,0)),"Ingresa Direccion de Farmacia",VLOOKUP($B391,NAfiliado_NFarmacia!$A$2:$J$497,6,0)),VLOOKUP($B391,padron!$A$3:$M$482,10,0)),+IF(ISERROR(VLOOKUP($B391,NAfiliado_NFarmacia!$A$2:$J$497,6,0)),"Ingresa Direccion de Farmacia",VLOOKUP($B391,NAfiliado_NFarmacia!$A$2:$J$497,6,0))))</f>
        <v/>
      </c>
      <c r="K391" s="70">
        <f>+IF($B391="","",+IF(OR($F391="Si",$F391=""),IF(ISERROR(VLOOKUP($B391,padron!$A$3:$M$482,10,0)),+IF(ISERROR(VLOOKUP($B391,NAfiliado_NFarmacia!$A$2:$J$497,5,0)),"Ingresa Localidad de Farmacia",VLOOKUP($B391,NAfiliado_NFarmacia!$A$2:$J$497,7,0)),VLOOKUP($B391,padron!$A$3:$M$482,11,0)),+IF(ISERROR(VLOOKUP($B391,NAfiliado_NFarmacia!$A$2:$J$497,7,0)),"Ingresa Localidad de Farmacia",VLOOKUP($B391,NAfiliado_NFarmacia!$A$2:$J$497,7,0))))</f>
        <v/>
      </c>
      <c r="L391" s="69">
        <f>+IF(B391="","",IF(F391="No","84005541",+IFERROR(+VLOOKUP(inicio!B391,padron!$A$2:$H$1999,8,0),"84005541")))</f>
        <v/>
      </c>
      <c r="M391" s="69">
        <f>+IF(B391="","",+IFERROR(+VLOOKUP(B391,padron!A:C,3,0),"no_cargado"))</f>
        <v/>
      </c>
      <c r="N391" s="69">
        <f>+IF(C391="","",+IFERROR(+VLOOKUP($C391,materiales!$A$2:$C$101,3,0),"9999"))</f>
        <v/>
      </c>
      <c r="O391" s="69">
        <f>+IF(D391="","","01")</f>
        <v/>
      </c>
      <c r="P391" s="69">
        <f>+IF(B391="","","CONVENIO 100%")</f>
        <v/>
      </c>
      <c r="Q391" s="69">
        <f>+IF(I391="","","ZTRA")</f>
        <v/>
      </c>
      <c r="R391" s="69">
        <f>+IF(J391="","",+IFERROR(+IF(U391="DSZA","ALMA","1004"),"ALMA"))</f>
        <v/>
      </c>
      <c r="S391" s="69">
        <f>+IF(K391="","","40000001")</f>
        <v/>
      </c>
      <c r="T391" s="69">
        <f>+IF(L391="","",+DAY(TODAY())&amp;"."&amp;TEXT(+TODAY(),"MM")&amp;"."&amp;+YEAR(TODAY()))</f>
        <v/>
      </c>
      <c r="U391" s="69">
        <f>+IF(M391="","",IFERROR(+VLOOKUP(C391,materiales!$A$2:$D$1000,4,0),"DSZA"))</f>
        <v/>
      </c>
      <c r="V391" s="69">
        <f>+IF(N391="","","MAN")</f>
        <v/>
      </c>
      <c r="W391" s="69">
        <f>IF(B391="","","02")</f>
        <v/>
      </c>
      <c r="X391" s="69">
        <f>IF(B391="","","01")</f>
        <v/>
      </c>
      <c r="Y391" s="70">
        <f>+RIGHT(B391,8)</f>
        <v/>
      </c>
      <c r="Z391" s="70">
        <f>IF(M391="no_cargado",VLOOKUP(B391,NAfiliado_NFarmacia!A:H,8,0),"")</f>
        <v/>
      </c>
      <c r="AA391" s="71" t="n"/>
    </row>
    <row r="392">
      <c r="A392" s="50" t="n"/>
      <c r="B392" s="70" t="n"/>
      <c r="C392" s="72" t="n"/>
      <c r="D392" s="70" t="n"/>
      <c r="E392" s="70" t="n"/>
      <c r="F392" s="70" t="n"/>
      <c r="G392" s="66">
        <f>+IF($B392="","",+IFERROR(+VLOOKUP(B392,padron!$A$2:$E$2000,2,0),+IFERROR(VLOOKUP(B392,NAfiliado_NFarmacia!$A:$J,10,0),"Ingresar Nuevo Afiliado")))</f>
        <v/>
      </c>
      <c r="H392" s="69">
        <f>+IF(B392="","",+IFERROR(+VLOOKUP($C392,materiales!$A$2:$C$101,2,0),"9999"))</f>
        <v/>
      </c>
      <c r="I392" s="70">
        <f>+IF($B392="","",+IF(OR($F392="Si",$F392=""),IF(ISERROR(VLOOKUP($B392,padron!$A$3:$M$482,9,0)),+IF(ISERROR(VLOOKUP($B392,NAfiliado_NFarmacia!$A$2:$J$497,5,0)),"Ingresa Farmacia",VLOOKUP($B392,NAfiliado_NFarmacia!$A$2:$J$497,5,0)),VLOOKUP($B392,padron!$A$3:$M$482,9,0)),+IF(ISERROR(VLOOKUP($B392,NAfiliado_NFarmacia!$A$2:$J$497,5,0)),"Ingresa Farmacia",VLOOKUP($B392,NAfiliado_NFarmacia!$A$2:$J$497,5,0))))</f>
        <v/>
      </c>
      <c r="J392" s="70">
        <f>+IF($B392="","",+IF(OR($F392="Si",$F392=""),IF(ISERROR(VLOOKUP($B392,padron!$A$3:$M$482,10,0)),+IF(ISERROR(VLOOKUP($B392,NAfiliado_NFarmacia!$A$2:$J$497,5,0)),"Ingresa Direccion de Farmacia",VLOOKUP($B392,NAfiliado_NFarmacia!$A$2:$J$497,6,0)),VLOOKUP($B392,padron!$A$3:$M$482,10,0)),+IF(ISERROR(VLOOKUP($B392,NAfiliado_NFarmacia!$A$2:$J$497,6,0)),"Ingresa Direccion de Farmacia",VLOOKUP($B392,NAfiliado_NFarmacia!$A$2:$J$497,6,0))))</f>
        <v/>
      </c>
      <c r="K392" s="70">
        <f>+IF($B392="","",+IF(OR($F392="Si",$F392=""),IF(ISERROR(VLOOKUP($B392,padron!$A$3:$M$482,10,0)),+IF(ISERROR(VLOOKUP($B392,NAfiliado_NFarmacia!$A$2:$J$497,5,0)),"Ingresa Localidad de Farmacia",VLOOKUP($B392,NAfiliado_NFarmacia!$A$2:$J$497,7,0)),VLOOKUP($B392,padron!$A$3:$M$482,11,0)),+IF(ISERROR(VLOOKUP($B392,NAfiliado_NFarmacia!$A$2:$J$497,7,0)),"Ingresa Localidad de Farmacia",VLOOKUP($B392,NAfiliado_NFarmacia!$A$2:$J$497,7,0))))</f>
        <v/>
      </c>
      <c r="L392" s="69">
        <f>+IF(B392="","",IF(F392="No","84005541",+IFERROR(+VLOOKUP(inicio!B392,padron!$A$2:$H$1999,8,0),"84005541")))</f>
        <v/>
      </c>
      <c r="M392" s="69">
        <f>+IF(B392="","",+IFERROR(+VLOOKUP(B392,padron!A:C,3,0),"no_cargado"))</f>
        <v/>
      </c>
      <c r="N392" s="69">
        <f>+IF(C392="","",+IFERROR(+VLOOKUP($C392,materiales!$A$2:$C$101,3,0),"9999"))</f>
        <v/>
      </c>
      <c r="O392" s="69">
        <f>+IF(D392="","","01")</f>
        <v/>
      </c>
      <c r="P392" s="69">
        <f>+IF(B392="","","CONVENIO 100%")</f>
        <v/>
      </c>
      <c r="Q392" s="69">
        <f>+IF(I392="","","ZTRA")</f>
        <v/>
      </c>
      <c r="R392" s="69">
        <f>+IF(J392="","",+IFERROR(+IF(U392="DSZA","ALMA","1004"),"ALMA"))</f>
        <v/>
      </c>
      <c r="S392" s="69">
        <f>+IF(K392="","","40000001")</f>
        <v/>
      </c>
      <c r="T392" s="69">
        <f>+IF(L392="","",+DAY(TODAY())&amp;"."&amp;TEXT(+TODAY(),"MM")&amp;"."&amp;+YEAR(TODAY()))</f>
        <v/>
      </c>
      <c r="U392" s="69">
        <f>+IF(M392="","",IFERROR(+VLOOKUP(C392,materiales!$A$2:$D$1000,4,0),"DSZA"))</f>
        <v/>
      </c>
      <c r="V392" s="69">
        <f>+IF(N392="","","MAN")</f>
        <v/>
      </c>
      <c r="W392" s="69">
        <f>IF(B392="","","02")</f>
        <v/>
      </c>
      <c r="X392" s="69">
        <f>IF(B392="","","01")</f>
        <v/>
      </c>
      <c r="Y392" s="70">
        <f>+RIGHT(B392,8)</f>
        <v/>
      </c>
      <c r="Z392" s="70">
        <f>IF(M392="no_cargado",VLOOKUP(B392,NAfiliado_NFarmacia!A:H,8,0),"")</f>
        <v/>
      </c>
      <c r="AA392" s="71" t="n"/>
    </row>
    <row r="393">
      <c r="A393" s="50" t="n"/>
      <c r="B393" s="70" t="n"/>
      <c r="C393" s="72" t="n"/>
      <c r="D393" s="70" t="n"/>
      <c r="E393" s="70" t="n"/>
      <c r="F393" s="70" t="n"/>
      <c r="G393" s="66">
        <f>+IF($B393="","",+IFERROR(+VLOOKUP(B393,padron!$A$2:$E$2000,2,0),+IFERROR(VLOOKUP(B393,NAfiliado_NFarmacia!$A:$J,10,0),"Ingresar Nuevo Afiliado")))</f>
        <v/>
      </c>
      <c r="H393" s="69">
        <f>+IF(B393="","",+IFERROR(+VLOOKUP($C393,materiales!$A$2:$C$101,2,0),"9999"))</f>
        <v/>
      </c>
      <c r="I393" s="70">
        <f>+IF($B393="","",+IF(OR($F393="Si",$F393=""),IF(ISERROR(VLOOKUP($B393,padron!$A$3:$M$482,9,0)),+IF(ISERROR(VLOOKUP($B393,NAfiliado_NFarmacia!$A$2:$J$497,5,0)),"Ingresa Farmacia",VLOOKUP($B393,NAfiliado_NFarmacia!$A$2:$J$497,5,0)),VLOOKUP($B393,padron!$A$3:$M$482,9,0)),+IF(ISERROR(VLOOKUP($B393,NAfiliado_NFarmacia!$A$2:$J$497,5,0)),"Ingresa Farmacia",VLOOKUP($B393,NAfiliado_NFarmacia!$A$2:$J$497,5,0))))</f>
        <v/>
      </c>
      <c r="J393" s="70">
        <f>+IF($B393="","",+IF(OR($F393="Si",$F393=""),IF(ISERROR(VLOOKUP($B393,padron!$A$3:$M$482,10,0)),+IF(ISERROR(VLOOKUP($B393,NAfiliado_NFarmacia!$A$2:$J$497,5,0)),"Ingresa Direccion de Farmacia",VLOOKUP($B393,NAfiliado_NFarmacia!$A$2:$J$497,6,0)),VLOOKUP($B393,padron!$A$3:$M$482,10,0)),+IF(ISERROR(VLOOKUP($B393,NAfiliado_NFarmacia!$A$2:$J$497,6,0)),"Ingresa Direccion de Farmacia",VLOOKUP($B393,NAfiliado_NFarmacia!$A$2:$J$497,6,0))))</f>
        <v/>
      </c>
      <c r="K393" s="70">
        <f>+IF($B393="","",+IF(OR($F393="Si",$F393=""),IF(ISERROR(VLOOKUP($B393,padron!$A$3:$M$482,10,0)),+IF(ISERROR(VLOOKUP($B393,NAfiliado_NFarmacia!$A$2:$J$497,5,0)),"Ingresa Localidad de Farmacia",VLOOKUP($B393,NAfiliado_NFarmacia!$A$2:$J$497,7,0)),VLOOKUP($B393,padron!$A$3:$M$482,11,0)),+IF(ISERROR(VLOOKUP($B393,NAfiliado_NFarmacia!$A$2:$J$497,7,0)),"Ingresa Localidad de Farmacia",VLOOKUP($B393,NAfiliado_NFarmacia!$A$2:$J$497,7,0))))</f>
        <v/>
      </c>
      <c r="L393" s="69">
        <f>+IF(B393="","",IF(F393="No","84005541",+IFERROR(+VLOOKUP(inicio!B393,padron!$A$2:$H$1999,8,0),"84005541")))</f>
        <v/>
      </c>
      <c r="M393" s="69">
        <f>+IF(B393="","",+IFERROR(+VLOOKUP(B393,padron!A:C,3,0),"no_cargado"))</f>
        <v/>
      </c>
      <c r="N393" s="69">
        <f>+IF(C393="","",+IFERROR(+VLOOKUP($C393,materiales!$A$2:$C$101,3,0),"9999"))</f>
        <v/>
      </c>
      <c r="O393" s="69">
        <f>+IF(D393="","","01")</f>
        <v/>
      </c>
      <c r="P393" s="69">
        <f>+IF(B393="","","CONVENIO 100%")</f>
        <v/>
      </c>
      <c r="Q393" s="69">
        <f>+IF(I393="","","ZTRA")</f>
        <v/>
      </c>
      <c r="R393" s="69">
        <f>+IF(J393="","",+IFERROR(+IF(U393="DSZA","ALMA","1004"),"ALMA"))</f>
        <v/>
      </c>
      <c r="S393" s="69">
        <f>+IF(K393="","","40000001")</f>
        <v/>
      </c>
      <c r="T393" s="69">
        <f>+IF(L393="","",+DAY(TODAY())&amp;"."&amp;TEXT(+TODAY(),"MM")&amp;"."&amp;+YEAR(TODAY()))</f>
        <v/>
      </c>
      <c r="U393" s="69">
        <f>+IF(M393="","",IFERROR(+VLOOKUP(C393,materiales!$A$2:$D$1000,4,0),"DSZA"))</f>
        <v/>
      </c>
      <c r="V393" s="69">
        <f>+IF(N393="","","MAN")</f>
        <v/>
      </c>
      <c r="W393" s="69">
        <f>IF(B393="","","02")</f>
        <v/>
      </c>
      <c r="X393" s="69">
        <f>IF(B393="","","01")</f>
        <v/>
      </c>
      <c r="Y393" s="70">
        <f>+RIGHT(B393,8)</f>
        <v/>
      </c>
      <c r="Z393" s="70">
        <f>IF(M393="no_cargado",VLOOKUP(B393,NAfiliado_NFarmacia!A:H,8,0),"")</f>
        <v/>
      </c>
      <c r="AA393" s="71" t="n"/>
    </row>
    <row r="394">
      <c r="A394" s="50" t="n"/>
      <c r="B394" s="70" t="n"/>
      <c r="C394" s="72" t="n"/>
      <c r="D394" s="70" t="n"/>
      <c r="E394" s="70" t="n"/>
      <c r="F394" s="70" t="n"/>
      <c r="G394" s="66">
        <f>+IF($B394="","",+IFERROR(+VLOOKUP(B394,padron!$A$2:$E$2000,2,0),+IFERROR(VLOOKUP(B394,NAfiliado_NFarmacia!$A:$J,10,0),"Ingresar Nuevo Afiliado")))</f>
        <v/>
      </c>
      <c r="H394" s="69">
        <f>+IF(B394="","",+IFERROR(+VLOOKUP($C394,materiales!$A$2:$C$101,2,0),"9999"))</f>
        <v/>
      </c>
      <c r="I394" s="70">
        <f>+IF($B394="","",+IF(OR($F394="Si",$F394=""),IF(ISERROR(VLOOKUP($B394,padron!$A$3:$M$482,9,0)),+IF(ISERROR(VLOOKUP($B394,NAfiliado_NFarmacia!$A$2:$J$497,5,0)),"Ingresa Farmacia",VLOOKUP($B394,NAfiliado_NFarmacia!$A$2:$J$497,5,0)),VLOOKUP($B394,padron!$A$3:$M$482,9,0)),+IF(ISERROR(VLOOKUP($B394,NAfiliado_NFarmacia!$A$2:$J$497,5,0)),"Ingresa Farmacia",VLOOKUP($B394,NAfiliado_NFarmacia!$A$2:$J$497,5,0))))</f>
        <v/>
      </c>
      <c r="J394" s="70">
        <f>+IF($B394="","",+IF(OR($F394="Si",$F394=""),IF(ISERROR(VLOOKUP($B394,padron!$A$3:$M$482,10,0)),+IF(ISERROR(VLOOKUP($B394,NAfiliado_NFarmacia!$A$2:$J$497,5,0)),"Ingresa Direccion de Farmacia",VLOOKUP($B394,NAfiliado_NFarmacia!$A$2:$J$497,6,0)),VLOOKUP($B394,padron!$A$3:$M$482,10,0)),+IF(ISERROR(VLOOKUP($B394,NAfiliado_NFarmacia!$A$2:$J$497,6,0)),"Ingresa Direccion de Farmacia",VLOOKUP($B394,NAfiliado_NFarmacia!$A$2:$J$497,6,0))))</f>
        <v/>
      </c>
      <c r="K394" s="70">
        <f>+IF($B394="","",+IF(OR($F394="Si",$F394=""),IF(ISERROR(VLOOKUP($B394,padron!$A$3:$M$482,10,0)),+IF(ISERROR(VLOOKUP($B394,NAfiliado_NFarmacia!$A$2:$J$497,5,0)),"Ingresa Localidad de Farmacia",VLOOKUP($B394,NAfiliado_NFarmacia!$A$2:$J$497,7,0)),VLOOKUP($B394,padron!$A$3:$M$482,11,0)),+IF(ISERROR(VLOOKUP($B394,NAfiliado_NFarmacia!$A$2:$J$497,7,0)),"Ingresa Localidad de Farmacia",VLOOKUP($B394,NAfiliado_NFarmacia!$A$2:$J$497,7,0))))</f>
        <v/>
      </c>
      <c r="L394" s="69">
        <f>+IF(B394="","",IF(F394="No","84005541",+IFERROR(+VLOOKUP(inicio!B394,padron!$A$2:$H$1999,8,0),"84005541")))</f>
        <v/>
      </c>
      <c r="M394" s="69">
        <f>+IF(B394="","",+IFERROR(+VLOOKUP(B394,padron!A:C,3,0),"no_cargado"))</f>
        <v/>
      </c>
      <c r="N394" s="69">
        <f>+IF(C394="","",+IFERROR(+VLOOKUP($C394,materiales!$A$2:$C$101,3,0),"9999"))</f>
        <v/>
      </c>
      <c r="O394" s="69">
        <f>+IF(D394="","","01")</f>
        <v/>
      </c>
      <c r="P394" s="69">
        <f>+IF(B394="","","CONVENIO 100%")</f>
        <v/>
      </c>
      <c r="Q394" s="69">
        <f>+IF(I394="","","ZTRA")</f>
        <v/>
      </c>
      <c r="R394" s="69">
        <f>+IF(J394="","",+IFERROR(+IF(U394="DSZA","ALMA","1004"),"ALMA"))</f>
        <v/>
      </c>
      <c r="S394" s="69">
        <f>+IF(K394="","","40000001")</f>
        <v/>
      </c>
      <c r="T394" s="69">
        <f>+IF(L394="","",+DAY(TODAY())&amp;"."&amp;TEXT(+TODAY(),"MM")&amp;"."&amp;+YEAR(TODAY()))</f>
        <v/>
      </c>
      <c r="U394" s="69">
        <f>+IF(M394="","",IFERROR(+VLOOKUP(C394,materiales!$A$2:$D$1000,4,0),"DSZA"))</f>
        <v/>
      </c>
      <c r="V394" s="69">
        <f>+IF(N394="","","MAN")</f>
        <v/>
      </c>
      <c r="W394" s="69">
        <f>IF(B394="","","02")</f>
        <v/>
      </c>
      <c r="X394" s="69">
        <f>IF(B394="","","01")</f>
        <v/>
      </c>
      <c r="Y394" s="70">
        <f>+RIGHT(B394,8)</f>
        <v/>
      </c>
      <c r="Z394" s="70">
        <f>IF(M394="no_cargado",VLOOKUP(B394,NAfiliado_NFarmacia!A:H,8,0),"")</f>
        <v/>
      </c>
      <c r="AA394" s="71" t="n"/>
    </row>
    <row r="395">
      <c r="A395" s="50" t="n"/>
      <c r="B395" s="70" t="n"/>
      <c r="C395" s="72" t="n"/>
      <c r="D395" s="70" t="n"/>
      <c r="E395" s="70" t="n"/>
      <c r="F395" s="70" t="n"/>
      <c r="G395" s="66">
        <f>+IF($B395="","",+IFERROR(+VLOOKUP(B395,padron!$A$2:$E$2000,2,0),+IFERROR(VLOOKUP(B395,NAfiliado_NFarmacia!$A:$J,10,0),"Ingresar Nuevo Afiliado")))</f>
        <v/>
      </c>
      <c r="H395" s="69">
        <f>+IF(B395="","",+IFERROR(+VLOOKUP($C395,materiales!$A$2:$C$101,2,0),"9999"))</f>
        <v/>
      </c>
      <c r="I395" s="70">
        <f>+IF($B395="","",+IF(OR($F395="Si",$F395=""),IF(ISERROR(VLOOKUP($B395,padron!$A$3:$M$482,9,0)),+IF(ISERROR(VLOOKUP($B395,NAfiliado_NFarmacia!$A$2:$J$497,5,0)),"Ingresa Farmacia",VLOOKUP($B395,NAfiliado_NFarmacia!$A$2:$J$497,5,0)),VLOOKUP($B395,padron!$A$3:$M$482,9,0)),+IF(ISERROR(VLOOKUP($B395,NAfiliado_NFarmacia!$A$2:$J$497,5,0)),"Ingresa Farmacia",VLOOKUP($B395,NAfiliado_NFarmacia!$A$2:$J$497,5,0))))</f>
        <v/>
      </c>
      <c r="J395" s="70">
        <f>+IF($B395="","",+IF(OR($F395="Si",$F395=""),IF(ISERROR(VLOOKUP($B395,padron!$A$3:$M$482,10,0)),+IF(ISERROR(VLOOKUP($B395,NAfiliado_NFarmacia!$A$2:$J$497,5,0)),"Ingresa Direccion de Farmacia",VLOOKUP($B395,NAfiliado_NFarmacia!$A$2:$J$497,6,0)),VLOOKUP($B395,padron!$A$3:$M$482,10,0)),+IF(ISERROR(VLOOKUP($B395,NAfiliado_NFarmacia!$A$2:$J$497,6,0)),"Ingresa Direccion de Farmacia",VLOOKUP($B395,NAfiliado_NFarmacia!$A$2:$J$497,6,0))))</f>
        <v/>
      </c>
      <c r="K395" s="70">
        <f>+IF($B395="","",+IF(OR($F395="Si",$F395=""),IF(ISERROR(VLOOKUP($B395,padron!$A$3:$M$482,10,0)),+IF(ISERROR(VLOOKUP($B395,NAfiliado_NFarmacia!$A$2:$J$497,5,0)),"Ingresa Localidad de Farmacia",VLOOKUP($B395,NAfiliado_NFarmacia!$A$2:$J$497,7,0)),VLOOKUP($B395,padron!$A$3:$M$482,11,0)),+IF(ISERROR(VLOOKUP($B395,NAfiliado_NFarmacia!$A$2:$J$497,7,0)),"Ingresa Localidad de Farmacia",VLOOKUP($B395,NAfiliado_NFarmacia!$A$2:$J$497,7,0))))</f>
        <v/>
      </c>
      <c r="L395" s="69">
        <f>+IF(B395="","",IF(F395="No","84005541",+IFERROR(+VLOOKUP(inicio!B395,padron!$A$2:$H$1999,8,0),"84005541")))</f>
        <v/>
      </c>
      <c r="M395" s="69">
        <f>+IF(B395="","",+IFERROR(+VLOOKUP(B395,padron!A:C,3,0),"no_cargado"))</f>
        <v/>
      </c>
      <c r="N395" s="69">
        <f>+IF(C395="","",+IFERROR(+VLOOKUP($C395,materiales!$A$2:$C$101,3,0),"9999"))</f>
        <v/>
      </c>
      <c r="O395" s="69">
        <f>+IF(D395="","","01")</f>
        <v/>
      </c>
      <c r="P395" s="69">
        <f>+IF(B395="","","CONVENIO 100%")</f>
        <v/>
      </c>
      <c r="Q395" s="69">
        <f>+IF(I395="","","ZTRA")</f>
        <v/>
      </c>
      <c r="R395" s="69">
        <f>+IF(J395="","",+IFERROR(+IF(U395="DSZA","ALMA","1004"),"ALMA"))</f>
        <v/>
      </c>
      <c r="S395" s="69">
        <f>+IF(K395="","","40000001")</f>
        <v/>
      </c>
      <c r="T395" s="69">
        <f>+IF(L395="","",+DAY(TODAY())&amp;"."&amp;TEXT(+TODAY(),"MM")&amp;"."&amp;+YEAR(TODAY()))</f>
        <v/>
      </c>
      <c r="U395" s="69">
        <f>+IF(M395="","",IFERROR(+VLOOKUP(C395,materiales!$A$2:$D$1000,4,0),"DSZA"))</f>
        <v/>
      </c>
      <c r="V395" s="69">
        <f>+IF(N395="","","MAN")</f>
        <v/>
      </c>
      <c r="W395" s="69">
        <f>IF(B395="","","02")</f>
        <v/>
      </c>
      <c r="X395" s="69">
        <f>IF(B395="","","01")</f>
        <v/>
      </c>
      <c r="Y395" s="70">
        <f>+RIGHT(B395,8)</f>
        <v/>
      </c>
      <c r="Z395" s="70">
        <f>IF(M395="no_cargado",VLOOKUP(B395,NAfiliado_NFarmacia!A:H,8,0),"")</f>
        <v/>
      </c>
      <c r="AA395" s="71" t="n"/>
    </row>
    <row r="396">
      <c r="A396" s="50" t="n"/>
      <c r="B396" s="70" t="n"/>
      <c r="C396" s="72" t="n"/>
      <c r="D396" s="70" t="n"/>
      <c r="E396" s="70" t="n"/>
      <c r="F396" s="70" t="n"/>
      <c r="G396" s="66">
        <f>+IF($B396="","",+IFERROR(+VLOOKUP(B396,padron!$A$2:$E$2000,2,0),+IFERROR(VLOOKUP(B396,NAfiliado_NFarmacia!$A:$J,10,0),"Ingresar Nuevo Afiliado")))</f>
        <v/>
      </c>
      <c r="H396" s="69">
        <f>+IF(B396="","",+IFERROR(+VLOOKUP($C396,materiales!$A$2:$C$101,2,0),"9999"))</f>
        <v/>
      </c>
      <c r="I396" s="70">
        <f>+IF($B396="","",+IF(OR($F396="Si",$F396=""),IF(ISERROR(VLOOKUP($B396,padron!$A$3:$M$482,9,0)),+IF(ISERROR(VLOOKUP($B396,NAfiliado_NFarmacia!$A$2:$J$497,5,0)),"Ingresa Farmacia",VLOOKUP($B396,NAfiliado_NFarmacia!$A$2:$J$497,5,0)),VLOOKUP($B396,padron!$A$3:$M$482,9,0)),+IF(ISERROR(VLOOKUP($B396,NAfiliado_NFarmacia!$A$2:$J$497,5,0)),"Ingresa Farmacia",VLOOKUP($B396,NAfiliado_NFarmacia!$A$2:$J$497,5,0))))</f>
        <v/>
      </c>
      <c r="J396" s="70">
        <f>+IF($B396="","",+IF(OR($F396="Si",$F396=""),IF(ISERROR(VLOOKUP($B396,padron!$A$3:$M$482,10,0)),+IF(ISERROR(VLOOKUP($B396,NAfiliado_NFarmacia!$A$2:$J$497,5,0)),"Ingresa Direccion de Farmacia",VLOOKUP($B396,NAfiliado_NFarmacia!$A$2:$J$497,6,0)),VLOOKUP($B396,padron!$A$3:$M$482,10,0)),+IF(ISERROR(VLOOKUP($B396,NAfiliado_NFarmacia!$A$2:$J$497,6,0)),"Ingresa Direccion de Farmacia",VLOOKUP($B396,NAfiliado_NFarmacia!$A$2:$J$497,6,0))))</f>
        <v/>
      </c>
      <c r="K396" s="70">
        <f>+IF($B396="","",+IF(OR($F396="Si",$F396=""),IF(ISERROR(VLOOKUP($B396,padron!$A$3:$M$482,10,0)),+IF(ISERROR(VLOOKUP($B396,NAfiliado_NFarmacia!$A$2:$J$497,5,0)),"Ingresa Localidad de Farmacia",VLOOKUP($B396,NAfiliado_NFarmacia!$A$2:$J$497,7,0)),VLOOKUP($B396,padron!$A$3:$M$482,11,0)),+IF(ISERROR(VLOOKUP($B396,NAfiliado_NFarmacia!$A$2:$J$497,7,0)),"Ingresa Localidad de Farmacia",VLOOKUP($B396,NAfiliado_NFarmacia!$A$2:$J$497,7,0))))</f>
        <v/>
      </c>
      <c r="L396" s="69">
        <f>+IF(B396="","",IF(F396="No","84005541",+IFERROR(+VLOOKUP(inicio!B396,padron!$A$2:$H$1999,8,0),"84005541")))</f>
        <v/>
      </c>
      <c r="M396" s="69">
        <f>+IF(B396="","",+IFERROR(+VLOOKUP(B396,padron!A:C,3,0),"no_cargado"))</f>
        <v/>
      </c>
      <c r="N396" s="69">
        <f>+IF(C396="","",+IFERROR(+VLOOKUP($C396,materiales!$A$2:$C$101,3,0),"9999"))</f>
        <v/>
      </c>
      <c r="O396" s="69">
        <f>+IF(D396="","","01")</f>
        <v/>
      </c>
      <c r="P396" s="69">
        <f>+IF(B396="","","CONVENIO 100%")</f>
        <v/>
      </c>
      <c r="Q396" s="69">
        <f>+IF(I396="","","ZTRA")</f>
        <v/>
      </c>
      <c r="R396" s="69">
        <f>+IF(J396="","",+IFERROR(+IF(U396="DSZA","ALMA","1004"),"ALMA"))</f>
        <v/>
      </c>
      <c r="S396" s="69">
        <f>+IF(K396="","","40000001")</f>
        <v/>
      </c>
      <c r="T396" s="69">
        <f>+IF(L396="","",+DAY(TODAY())&amp;"."&amp;TEXT(+TODAY(),"MM")&amp;"."&amp;+YEAR(TODAY()))</f>
        <v/>
      </c>
      <c r="U396" s="69">
        <f>+IF(M396="","",IFERROR(+VLOOKUP(C396,materiales!$A$2:$D$1000,4,0),"DSZA"))</f>
        <v/>
      </c>
      <c r="V396" s="69">
        <f>+IF(N396="","","MAN")</f>
        <v/>
      </c>
      <c r="W396" s="69">
        <f>IF(B396="","","02")</f>
        <v/>
      </c>
      <c r="X396" s="69">
        <f>IF(B396="","","01")</f>
        <v/>
      </c>
      <c r="Y396" s="70">
        <f>+RIGHT(B396,8)</f>
        <v/>
      </c>
      <c r="Z396" s="70">
        <f>IF(M396="no_cargado",VLOOKUP(B396,NAfiliado_NFarmacia!A:H,8,0),"")</f>
        <v/>
      </c>
      <c r="AA396" s="71" t="n"/>
    </row>
    <row r="397">
      <c r="A397" s="50" t="n"/>
      <c r="B397" s="70" t="n"/>
      <c r="C397" s="72" t="n"/>
      <c r="D397" s="70" t="n"/>
      <c r="E397" s="70" t="n"/>
      <c r="F397" s="70" t="n"/>
      <c r="G397" s="66">
        <f>+IF($B397="","",+IFERROR(+VLOOKUP(B397,padron!$A$2:$E$2000,2,0),+IFERROR(VLOOKUP(B397,NAfiliado_NFarmacia!$A:$J,10,0),"Ingresar Nuevo Afiliado")))</f>
        <v/>
      </c>
      <c r="H397" s="69">
        <f>+IF(B397="","",+IFERROR(+VLOOKUP($C397,materiales!$A$2:$C$101,2,0),"9999"))</f>
        <v/>
      </c>
      <c r="I397" s="70">
        <f>+IF($B397="","",+IF(OR($F397="Si",$F397=""),IF(ISERROR(VLOOKUP($B397,padron!$A$3:$M$482,9,0)),+IF(ISERROR(VLOOKUP($B397,NAfiliado_NFarmacia!$A$2:$J$497,5,0)),"Ingresa Farmacia",VLOOKUP($B397,NAfiliado_NFarmacia!$A$2:$J$497,5,0)),VLOOKUP($B397,padron!$A$3:$M$482,9,0)),+IF(ISERROR(VLOOKUP($B397,NAfiliado_NFarmacia!$A$2:$J$497,5,0)),"Ingresa Farmacia",VLOOKUP($B397,NAfiliado_NFarmacia!$A$2:$J$497,5,0))))</f>
        <v/>
      </c>
      <c r="J397" s="70">
        <f>+IF($B397="","",+IF(OR($F397="Si",$F397=""),IF(ISERROR(VLOOKUP($B397,padron!$A$3:$M$482,10,0)),+IF(ISERROR(VLOOKUP($B397,NAfiliado_NFarmacia!$A$2:$J$497,5,0)),"Ingresa Direccion de Farmacia",VLOOKUP($B397,NAfiliado_NFarmacia!$A$2:$J$497,6,0)),VLOOKUP($B397,padron!$A$3:$M$482,10,0)),+IF(ISERROR(VLOOKUP($B397,NAfiliado_NFarmacia!$A$2:$J$497,6,0)),"Ingresa Direccion de Farmacia",VLOOKUP($B397,NAfiliado_NFarmacia!$A$2:$J$497,6,0))))</f>
        <v/>
      </c>
      <c r="K397" s="70">
        <f>+IF($B397="","",+IF(OR($F397="Si",$F397=""),IF(ISERROR(VLOOKUP($B397,padron!$A$3:$M$482,10,0)),+IF(ISERROR(VLOOKUP($B397,NAfiliado_NFarmacia!$A$2:$J$497,5,0)),"Ingresa Localidad de Farmacia",VLOOKUP($B397,NAfiliado_NFarmacia!$A$2:$J$497,7,0)),VLOOKUP($B397,padron!$A$3:$M$482,11,0)),+IF(ISERROR(VLOOKUP($B397,NAfiliado_NFarmacia!$A$2:$J$497,7,0)),"Ingresa Localidad de Farmacia",VLOOKUP($B397,NAfiliado_NFarmacia!$A$2:$J$497,7,0))))</f>
        <v/>
      </c>
      <c r="L397" s="69">
        <f>+IF(B397="","",IF(F397="No","84005541",+IFERROR(+VLOOKUP(inicio!B397,padron!$A$2:$H$1999,8,0),"84005541")))</f>
        <v/>
      </c>
      <c r="M397" s="69">
        <f>+IF(B397="","",+IFERROR(+VLOOKUP(B397,padron!A:C,3,0),"no_cargado"))</f>
        <v/>
      </c>
      <c r="N397" s="69">
        <f>+IF(C397="","",+IFERROR(+VLOOKUP($C397,materiales!$A$2:$C$101,3,0),"9999"))</f>
        <v/>
      </c>
      <c r="O397" s="69">
        <f>+IF(D397="","","01")</f>
        <v/>
      </c>
      <c r="P397" s="69">
        <f>+IF(B397="","","CONVENIO 100%")</f>
        <v/>
      </c>
      <c r="Q397" s="69">
        <f>+IF(I397="","","ZTRA")</f>
        <v/>
      </c>
      <c r="R397" s="69">
        <f>+IF(J397="","",+IFERROR(+IF(U397="DSZA","ALMA","1004"),"ALMA"))</f>
        <v/>
      </c>
      <c r="S397" s="69">
        <f>+IF(K397="","","40000001")</f>
        <v/>
      </c>
      <c r="T397" s="69">
        <f>+IF(L397="","",+DAY(TODAY())&amp;"."&amp;TEXT(+TODAY(),"MM")&amp;"."&amp;+YEAR(TODAY()))</f>
        <v/>
      </c>
      <c r="U397" s="69">
        <f>+IF(M397="","",IFERROR(+VLOOKUP(C397,materiales!$A$2:$D$1000,4,0),"DSZA"))</f>
        <v/>
      </c>
      <c r="V397" s="69">
        <f>+IF(N397="","","MAN")</f>
        <v/>
      </c>
      <c r="W397" s="69">
        <f>IF(B397="","","02")</f>
        <v/>
      </c>
      <c r="X397" s="69">
        <f>IF(B397="","","01")</f>
        <v/>
      </c>
      <c r="Y397" s="70">
        <f>+RIGHT(B397,8)</f>
        <v/>
      </c>
      <c r="Z397" s="70">
        <f>IF(M397="no_cargado",VLOOKUP(B397,NAfiliado_NFarmacia!A:H,8,0),"")</f>
        <v/>
      </c>
      <c r="AA397" s="71" t="n"/>
    </row>
    <row r="398">
      <c r="A398" s="50" t="n"/>
      <c r="B398" s="70" t="n"/>
      <c r="C398" s="72" t="n"/>
      <c r="D398" s="70" t="n"/>
      <c r="E398" s="70" t="n"/>
      <c r="F398" s="70" t="n"/>
      <c r="G398" s="66">
        <f>+IF($B398="","",+IFERROR(+VLOOKUP(B398,padron!$A$2:$E$2000,2,0),+IFERROR(VLOOKUP(B398,NAfiliado_NFarmacia!$A:$J,10,0),"Ingresar Nuevo Afiliado")))</f>
        <v/>
      </c>
      <c r="H398" s="69">
        <f>+IF(B398="","",+IFERROR(+VLOOKUP($C398,materiales!$A$2:$C$101,2,0),"9999"))</f>
        <v/>
      </c>
      <c r="I398" s="70">
        <f>+IF($B398="","",+IF(OR($F398="Si",$F398=""),IF(ISERROR(VLOOKUP($B398,padron!$A$3:$M$482,9,0)),+IF(ISERROR(VLOOKUP($B398,NAfiliado_NFarmacia!$A$2:$J$497,5,0)),"Ingresa Farmacia",VLOOKUP($B398,NAfiliado_NFarmacia!$A$2:$J$497,5,0)),VLOOKUP($B398,padron!$A$3:$M$482,9,0)),+IF(ISERROR(VLOOKUP($B398,NAfiliado_NFarmacia!$A$2:$J$497,5,0)),"Ingresa Farmacia",VLOOKUP($B398,NAfiliado_NFarmacia!$A$2:$J$497,5,0))))</f>
        <v/>
      </c>
      <c r="J398" s="70">
        <f>+IF($B398="","",+IF(OR($F398="Si",$F398=""),IF(ISERROR(VLOOKUP($B398,padron!$A$3:$M$482,10,0)),+IF(ISERROR(VLOOKUP($B398,NAfiliado_NFarmacia!$A$2:$J$497,5,0)),"Ingresa Direccion de Farmacia",VLOOKUP($B398,NAfiliado_NFarmacia!$A$2:$J$497,6,0)),VLOOKUP($B398,padron!$A$3:$M$482,10,0)),+IF(ISERROR(VLOOKUP($B398,NAfiliado_NFarmacia!$A$2:$J$497,6,0)),"Ingresa Direccion de Farmacia",VLOOKUP($B398,NAfiliado_NFarmacia!$A$2:$J$497,6,0))))</f>
        <v/>
      </c>
      <c r="K398" s="70">
        <f>+IF($B398="","",+IF(OR($F398="Si",$F398=""),IF(ISERROR(VLOOKUP($B398,padron!$A$3:$M$482,10,0)),+IF(ISERROR(VLOOKUP($B398,NAfiliado_NFarmacia!$A$2:$J$497,5,0)),"Ingresa Localidad de Farmacia",VLOOKUP($B398,NAfiliado_NFarmacia!$A$2:$J$497,7,0)),VLOOKUP($B398,padron!$A$3:$M$482,11,0)),+IF(ISERROR(VLOOKUP($B398,NAfiliado_NFarmacia!$A$2:$J$497,7,0)),"Ingresa Localidad de Farmacia",VLOOKUP($B398,NAfiliado_NFarmacia!$A$2:$J$497,7,0))))</f>
        <v/>
      </c>
      <c r="L398" s="69">
        <f>+IF(B398="","",IF(F398="No","84005541",+IFERROR(+VLOOKUP(inicio!B398,padron!$A$2:$H$1999,8,0),"84005541")))</f>
        <v/>
      </c>
      <c r="M398" s="69">
        <f>+IF(B398="","",+IFERROR(+VLOOKUP(B398,padron!A:C,3,0),"no_cargado"))</f>
        <v/>
      </c>
      <c r="N398" s="69">
        <f>+IF(C398="","",+IFERROR(+VLOOKUP($C398,materiales!$A$2:$C$101,3,0),"9999"))</f>
        <v/>
      </c>
      <c r="O398" s="69">
        <f>+IF(D398="","","01")</f>
        <v/>
      </c>
      <c r="P398" s="69">
        <f>+IF(B398="","","CONVENIO 100%")</f>
        <v/>
      </c>
      <c r="Q398" s="69">
        <f>+IF(I398="","","ZTRA")</f>
        <v/>
      </c>
      <c r="R398" s="69">
        <f>+IF(J398="","",+IFERROR(+IF(U398="DSZA","ALMA","1004"),"ALMA"))</f>
        <v/>
      </c>
      <c r="S398" s="69">
        <f>+IF(K398="","","40000001")</f>
        <v/>
      </c>
      <c r="T398" s="69">
        <f>+IF(L398="","",+DAY(TODAY())&amp;"."&amp;TEXT(+TODAY(),"MM")&amp;"."&amp;+YEAR(TODAY()))</f>
        <v/>
      </c>
      <c r="U398" s="69">
        <f>+IF(M398="","",IFERROR(+VLOOKUP(C398,materiales!$A$2:$D$1000,4,0),"DSZA"))</f>
        <v/>
      </c>
      <c r="V398" s="69">
        <f>+IF(N398="","","MAN")</f>
        <v/>
      </c>
      <c r="W398" s="69">
        <f>IF(B398="","","02")</f>
        <v/>
      </c>
      <c r="X398" s="69">
        <f>IF(B398="","","01")</f>
        <v/>
      </c>
      <c r="Y398" s="70">
        <f>+RIGHT(B398,8)</f>
        <v/>
      </c>
      <c r="Z398" s="70">
        <f>IF(M398="no_cargado",VLOOKUP(B398,NAfiliado_NFarmacia!A:H,8,0),"")</f>
        <v/>
      </c>
      <c r="AA398" s="71" t="n"/>
    </row>
    <row r="399">
      <c r="A399" s="50" t="n"/>
      <c r="B399" s="70" t="n"/>
      <c r="C399" s="72" t="n"/>
      <c r="D399" s="70" t="n"/>
      <c r="E399" s="70" t="n"/>
      <c r="F399" s="70" t="n"/>
      <c r="G399" s="66">
        <f>+IF($B399="","",+IFERROR(+VLOOKUP(B399,padron!$A$2:$E$2000,2,0),+IFERROR(VLOOKUP(B399,NAfiliado_NFarmacia!$A:$J,10,0),"Ingresar Nuevo Afiliado")))</f>
        <v/>
      </c>
      <c r="H399" s="69">
        <f>+IF(B399="","",+IFERROR(+VLOOKUP($C399,materiales!$A$2:$C$101,2,0),"9999"))</f>
        <v/>
      </c>
      <c r="I399" s="70">
        <f>+IF($B399="","",+IF(OR($F399="Si",$F399=""),IF(ISERROR(VLOOKUP($B399,padron!$A$3:$M$482,9,0)),+IF(ISERROR(VLOOKUP($B399,NAfiliado_NFarmacia!$A$2:$J$497,5,0)),"Ingresa Farmacia",VLOOKUP($B399,NAfiliado_NFarmacia!$A$2:$J$497,5,0)),VLOOKUP($B399,padron!$A$3:$M$482,9,0)),+IF(ISERROR(VLOOKUP($B399,NAfiliado_NFarmacia!$A$2:$J$497,5,0)),"Ingresa Farmacia",VLOOKUP($B399,NAfiliado_NFarmacia!$A$2:$J$497,5,0))))</f>
        <v/>
      </c>
      <c r="J399" s="70">
        <f>+IF($B399="","",+IF(OR($F399="Si",$F399=""),IF(ISERROR(VLOOKUP($B399,padron!$A$3:$M$482,10,0)),+IF(ISERROR(VLOOKUP($B399,NAfiliado_NFarmacia!$A$2:$J$497,5,0)),"Ingresa Direccion de Farmacia",VLOOKUP($B399,NAfiliado_NFarmacia!$A$2:$J$497,6,0)),VLOOKUP($B399,padron!$A$3:$M$482,10,0)),+IF(ISERROR(VLOOKUP($B399,NAfiliado_NFarmacia!$A$2:$J$497,6,0)),"Ingresa Direccion de Farmacia",VLOOKUP($B399,NAfiliado_NFarmacia!$A$2:$J$497,6,0))))</f>
        <v/>
      </c>
      <c r="K399" s="70">
        <f>+IF($B399="","",+IF(OR($F399="Si",$F399=""),IF(ISERROR(VLOOKUP($B399,padron!$A$3:$M$482,10,0)),+IF(ISERROR(VLOOKUP($B399,NAfiliado_NFarmacia!$A$2:$J$497,5,0)),"Ingresa Localidad de Farmacia",VLOOKUP($B399,NAfiliado_NFarmacia!$A$2:$J$497,7,0)),VLOOKUP($B399,padron!$A$3:$M$482,11,0)),+IF(ISERROR(VLOOKUP($B399,NAfiliado_NFarmacia!$A$2:$J$497,7,0)),"Ingresa Localidad de Farmacia",VLOOKUP($B399,NAfiliado_NFarmacia!$A$2:$J$497,7,0))))</f>
        <v/>
      </c>
      <c r="L399" s="69">
        <f>+IF(B399="","",IF(F399="No","84005541",+IFERROR(+VLOOKUP(inicio!B399,padron!$A$2:$H$1999,8,0),"84005541")))</f>
        <v/>
      </c>
      <c r="M399" s="69">
        <f>+IF(B399="","",+IFERROR(+VLOOKUP(B399,padron!A:C,3,0),"no_cargado"))</f>
        <v/>
      </c>
      <c r="N399" s="69">
        <f>+IF(C399="","",+IFERROR(+VLOOKUP($C399,materiales!$A$2:$C$101,3,0),"9999"))</f>
        <v/>
      </c>
      <c r="O399" s="69">
        <f>+IF(D399="","","01")</f>
        <v/>
      </c>
      <c r="P399" s="69">
        <f>+IF(B399="","","CONVENIO 100%")</f>
        <v/>
      </c>
      <c r="Q399" s="69">
        <f>+IF(I399="","","ZTRA")</f>
        <v/>
      </c>
      <c r="R399" s="69">
        <f>+IF(J399="","",+IFERROR(+IF(U399="DSZA","ALMA","1004"),"ALMA"))</f>
        <v/>
      </c>
      <c r="S399" s="69">
        <f>+IF(K399="","","40000001")</f>
        <v/>
      </c>
      <c r="T399" s="69">
        <f>+IF(L399="","",+DAY(TODAY())&amp;"."&amp;TEXT(+TODAY(),"MM")&amp;"."&amp;+YEAR(TODAY()))</f>
        <v/>
      </c>
      <c r="U399" s="69">
        <f>+IF(M399="","",IFERROR(+VLOOKUP(C399,materiales!$A$2:$D$1000,4,0),"DSZA"))</f>
        <v/>
      </c>
      <c r="V399" s="69">
        <f>+IF(N399="","","MAN")</f>
        <v/>
      </c>
      <c r="W399" s="69">
        <f>IF(B399="","","02")</f>
        <v/>
      </c>
      <c r="X399" s="69">
        <f>IF(B399="","","01")</f>
        <v/>
      </c>
      <c r="Y399" s="70">
        <f>+RIGHT(B399,8)</f>
        <v/>
      </c>
      <c r="Z399" s="70">
        <f>IF(M399="no_cargado",VLOOKUP(B399,NAfiliado_NFarmacia!A:H,8,0),"")</f>
        <v/>
      </c>
      <c r="AA399" s="71" t="n"/>
    </row>
    <row r="400">
      <c r="A400" s="50" t="n"/>
      <c r="B400" s="70" t="n"/>
      <c r="C400" s="72" t="n"/>
      <c r="D400" s="70" t="n"/>
      <c r="E400" s="70" t="n"/>
      <c r="F400" s="70" t="n"/>
      <c r="G400" s="66">
        <f>+IF($B400="","",+IFERROR(+VLOOKUP(B400,padron!$A$2:$E$2000,2,0),+IFERROR(VLOOKUP(B400,NAfiliado_NFarmacia!$A:$J,10,0),"Ingresar Nuevo Afiliado")))</f>
        <v/>
      </c>
      <c r="H400" s="69">
        <f>+IF(B400="","",+IFERROR(+VLOOKUP($C400,materiales!$A$2:$C$101,2,0),"9999"))</f>
        <v/>
      </c>
      <c r="I400" s="70">
        <f>+IF($B400="","",+IF(OR($F400="Si",$F400=""),IF(ISERROR(VLOOKUP($B400,padron!$A$3:$M$482,9,0)),+IF(ISERROR(VLOOKUP($B400,NAfiliado_NFarmacia!$A$2:$J$497,5,0)),"Ingresa Farmacia",VLOOKUP($B400,NAfiliado_NFarmacia!$A$2:$J$497,5,0)),VLOOKUP($B400,padron!$A$3:$M$482,9,0)),+IF(ISERROR(VLOOKUP($B400,NAfiliado_NFarmacia!$A$2:$J$497,5,0)),"Ingresa Farmacia",VLOOKUP($B400,NAfiliado_NFarmacia!$A$2:$J$497,5,0))))</f>
        <v/>
      </c>
      <c r="J400" s="70">
        <f>+IF($B400="","",+IF(OR($F400="Si",$F400=""),IF(ISERROR(VLOOKUP($B400,padron!$A$3:$M$482,10,0)),+IF(ISERROR(VLOOKUP($B400,NAfiliado_NFarmacia!$A$2:$J$497,5,0)),"Ingresa Direccion de Farmacia",VLOOKUP($B400,NAfiliado_NFarmacia!$A$2:$J$497,6,0)),VLOOKUP($B400,padron!$A$3:$M$482,10,0)),+IF(ISERROR(VLOOKUP($B400,NAfiliado_NFarmacia!$A$2:$J$497,6,0)),"Ingresa Direccion de Farmacia",VLOOKUP($B400,NAfiliado_NFarmacia!$A$2:$J$497,6,0))))</f>
        <v/>
      </c>
      <c r="K400" s="70">
        <f>+IF($B400="","",+IF(OR($F400="Si",$F400=""),IF(ISERROR(VLOOKUP($B400,padron!$A$3:$M$482,10,0)),+IF(ISERROR(VLOOKUP($B400,NAfiliado_NFarmacia!$A$2:$J$497,5,0)),"Ingresa Localidad de Farmacia",VLOOKUP($B400,NAfiliado_NFarmacia!$A$2:$J$497,7,0)),VLOOKUP($B400,padron!$A$3:$M$482,11,0)),+IF(ISERROR(VLOOKUP($B400,NAfiliado_NFarmacia!$A$2:$J$497,7,0)),"Ingresa Localidad de Farmacia",VLOOKUP($B400,NAfiliado_NFarmacia!$A$2:$J$497,7,0))))</f>
        <v/>
      </c>
      <c r="L400" s="69">
        <f>+IF(B400="","",IF(F400="No","84005541",+IFERROR(+VLOOKUP(inicio!B400,padron!$A$2:$H$1999,8,0),"84005541")))</f>
        <v/>
      </c>
      <c r="M400" s="69">
        <f>+IF(B400="","",+IFERROR(+VLOOKUP(B400,padron!A:C,3,0),"no_cargado"))</f>
        <v/>
      </c>
      <c r="N400" s="69">
        <f>+IF(C400="","",+IFERROR(+VLOOKUP($C400,materiales!$A$2:$C$101,3,0),"9999"))</f>
        <v/>
      </c>
      <c r="O400" s="69">
        <f>+IF(D400="","","01")</f>
        <v/>
      </c>
      <c r="P400" s="69">
        <f>+IF(B400="","","CONVENIO 100%")</f>
        <v/>
      </c>
      <c r="Q400" s="69">
        <f>+IF(I400="","","ZTRA")</f>
        <v/>
      </c>
      <c r="R400" s="69">
        <f>+IF(J400="","",+IFERROR(+IF(U400="DSZA","ALMA","1004"),"ALMA"))</f>
        <v/>
      </c>
      <c r="S400" s="69">
        <f>+IF(K400="","","40000001")</f>
        <v/>
      </c>
      <c r="T400" s="69">
        <f>+IF(L400="","",+DAY(TODAY())&amp;"."&amp;TEXT(+TODAY(),"MM")&amp;"."&amp;+YEAR(TODAY()))</f>
        <v/>
      </c>
      <c r="U400" s="69">
        <f>+IF(M400="","",IFERROR(+VLOOKUP(C400,materiales!$A$2:$D$1000,4,0),"DSZA"))</f>
        <v/>
      </c>
      <c r="V400" s="69">
        <f>+IF(N400="","","MAN")</f>
        <v/>
      </c>
      <c r="W400" s="69">
        <f>IF(B400="","","02")</f>
        <v/>
      </c>
      <c r="X400" s="69">
        <f>IF(B400="","","01")</f>
        <v/>
      </c>
      <c r="Y400" s="70">
        <f>+RIGHT(B400,8)</f>
        <v/>
      </c>
      <c r="Z400" s="70">
        <f>IF(M400="no_cargado",VLOOKUP(B400,NAfiliado_NFarmacia!A:H,8,0),"")</f>
        <v/>
      </c>
      <c r="AA400" s="71" t="n"/>
    </row>
    <row r="401">
      <c r="A401" s="50" t="n"/>
      <c r="B401" s="70" t="n"/>
      <c r="C401" s="72" t="n"/>
      <c r="D401" s="70" t="n"/>
      <c r="E401" s="70" t="n"/>
      <c r="F401" s="70" t="n"/>
      <c r="G401" s="66">
        <f>+IF($B401="","",+IFERROR(+VLOOKUP(B401,padron!$A$2:$E$2000,2,0),+IFERROR(VLOOKUP(B401,NAfiliado_NFarmacia!$A:$J,10,0),"Ingresar Nuevo Afiliado")))</f>
        <v/>
      </c>
      <c r="H401" s="69">
        <f>+IF(B401="","",+IFERROR(+VLOOKUP($C401,materiales!$A$2:$C$101,2,0),"9999"))</f>
        <v/>
      </c>
      <c r="I401" s="70">
        <f>+IF($B401="","",+IF(OR($F401="Si",$F401=""),IF(ISERROR(VLOOKUP($B401,padron!$A$3:$M$482,9,0)),+IF(ISERROR(VLOOKUP($B401,NAfiliado_NFarmacia!$A$2:$J$497,5,0)),"Ingresa Farmacia",VLOOKUP($B401,NAfiliado_NFarmacia!$A$2:$J$497,5,0)),VLOOKUP($B401,padron!$A$3:$M$482,9,0)),+IF(ISERROR(VLOOKUP($B401,NAfiliado_NFarmacia!$A$2:$J$497,5,0)),"Ingresa Farmacia",VLOOKUP($B401,NAfiliado_NFarmacia!$A$2:$J$497,5,0))))</f>
        <v/>
      </c>
      <c r="J401" s="70">
        <f>+IF($B401="","",+IF(OR($F401="Si",$F401=""),IF(ISERROR(VLOOKUP($B401,padron!$A$3:$M$482,10,0)),+IF(ISERROR(VLOOKUP($B401,NAfiliado_NFarmacia!$A$2:$J$497,5,0)),"Ingresa Direccion de Farmacia",VLOOKUP($B401,NAfiliado_NFarmacia!$A$2:$J$497,6,0)),VLOOKUP($B401,padron!$A$3:$M$482,10,0)),+IF(ISERROR(VLOOKUP($B401,NAfiliado_NFarmacia!$A$2:$J$497,6,0)),"Ingresa Direccion de Farmacia",VLOOKUP($B401,NAfiliado_NFarmacia!$A$2:$J$497,6,0))))</f>
        <v/>
      </c>
      <c r="K401" s="70">
        <f>+IF($B401="","",+IF(OR($F401="Si",$F401=""),IF(ISERROR(VLOOKUP($B401,padron!$A$3:$M$482,10,0)),+IF(ISERROR(VLOOKUP($B401,NAfiliado_NFarmacia!$A$2:$J$497,5,0)),"Ingresa Localidad de Farmacia",VLOOKUP($B401,NAfiliado_NFarmacia!$A$2:$J$497,7,0)),VLOOKUP($B401,padron!$A$3:$M$482,11,0)),+IF(ISERROR(VLOOKUP($B401,NAfiliado_NFarmacia!$A$2:$J$497,7,0)),"Ingresa Localidad de Farmacia",VLOOKUP($B401,NAfiliado_NFarmacia!$A$2:$J$497,7,0))))</f>
        <v/>
      </c>
      <c r="L401" s="69">
        <f>+IF(B401="","",IF(F401="No","84005541",+IFERROR(+VLOOKUP(inicio!B401,padron!$A$2:$H$1999,8,0),"84005541")))</f>
        <v/>
      </c>
      <c r="M401" s="69">
        <f>+IF(B401="","",+IFERROR(+VLOOKUP(B401,padron!A:C,3,0),"no_cargado"))</f>
        <v/>
      </c>
      <c r="N401" s="69">
        <f>+IF(C401="","",+IFERROR(+VLOOKUP($C401,materiales!$A$2:$C$101,3,0),"9999"))</f>
        <v/>
      </c>
      <c r="O401" s="69">
        <f>+IF(D401="","","01")</f>
        <v/>
      </c>
      <c r="P401" s="69">
        <f>+IF(B401="","","CONVENIO 100%")</f>
        <v/>
      </c>
      <c r="Q401" s="69">
        <f>+IF(I401="","","ZTRA")</f>
        <v/>
      </c>
      <c r="R401" s="69">
        <f>+IF(J401="","",+IFERROR(+IF(U401="DSZA","ALMA","1004"),"ALMA"))</f>
        <v/>
      </c>
      <c r="S401" s="69">
        <f>+IF(K401="","","40000001")</f>
        <v/>
      </c>
      <c r="T401" s="69">
        <f>+IF(L401="","",+DAY(TODAY())&amp;"."&amp;TEXT(+TODAY(),"MM")&amp;"."&amp;+YEAR(TODAY()))</f>
        <v/>
      </c>
      <c r="U401" s="69">
        <f>+IF(M401="","",IFERROR(+VLOOKUP(C401,materiales!$A$2:$D$1000,4,0),"DSZA"))</f>
        <v/>
      </c>
      <c r="V401" s="69">
        <f>+IF(N401="","","MAN")</f>
        <v/>
      </c>
      <c r="W401" s="69">
        <f>IF(B401="","","02")</f>
        <v/>
      </c>
      <c r="X401" s="69">
        <f>IF(B401="","","01")</f>
        <v/>
      </c>
      <c r="Y401" s="70">
        <f>+RIGHT(B401,8)</f>
        <v/>
      </c>
      <c r="Z401" s="70">
        <f>IF(M401="no_cargado",VLOOKUP(B401,NAfiliado_NFarmacia!A:H,8,0),"")</f>
        <v/>
      </c>
      <c r="AA401" s="71" t="n"/>
    </row>
    <row r="402">
      <c r="A402" s="50" t="n"/>
      <c r="B402" s="70" t="n"/>
      <c r="C402" s="72" t="n"/>
      <c r="D402" s="70" t="n"/>
      <c r="E402" s="70" t="n"/>
      <c r="F402" s="70" t="n"/>
      <c r="G402" s="66">
        <f>+IF($B402="","",+IFERROR(+VLOOKUP(B402,padron!$A$2:$E$2000,2,0),+IFERROR(VLOOKUP(B402,NAfiliado_NFarmacia!$A:$J,10,0),"Ingresar Nuevo Afiliado")))</f>
        <v/>
      </c>
      <c r="H402" s="69">
        <f>+IF(B402="","",+IFERROR(+VLOOKUP($C402,materiales!$A$2:$C$101,2,0),"9999"))</f>
        <v/>
      </c>
      <c r="I402" s="70">
        <f>+IF($B402="","",+IF(OR($F402="Si",$F402=""),IF(ISERROR(VLOOKUP($B402,padron!$A$3:$M$482,9,0)),+IF(ISERROR(VLOOKUP($B402,NAfiliado_NFarmacia!$A$2:$J$497,5,0)),"Ingresa Farmacia",VLOOKUP($B402,NAfiliado_NFarmacia!$A$2:$J$497,5,0)),VLOOKUP($B402,padron!$A$3:$M$482,9,0)),+IF(ISERROR(VLOOKUP($B402,NAfiliado_NFarmacia!$A$2:$J$497,5,0)),"Ingresa Farmacia",VLOOKUP($B402,NAfiliado_NFarmacia!$A$2:$J$497,5,0))))</f>
        <v/>
      </c>
      <c r="J402" s="70">
        <f>+IF($B402="","",+IF(OR($F402="Si",$F402=""),IF(ISERROR(VLOOKUP($B402,padron!$A$3:$M$482,10,0)),+IF(ISERROR(VLOOKUP($B402,NAfiliado_NFarmacia!$A$2:$J$497,5,0)),"Ingresa Direccion de Farmacia",VLOOKUP($B402,NAfiliado_NFarmacia!$A$2:$J$497,6,0)),VLOOKUP($B402,padron!$A$3:$M$482,10,0)),+IF(ISERROR(VLOOKUP($B402,NAfiliado_NFarmacia!$A$2:$J$497,6,0)),"Ingresa Direccion de Farmacia",VLOOKUP($B402,NAfiliado_NFarmacia!$A$2:$J$497,6,0))))</f>
        <v/>
      </c>
      <c r="K402" s="70">
        <f>+IF($B402="","",+IF(OR($F402="Si",$F402=""),IF(ISERROR(VLOOKUP($B402,padron!$A$3:$M$482,10,0)),+IF(ISERROR(VLOOKUP($B402,NAfiliado_NFarmacia!$A$2:$J$497,5,0)),"Ingresa Localidad de Farmacia",VLOOKUP($B402,NAfiliado_NFarmacia!$A$2:$J$497,7,0)),VLOOKUP($B402,padron!$A$3:$M$482,11,0)),+IF(ISERROR(VLOOKUP($B402,NAfiliado_NFarmacia!$A$2:$J$497,7,0)),"Ingresa Localidad de Farmacia",VLOOKUP($B402,NAfiliado_NFarmacia!$A$2:$J$497,7,0))))</f>
        <v/>
      </c>
      <c r="L402" s="69">
        <f>+IF(B402="","",IF(F402="No","84005541",+IFERROR(+VLOOKUP(inicio!B402,padron!$A$2:$H$1999,8,0),"84005541")))</f>
        <v/>
      </c>
      <c r="M402" s="69">
        <f>+IF(B402="","",+IFERROR(+VLOOKUP(B402,padron!A:C,3,0),"no_cargado"))</f>
        <v/>
      </c>
      <c r="N402" s="69">
        <f>+IF(C402="","",+IFERROR(+VLOOKUP($C402,materiales!$A$2:$C$101,3,0),"9999"))</f>
        <v/>
      </c>
      <c r="O402" s="69">
        <f>+IF(D402="","","01")</f>
        <v/>
      </c>
      <c r="P402" s="69">
        <f>+IF(B402="","","CONVENIO 100%")</f>
        <v/>
      </c>
      <c r="Q402" s="69">
        <f>+IF(I402="","","ZTRA")</f>
        <v/>
      </c>
      <c r="R402" s="69">
        <f>+IF(J402="","",+IFERROR(+IF(U402="DSZA","ALMA","1004"),"ALMA"))</f>
        <v/>
      </c>
      <c r="S402" s="69">
        <f>+IF(K402="","","40000001")</f>
        <v/>
      </c>
      <c r="T402" s="69">
        <f>+IF(L402="","",+DAY(TODAY())&amp;"."&amp;TEXT(+TODAY(),"MM")&amp;"."&amp;+YEAR(TODAY()))</f>
        <v/>
      </c>
      <c r="U402" s="69">
        <f>+IF(M402="","",IFERROR(+VLOOKUP(C402,materiales!$A$2:$D$1000,4,0),"DSZA"))</f>
        <v/>
      </c>
      <c r="V402" s="69">
        <f>+IF(N402="","","MAN")</f>
        <v/>
      </c>
      <c r="W402" s="69">
        <f>IF(B402="","","02")</f>
        <v/>
      </c>
      <c r="X402" s="69">
        <f>IF(B402="","","01")</f>
        <v/>
      </c>
      <c r="Y402" s="70">
        <f>+RIGHT(B402,8)</f>
        <v/>
      </c>
      <c r="Z402" s="70">
        <f>IF(M402="no_cargado",VLOOKUP(B402,NAfiliado_NFarmacia!A:H,8,0),"")</f>
        <v/>
      </c>
      <c r="AA402" s="71" t="n"/>
    </row>
    <row r="403">
      <c r="A403" s="50" t="n"/>
      <c r="B403" s="70" t="n"/>
      <c r="C403" s="72" t="n"/>
      <c r="D403" s="70" t="n"/>
      <c r="E403" s="70" t="n"/>
      <c r="F403" s="70" t="n"/>
      <c r="G403" s="66">
        <f>+IF($B403="","",+IFERROR(+VLOOKUP(B403,padron!$A$2:$E$2000,2,0),+IFERROR(VLOOKUP(B403,NAfiliado_NFarmacia!$A:$J,10,0),"Ingresar Nuevo Afiliado")))</f>
        <v/>
      </c>
      <c r="H403" s="69">
        <f>+IF(B403="","",+IFERROR(+VLOOKUP($C403,materiales!$A$2:$C$101,2,0),"9999"))</f>
        <v/>
      </c>
      <c r="I403" s="70">
        <f>+IF($B403="","",+IF(OR($F403="Si",$F403=""),IF(ISERROR(VLOOKUP($B403,padron!$A$3:$M$482,9,0)),+IF(ISERROR(VLOOKUP($B403,NAfiliado_NFarmacia!$A$2:$J$497,5,0)),"Ingresa Farmacia",VLOOKUP($B403,NAfiliado_NFarmacia!$A$2:$J$497,5,0)),VLOOKUP($B403,padron!$A$3:$M$482,9,0)),+IF(ISERROR(VLOOKUP($B403,NAfiliado_NFarmacia!$A$2:$J$497,5,0)),"Ingresa Farmacia",VLOOKUP($B403,NAfiliado_NFarmacia!$A$2:$J$497,5,0))))</f>
        <v/>
      </c>
      <c r="J403" s="70">
        <f>+IF($B403="","",+IF(OR($F403="Si",$F403=""),IF(ISERROR(VLOOKUP($B403,padron!$A$3:$M$482,10,0)),+IF(ISERROR(VLOOKUP($B403,NAfiliado_NFarmacia!$A$2:$J$497,5,0)),"Ingresa Direccion de Farmacia",VLOOKUP($B403,NAfiliado_NFarmacia!$A$2:$J$497,6,0)),VLOOKUP($B403,padron!$A$3:$M$482,10,0)),+IF(ISERROR(VLOOKUP($B403,NAfiliado_NFarmacia!$A$2:$J$497,6,0)),"Ingresa Direccion de Farmacia",VLOOKUP($B403,NAfiliado_NFarmacia!$A$2:$J$497,6,0))))</f>
        <v/>
      </c>
      <c r="K403" s="70">
        <f>+IF($B403="","",+IF(OR($F403="Si",$F403=""),IF(ISERROR(VLOOKUP($B403,padron!$A$3:$M$482,10,0)),+IF(ISERROR(VLOOKUP($B403,NAfiliado_NFarmacia!$A$2:$J$497,5,0)),"Ingresa Localidad de Farmacia",VLOOKUP($B403,NAfiliado_NFarmacia!$A$2:$J$497,7,0)),VLOOKUP($B403,padron!$A$3:$M$482,11,0)),+IF(ISERROR(VLOOKUP($B403,NAfiliado_NFarmacia!$A$2:$J$497,7,0)),"Ingresa Localidad de Farmacia",VLOOKUP($B403,NAfiliado_NFarmacia!$A$2:$J$497,7,0))))</f>
        <v/>
      </c>
      <c r="L403" s="69">
        <f>+IF(B403="","",IF(F403="No","84005541",+IFERROR(+VLOOKUP(inicio!B403,padron!$A$2:$H$1999,8,0),"84005541")))</f>
        <v/>
      </c>
      <c r="M403" s="69">
        <f>+IF(B403="","",+IFERROR(+VLOOKUP(B403,padron!A:C,3,0),"no_cargado"))</f>
        <v/>
      </c>
      <c r="N403" s="69">
        <f>+IF(C403="","",+IFERROR(+VLOOKUP($C403,materiales!$A$2:$C$101,3,0),"9999"))</f>
        <v/>
      </c>
      <c r="O403" s="69">
        <f>+IF(D403="","","01")</f>
        <v/>
      </c>
      <c r="P403" s="69">
        <f>+IF(B403="","","CONVENIO 100%")</f>
        <v/>
      </c>
      <c r="Q403" s="69">
        <f>+IF(I403="","","ZTRA")</f>
        <v/>
      </c>
      <c r="R403" s="69">
        <f>+IF(J403="","",+IFERROR(+IF(U403="DSZA","ALMA","1004"),"ALMA"))</f>
        <v/>
      </c>
      <c r="S403" s="69">
        <f>+IF(K403="","","40000001")</f>
        <v/>
      </c>
      <c r="T403" s="69">
        <f>+IF(L403="","",+DAY(TODAY())&amp;"."&amp;TEXT(+TODAY(),"MM")&amp;"."&amp;+YEAR(TODAY()))</f>
        <v/>
      </c>
      <c r="U403" s="69">
        <f>+IF(M403="","",IFERROR(+VLOOKUP(C403,materiales!$A$2:$D$1000,4,0),"DSZA"))</f>
        <v/>
      </c>
      <c r="V403" s="69">
        <f>+IF(N403="","","MAN")</f>
        <v/>
      </c>
      <c r="W403" s="69">
        <f>IF(B403="","","02")</f>
        <v/>
      </c>
      <c r="X403" s="69">
        <f>IF(B403="","","01")</f>
        <v/>
      </c>
      <c r="Y403" s="70">
        <f>+RIGHT(B403,8)</f>
        <v/>
      </c>
      <c r="Z403" s="70">
        <f>IF(M403="no_cargado",VLOOKUP(B403,NAfiliado_NFarmacia!A:H,8,0),"")</f>
        <v/>
      </c>
      <c r="AA403" s="71" t="n"/>
    </row>
    <row r="404">
      <c r="A404" s="50" t="n"/>
      <c r="B404" s="70" t="n"/>
      <c r="C404" s="72" t="n"/>
      <c r="D404" s="70" t="n"/>
      <c r="E404" s="70" t="n"/>
      <c r="F404" s="70" t="n"/>
      <c r="G404" s="66">
        <f>+IF($B404="","",+IFERROR(+VLOOKUP(B404,padron!$A$2:$E$2000,2,0),+IFERROR(VLOOKUP(B404,NAfiliado_NFarmacia!$A:$J,10,0),"Ingresar Nuevo Afiliado")))</f>
        <v/>
      </c>
      <c r="H404" s="69">
        <f>+IF(B404="","",+IFERROR(+VLOOKUP($C404,materiales!$A$2:$C$101,2,0),"9999"))</f>
        <v/>
      </c>
      <c r="I404" s="70">
        <f>+IF($B404="","",+IF(OR($F404="Si",$F404=""),IF(ISERROR(VLOOKUP($B404,padron!$A$3:$M$482,9,0)),+IF(ISERROR(VLOOKUP($B404,NAfiliado_NFarmacia!$A$2:$J$497,5,0)),"Ingresa Farmacia",VLOOKUP($B404,NAfiliado_NFarmacia!$A$2:$J$497,5,0)),VLOOKUP($B404,padron!$A$3:$M$482,9,0)),+IF(ISERROR(VLOOKUP($B404,NAfiliado_NFarmacia!$A$2:$J$497,5,0)),"Ingresa Farmacia",VLOOKUP($B404,NAfiliado_NFarmacia!$A$2:$J$497,5,0))))</f>
        <v/>
      </c>
      <c r="J404" s="70">
        <f>+IF($B404="","",+IF(OR($F404="Si",$F404=""),IF(ISERROR(VLOOKUP($B404,padron!$A$3:$M$482,10,0)),+IF(ISERROR(VLOOKUP($B404,NAfiliado_NFarmacia!$A$2:$J$497,5,0)),"Ingresa Direccion de Farmacia",VLOOKUP($B404,NAfiliado_NFarmacia!$A$2:$J$497,6,0)),VLOOKUP($B404,padron!$A$3:$M$482,10,0)),+IF(ISERROR(VLOOKUP($B404,NAfiliado_NFarmacia!$A$2:$J$497,6,0)),"Ingresa Direccion de Farmacia",VLOOKUP($B404,NAfiliado_NFarmacia!$A$2:$J$497,6,0))))</f>
        <v/>
      </c>
      <c r="K404" s="70">
        <f>+IF($B404="","",+IF(OR($F404="Si",$F404=""),IF(ISERROR(VLOOKUP($B404,padron!$A$3:$M$482,10,0)),+IF(ISERROR(VLOOKUP($B404,NAfiliado_NFarmacia!$A$2:$J$497,5,0)),"Ingresa Localidad de Farmacia",VLOOKUP($B404,NAfiliado_NFarmacia!$A$2:$J$497,7,0)),VLOOKUP($B404,padron!$A$3:$M$482,11,0)),+IF(ISERROR(VLOOKUP($B404,NAfiliado_NFarmacia!$A$2:$J$497,7,0)),"Ingresa Localidad de Farmacia",VLOOKUP($B404,NAfiliado_NFarmacia!$A$2:$J$497,7,0))))</f>
        <v/>
      </c>
      <c r="L404" s="69">
        <f>+IF(B404="","",IF(F404="No","84005541",+IFERROR(+VLOOKUP(inicio!B404,padron!$A$2:$H$1999,8,0),"84005541")))</f>
        <v/>
      </c>
      <c r="M404" s="69">
        <f>+IF(B404="","",+IFERROR(+VLOOKUP(B404,padron!A:C,3,0),"no_cargado"))</f>
        <v/>
      </c>
      <c r="N404" s="69">
        <f>+IF(C404="","",+IFERROR(+VLOOKUP($C404,materiales!$A$2:$C$101,3,0),"9999"))</f>
        <v/>
      </c>
      <c r="O404" s="69">
        <f>+IF(D404="","","01")</f>
        <v/>
      </c>
      <c r="P404" s="69">
        <f>+IF(B404="","","CONVENIO 100%")</f>
        <v/>
      </c>
      <c r="Q404" s="69">
        <f>+IF(I404="","","ZTRA")</f>
        <v/>
      </c>
      <c r="R404" s="69">
        <f>+IF(J404="","",+IFERROR(+IF(U404="DSZA","ALMA","1004"),"ALMA"))</f>
        <v/>
      </c>
      <c r="S404" s="69">
        <f>+IF(K404="","","40000001")</f>
        <v/>
      </c>
      <c r="T404" s="69">
        <f>+IF(L404="","",+DAY(TODAY())&amp;"."&amp;TEXT(+TODAY(),"MM")&amp;"."&amp;+YEAR(TODAY()))</f>
        <v/>
      </c>
      <c r="U404" s="69">
        <f>+IF(M404="","",IFERROR(+VLOOKUP(C404,materiales!$A$2:$D$1000,4,0),"DSZA"))</f>
        <v/>
      </c>
      <c r="V404" s="69">
        <f>+IF(N404="","","MAN")</f>
        <v/>
      </c>
      <c r="W404" s="69">
        <f>IF(B404="","","02")</f>
        <v/>
      </c>
      <c r="X404" s="69">
        <f>IF(B404="","","01")</f>
        <v/>
      </c>
      <c r="Y404" s="70">
        <f>+RIGHT(B404,8)</f>
        <v/>
      </c>
      <c r="Z404" s="70">
        <f>IF(M404="no_cargado",VLOOKUP(B404,NAfiliado_NFarmacia!A:H,8,0),"")</f>
        <v/>
      </c>
      <c r="AA404" s="71" t="n"/>
    </row>
    <row r="405">
      <c r="A405" s="50" t="n"/>
      <c r="B405" s="70" t="n"/>
      <c r="C405" s="72" t="n"/>
      <c r="D405" s="70" t="n"/>
      <c r="E405" s="70" t="n"/>
      <c r="F405" s="70" t="n"/>
      <c r="G405" s="66">
        <f>+IF($B405="","",+IFERROR(+VLOOKUP(B405,padron!$A$2:$E$2000,2,0),+IFERROR(VLOOKUP(B405,NAfiliado_NFarmacia!$A:$J,10,0),"Ingresar Nuevo Afiliado")))</f>
        <v/>
      </c>
      <c r="H405" s="69">
        <f>+IF(B405="","",+IFERROR(+VLOOKUP($C405,materiales!$A$2:$C$101,2,0),"9999"))</f>
        <v/>
      </c>
      <c r="I405" s="70">
        <f>+IF($B405="","",+IF(OR($F405="Si",$F405=""),IF(ISERROR(VLOOKUP($B405,padron!$A$3:$M$482,9,0)),+IF(ISERROR(VLOOKUP($B405,NAfiliado_NFarmacia!$A$2:$J$497,5,0)),"Ingresa Farmacia",VLOOKUP($B405,NAfiliado_NFarmacia!$A$2:$J$497,5,0)),VLOOKUP($B405,padron!$A$3:$M$482,9,0)),+IF(ISERROR(VLOOKUP($B405,NAfiliado_NFarmacia!$A$2:$J$497,5,0)),"Ingresa Farmacia",VLOOKUP($B405,NAfiliado_NFarmacia!$A$2:$J$497,5,0))))</f>
        <v/>
      </c>
      <c r="J405" s="70">
        <f>+IF($B405="","",+IF(OR($F405="Si",$F405=""),IF(ISERROR(VLOOKUP($B405,padron!$A$3:$M$482,10,0)),+IF(ISERROR(VLOOKUP($B405,NAfiliado_NFarmacia!$A$2:$J$497,5,0)),"Ingresa Direccion de Farmacia",VLOOKUP($B405,NAfiliado_NFarmacia!$A$2:$J$497,6,0)),VLOOKUP($B405,padron!$A$3:$M$482,10,0)),+IF(ISERROR(VLOOKUP($B405,NAfiliado_NFarmacia!$A$2:$J$497,6,0)),"Ingresa Direccion de Farmacia",VLOOKUP($B405,NAfiliado_NFarmacia!$A$2:$J$497,6,0))))</f>
        <v/>
      </c>
      <c r="K405" s="70">
        <f>+IF($B405="","",+IF(OR($F405="Si",$F405=""),IF(ISERROR(VLOOKUP($B405,padron!$A$3:$M$482,10,0)),+IF(ISERROR(VLOOKUP($B405,NAfiliado_NFarmacia!$A$2:$J$497,5,0)),"Ingresa Localidad de Farmacia",VLOOKUP($B405,NAfiliado_NFarmacia!$A$2:$J$497,7,0)),VLOOKUP($B405,padron!$A$3:$M$482,11,0)),+IF(ISERROR(VLOOKUP($B405,NAfiliado_NFarmacia!$A$2:$J$497,7,0)),"Ingresa Localidad de Farmacia",VLOOKUP($B405,NAfiliado_NFarmacia!$A$2:$J$497,7,0))))</f>
        <v/>
      </c>
      <c r="L405" s="69">
        <f>+IF(B405="","",IF(F405="No","84005541",+IFERROR(+VLOOKUP(inicio!B405,padron!$A$2:$H$1999,8,0),"84005541")))</f>
        <v/>
      </c>
      <c r="M405" s="69">
        <f>+IF(B405="","",+IFERROR(+VLOOKUP(B405,padron!A:C,3,0),"no_cargado"))</f>
        <v/>
      </c>
      <c r="N405" s="69">
        <f>+IF(C405="","",+IFERROR(+VLOOKUP($C405,materiales!$A$2:$C$101,3,0),"9999"))</f>
        <v/>
      </c>
      <c r="O405" s="69">
        <f>+IF(D405="","","01")</f>
        <v/>
      </c>
      <c r="P405" s="69">
        <f>+IF(B405="","","CONVENIO 100%")</f>
        <v/>
      </c>
      <c r="Q405" s="69">
        <f>+IF(I405="","","ZTRA")</f>
        <v/>
      </c>
      <c r="R405" s="69">
        <f>+IF(J405="","",+IFERROR(+IF(U405="DSZA","ALMA","1004"),"ALMA"))</f>
        <v/>
      </c>
      <c r="S405" s="69">
        <f>+IF(K405="","","40000001")</f>
        <v/>
      </c>
      <c r="T405" s="69">
        <f>+IF(L405="","",+DAY(TODAY())&amp;"."&amp;TEXT(+TODAY(),"MM")&amp;"."&amp;+YEAR(TODAY()))</f>
        <v/>
      </c>
      <c r="U405" s="69">
        <f>+IF(M405="","",IFERROR(+VLOOKUP(C405,materiales!$A$2:$D$1000,4,0),"DSZA"))</f>
        <v/>
      </c>
      <c r="V405" s="69">
        <f>+IF(N405="","","MAN")</f>
        <v/>
      </c>
      <c r="W405" s="69">
        <f>IF(B405="","","02")</f>
        <v/>
      </c>
      <c r="X405" s="69">
        <f>IF(B405="","","01")</f>
        <v/>
      </c>
      <c r="Y405" s="70">
        <f>+RIGHT(B405,8)</f>
        <v/>
      </c>
      <c r="Z405" s="70">
        <f>IF(M405="no_cargado",VLOOKUP(B405,NAfiliado_NFarmacia!A:H,8,0),"")</f>
        <v/>
      </c>
      <c r="AA405" s="71" t="n"/>
    </row>
    <row r="406">
      <c r="A406" s="50" t="n"/>
      <c r="B406" s="70" t="n"/>
      <c r="C406" s="72" t="n"/>
      <c r="D406" s="70" t="n"/>
      <c r="E406" s="70" t="n"/>
      <c r="F406" s="70" t="n"/>
      <c r="G406" s="66">
        <f>+IF($B406="","",+IFERROR(+VLOOKUP(B406,padron!$A$2:$E$2000,2,0),+IFERROR(VLOOKUP(B406,NAfiliado_NFarmacia!$A:$J,10,0),"Ingresar Nuevo Afiliado")))</f>
        <v/>
      </c>
      <c r="H406" s="69">
        <f>+IF(B406="","",+IFERROR(+VLOOKUP($C406,materiales!$A$2:$C$101,2,0),"9999"))</f>
        <v/>
      </c>
      <c r="I406" s="70">
        <f>+IF($B406="","",+IF(OR($F406="Si",$F406=""),IF(ISERROR(VLOOKUP($B406,padron!$A$3:$M$482,9,0)),+IF(ISERROR(VLOOKUP($B406,NAfiliado_NFarmacia!$A$2:$J$497,5,0)),"Ingresa Farmacia",VLOOKUP($B406,NAfiliado_NFarmacia!$A$2:$J$497,5,0)),VLOOKUP($B406,padron!$A$3:$M$482,9,0)),+IF(ISERROR(VLOOKUP($B406,NAfiliado_NFarmacia!$A$2:$J$497,5,0)),"Ingresa Farmacia",VLOOKUP($B406,NAfiliado_NFarmacia!$A$2:$J$497,5,0))))</f>
        <v/>
      </c>
      <c r="J406" s="70">
        <f>+IF($B406="","",+IF(OR($F406="Si",$F406=""),IF(ISERROR(VLOOKUP($B406,padron!$A$3:$M$482,10,0)),+IF(ISERROR(VLOOKUP($B406,NAfiliado_NFarmacia!$A$2:$J$497,5,0)),"Ingresa Direccion de Farmacia",VLOOKUP($B406,NAfiliado_NFarmacia!$A$2:$J$497,6,0)),VLOOKUP($B406,padron!$A$3:$M$482,10,0)),+IF(ISERROR(VLOOKUP($B406,NAfiliado_NFarmacia!$A$2:$J$497,6,0)),"Ingresa Direccion de Farmacia",VLOOKUP($B406,NAfiliado_NFarmacia!$A$2:$J$497,6,0))))</f>
        <v/>
      </c>
      <c r="K406" s="70">
        <f>+IF($B406="","",+IF(OR($F406="Si",$F406=""),IF(ISERROR(VLOOKUP($B406,padron!$A$3:$M$482,10,0)),+IF(ISERROR(VLOOKUP($B406,NAfiliado_NFarmacia!$A$2:$J$497,5,0)),"Ingresa Localidad de Farmacia",VLOOKUP($B406,NAfiliado_NFarmacia!$A$2:$J$497,7,0)),VLOOKUP($B406,padron!$A$3:$M$482,11,0)),+IF(ISERROR(VLOOKUP($B406,NAfiliado_NFarmacia!$A$2:$J$497,7,0)),"Ingresa Localidad de Farmacia",VLOOKUP($B406,NAfiliado_NFarmacia!$A$2:$J$497,7,0))))</f>
        <v/>
      </c>
      <c r="L406" s="69">
        <f>+IF(B406="","",IF(F406="No","84005541",+IFERROR(+VLOOKUP(inicio!B406,padron!$A$2:$H$1999,8,0),"84005541")))</f>
        <v/>
      </c>
      <c r="M406" s="69">
        <f>+IF(B406="","",+IFERROR(+VLOOKUP(B406,padron!A:C,3,0),"no_cargado"))</f>
        <v/>
      </c>
      <c r="N406" s="69">
        <f>+IF(C406="","",+IFERROR(+VLOOKUP($C406,materiales!$A$2:$C$101,3,0),"9999"))</f>
        <v/>
      </c>
      <c r="O406" s="69">
        <f>+IF(D406="","","01")</f>
        <v/>
      </c>
      <c r="P406" s="69">
        <f>+IF(B406="","","CONVENIO 100%")</f>
        <v/>
      </c>
      <c r="Q406" s="69">
        <f>+IF(I406="","","ZTRA")</f>
        <v/>
      </c>
      <c r="R406" s="69">
        <f>+IF(J406="","",+IFERROR(+IF(U406="DSZA","ALMA","1004"),"ALMA"))</f>
        <v/>
      </c>
      <c r="S406" s="69">
        <f>+IF(K406="","","40000001")</f>
        <v/>
      </c>
      <c r="T406" s="69">
        <f>+IF(L406="","",+DAY(TODAY())&amp;"."&amp;TEXT(+TODAY(),"MM")&amp;"."&amp;+YEAR(TODAY()))</f>
        <v/>
      </c>
      <c r="U406" s="69">
        <f>+IF(M406="","",IFERROR(+VLOOKUP(C406,materiales!$A$2:$D$1000,4,0),"DSZA"))</f>
        <v/>
      </c>
      <c r="V406" s="69">
        <f>+IF(N406="","","MAN")</f>
        <v/>
      </c>
      <c r="W406" s="69">
        <f>IF(B406="","","02")</f>
        <v/>
      </c>
      <c r="X406" s="69">
        <f>IF(B406="","","01")</f>
        <v/>
      </c>
      <c r="Y406" s="70">
        <f>+RIGHT(B406,8)</f>
        <v/>
      </c>
      <c r="Z406" s="70">
        <f>IF(M406="no_cargado",VLOOKUP(B406,NAfiliado_NFarmacia!A:H,8,0),"")</f>
        <v/>
      </c>
      <c r="AA406" s="71" t="n"/>
    </row>
    <row r="407">
      <c r="A407" s="50" t="n"/>
      <c r="B407" s="70" t="n"/>
      <c r="C407" s="72" t="n"/>
      <c r="D407" s="70" t="n"/>
      <c r="E407" s="70" t="n"/>
      <c r="F407" s="70" t="n"/>
      <c r="G407" s="66">
        <f>+IF($B407="","",+IFERROR(+VLOOKUP(B407,padron!$A$2:$E$2000,2,0),+IFERROR(VLOOKUP(B407,NAfiliado_NFarmacia!$A:$J,10,0),"Ingresar Nuevo Afiliado")))</f>
        <v/>
      </c>
      <c r="H407" s="69">
        <f>+IF(B407="","",+IFERROR(+VLOOKUP($C407,materiales!$A$2:$C$101,2,0),"9999"))</f>
        <v/>
      </c>
      <c r="I407" s="70">
        <f>+IF($B407="","",+IF(OR($F407="Si",$F407=""),IF(ISERROR(VLOOKUP($B407,padron!$A$3:$M$482,9,0)),+IF(ISERROR(VLOOKUP($B407,NAfiliado_NFarmacia!$A$2:$J$497,5,0)),"Ingresa Farmacia",VLOOKUP($B407,NAfiliado_NFarmacia!$A$2:$J$497,5,0)),VLOOKUP($B407,padron!$A$3:$M$482,9,0)),+IF(ISERROR(VLOOKUP($B407,NAfiliado_NFarmacia!$A$2:$J$497,5,0)),"Ingresa Farmacia",VLOOKUP($B407,NAfiliado_NFarmacia!$A$2:$J$497,5,0))))</f>
        <v/>
      </c>
      <c r="J407" s="70">
        <f>+IF($B407="","",+IF(OR($F407="Si",$F407=""),IF(ISERROR(VLOOKUP($B407,padron!$A$3:$M$482,10,0)),+IF(ISERROR(VLOOKUP($B407,NAfiliado_NFarmacia!$A$2:$J$497,5,0)),"Ingresa Direccion de Farmacia",VLOOKUP($B407,NAfiliado_NFarmacia!$A$2:$J$497,6,0)),VLOOKUP($B407,padron!$A$3:$M$482,10,0)),+IF(ISERROR(VLOOKUP($B407,NAfiliado_NFarmacia!$A$2:$J$497,6,0)),"Ingresa Direccion de Farmacia",VLOOKUP($B407,NAfiliado_NFarmacia!$A$2:$J$497,6,0))))</f>
        <v/>
      </c>
      <c r="K407" s="70">
        <f>+IF($B407="","",+IF(OR($F407="Si",$F407=""),IF(ISERROR(VLOOKUP($B407,padron!$A$3:$M$482,10,0)),+IF(ISERROR(VLOOKUP($B407,NAfiliado_NFarmacia!$A$2:$J$497,5,0)),"Ingresa Localidad de Farmacia",VLOOKUP($B407,NAfiliado_NFarmacia!$A$2:$J$497,7,0)),VLOOKUP($B407,padron!$A$3:$M$482,11,0)),+IF(ISERROR(VLOOKUP($B407,NAfiliado_NFarmacia!$A$2:$J$497,7,0)),"Ingresa Localidad de Farmacia",VLOOKUP($B407,NAfiliado_NFarmacia!$A$2:$J$497,7,0))))</f>
        <v/>
      </c>
      <c r="L407" s="69">
        <f>+IF(B407="","",IF(F407="No","84005541",+IFERROR(+VLOOKUP(inicio!B407,padron!$A$2:$H$1999,8,0),"84005541")))</f>
        <v/>
      </c>
      <c r="M407" s="69">
        <f>+IF(B407="","",+IFERROR(+VLOOKUP(B407,padron!A:C,3,0),"no_cargado"))</f>
        <v/>
      </c>
      <c r="N407" s="69">
        <f>+IF(C407="","",+IFERROR(+VLOOKUP($C407,materiales!$A$2:$C$101,3,0),"9999"))</f>
        <v/>
      </c>
      <c r="O407" s="69">
        <f>+IF(D407="","","01")</f>
        <v/>
      </c>
      <c r="P407" s="69">
        <f>+IF(B407="","","CONVENIO 100%")</f>
        <v/>
      </c>
      <c r="Q407" s="69">
        <f>+IF(I407="","","ZTRA")</f>
        <v/>
      </c>
      <c r="R407" s="69">
        <f>+IF(J407="","",+IFERROR(+IF(U407="DSZA","ALMA","1004"),"ALMA"))</f>
        <v/>
      </c>
      <c r="S407" s="69">
        <f>+IF(K407="","","40000001")</f>
        <v/>
      </c>
      <c r="T407" s="69">
        <f>+IF(L407="","",+DAY(TODAY())&amp;"."&amp;TEXT(+TODAY(),"MM")&amp;"."&amp;+YEAR(TODAY()))</f>
        <v/>
      </c>
      <c r="U407" s="69">
        <f>+IF(M407="","",IFERROR(+VLOOKUP(C407,materiales!$A$2:$D$1000,4,0),"DSZA"))</f>
        <v/>
      </c>
      <c r="V407" s="69">
        <f>+IF(N407="","","MAN")</f>
        <v/>
      </c>
      <c r="W407" s="69">
        <f>IF(B407="","","02")</f>
        <v/>
      </c>
      <c r="X407" s="69">
        <f>IF(B407="","","01")</f>
        <v/>
      </c>
      <c r="Y407" s="70">
        <f>+RIGHT(B407,8)</f>
        <v/>
      </c>
      <c r="Z407" s="70">
        <f>IF(M407="no_cargado",VLOOKUP(B407,NAfiliado_NFarmacia!A:H,8,0),"")</f>
        <v/>
      </c>
      <c r="AA407" s="71" t="n"/>
    </row>
    <row r="408">
      <c r="A408" s="50" t="n"/>
      <c r="B408" s="70" t="n"/>
      <c r="C408" s="72" t="n"/>
      <c r="D408" s="70" t="n"/>
      <c r="E408" s="70" t="n"/>
      <c r="F408" s="70" t="n"/>
      <c r="G408" s="66">
        <f>+IF($B408="","",+IFERROR(+VLOOKUP(B408,padron!$A$2:$E$2000,2,0),+IFERROR(VLOOKUP(B408,NAfiliado_NFarmacia!$A:$J,10,0),"Ingresar Nuevo Afiliado")))</f>
        <v/>
      </c>
      <c r="H408" s="69">
        <f>+IF(B408="","",+IFERROR(+VLOOKUP($C408,materiales!$A$2:$C$101,2,0),"9999"))</f>
        <v/>
      </c>
      <c r="I408" s="70">
        <f>+IF($B408="","",+IF(OR($F408="Si",$F408=""),IF(ISERROR(VLOOKUP($B408,padron!$A$3:$M$482,9,0)),+IF(ISERROR(VLOOKUP($B408,NAfiliado_NFarmacia!$A$2:$J$497,5,0)),"Ingresa Farmacia",VLOOKUP($B408,NAfiliado_NFarmacia!$A$2:$J$497,5,0)),VLOOKUP($B408,padron!$A$3:$M$482,9,0)),+IF(ISERROR(VLOOKUP($B408,NAfiliado_NFarmacia!$A$2:$J$497,5,0)),"Ingresa Farmacia",VLOOKUP($B408,NAfiliado_NFarmacia!$A$2:$J$497,5,0))))</f>
        <v/>
      </c>
      <c r="J408" s="70">
        <f>+IF($B408="","",+IF(OR($F408="Si",$F408=""),IF(ISERROR(VLOOKUP($B408,padron!$A$3:$M$482,10,0)),+IF(ISERROR(VLOOKUP($B408,NAfiliado_NFarmacia!$A$2:$J$497,5,0)),"Ingresa Direccion de Farmacia",VLOOKUP($B408,NAfiliado_NFarmacia!$A$2:$J$497,6,0)),VLOOKUP($B408,padron!$A$3:$M$482,10,0)),+IF(ISERROR(VLOOKUP($B408,NAfiliado_NFarmacia!$A$2:$J$497,6,0)),"Ingresa Direccion de Farmacia",VLOOKUP($B408,NAfiliado_NFarmacia!$A$2:$J$497,6,0))))</f>
        <v/>
      </c>
      <c r="K408" s="70">
        <f>+IF($B408="","",+IF(OR($F408="Si",$F408=""),IF(ISERROR(VLOOKUP($B408,padron!$A$3:$M$482,10,0)),+IF(ISERROR(VLOOKUP($B408,NAfiliado_NFarmacia!$A$2:$J$497,5,0)),"Ingresa Localidad de Farmacia",VLOOKUP($B408,NAfiliado_NFarmacia!$A$2:$J$497,7,0)),VLOOKUP($B408,padron!$A$3:$M$482,11,0)),+IF(ISERROR(VLOOKUP($B408,NAfiliado_NFarmacia!$A$2:$J$497,7,0)),"Ingresa Localidad de Farmacia",VLOOKUP($B408,NAfiliado_NFarmacia!$A$2:$J$497,7,0))))</f>
        <v/>
      </c>
      <c r="L408" s="69">
        <f>+IF(B408="","",IF(F408="No","84005541",+IFERROR(+VLOOKUP(inicio!B408,padron!$A$2:$H$1999,8,0),"84005541")))</f>
        <v/>
      </c>
      <c r="M408" s="69">
        <f>+IF(B408="","",+IFERROR(+VLOOKUP(B408,padron!A:C,3,0),"no_cargado"))</f>
        <v/>
      </c>
      <c r="N408" s="69">
        <f>+IF(C408="","",+IFERROR(+VLOOKUP($C408,materiales!$A$2:$C$101,3,0),"9999"))</f>
        <v/>
      </c>
      <c r="O408" s="69">
        <f>+IF(D408="","","01")</f>
        <v/>
      </c>
      <c r="P408" s="69">
        <f>+IF(B408="","","CONVENIO 100%")</f>
        <v/>
      </c>
      <c r="Q408" s="69">
        <f>+IF(I408="","","ZTRA")</f>
        <v/>
      </c>
      <c r="R408" s="69">
        <f>+IF(J408="","",+IFERROR(+IF(U408="DSZA","ALMA","1004"),"ALMA"))</f>
        <v/>
      </c>
      <c r="S408" s="69">
        <f>+IF(K408="","","40000001")</f>
        <v/>
      </c>
      <c r="T408" s="69">
        <f>+IF(L408="","",+DAY(TODAY())&amp;"."&amp;TEXT(+TODAY(),"MM")&amp;"."&amp;+YEAR(TODAY()))</f>
        <v/>
      </c>
      <c r="U408" s="69">
        <f>+IF(M408="","",IFERROR(+VLOOKUP(C408,materiales!$A$2:$D$1000,4,0),"DSZA"))</f>
        <v/>
      </c>
      <c r="V408" s="69">
        <f>+IF(N408="","","MAN")</f>
        <v/>
      </c>
      <c r="W408" s="69">
        <f>IF(B408="","","02")</f>
        <v/>
      </c>
      <c r="X408" s="69">
        <f>IF(B408="","","01")</f>
        <v/>
      </c>
      <c r="Y408" s="70">
        <f>+RIGHT(B408,8)</f>
        <v/>
      </c>
      <c r="Z408" s="70">
        <f>IF(M408="no_cargado",VLOOKUP(B408,NAfiliado_NFarmacia!A:H,8,0),"")</f>
        <v/>
      </c>
      <c r="AA408" s="71" t="n"/>
    </row>
    <row r="409">
      <c r="A409" s="50" t="n"/>
      <c r="B409" s="70" t="n"/>
      <c r="C409" s="72" t="n"/>
      <c r="D409" s="70" t="n"/>
      <c r="E409" s="70" t="n"/>
      <c r="F409" s="70" t="n"/>
      <c r="G409" s="66">
        <f>+IF($B409="","",+IFERROR(+VLOOKUP(B409,padron!$A$2:$E$2000,2,0),+IFERROR(VLOOKUP(B409,NAfiliado_NFarmacia!$A:$J,10,0),"Ingresar Nuevo Afiliado")))</f>
        <v/>
      </c>
      <c r="H409" s="69">
        <f>+IF(B409="","",+IFERROR(+VLOOKUP($C409,materiales!$A$2:$C$101,2,0),"9999"))</f>
        <v/>
      </c>
      <c r="I409" s="70">
        <f>+IF($B409="","",+IF(OR($F409="Si",$F409=""),IF(ISERROR(VLOOKUP($B409,padron!$A$3:$M$482,9,0)),+IF(ISERROR(VLOOKUP($B409,NAfiliado_NFarmacia!$A$2:$J$497,5,0)),"Ingresa Farmacia",VLOOKUP($B409,NAfiliado_NFarmacia!$A$2:$J$497,5,0)),VLOOKUP($B409,padron!$A$3:$M$482,9,0)),+IF(ISERROR(VLOOKUP($B409,NAfiliado_NFarmacia!$A$2:$J$497,5,0)),"Ingresa Farmacia",VLOOKUP($B409,NAfiliado_NFarmacia!$A$2:$J$497,5,0))))</f>
        <v/>
      </c>
      <c r="J409" s="70">
        <f>+IF($B409="","",+IF(OR($F409="Si",$F409=""),IF(ISERROR(VLOOKUP($B409,padron!$A$3:$M$482,10,0)),+IF(ISERROR(VLOOKUP($B409,NAfiliado_NFarmacia!$A$2:$J$497,5,0)),"Ingresa Direccion de Farmacia",VLOOKUP($B409,NAfiliado_NFarmacia!$A$2:$J$497,6,0)),VLOOKUP($B409,padron!$A$3:$M$482,10,0)),+IF(ISERROR(VLOOKUP($B409,NAfiliado_NFarmacia!$A$2:$J$497,6,0)),"Ingresa Direccion de Farmacia",VLOOKUP($B409,NAfiliado_NFarmacia!$A$2:$J$497,6,0))))</f>
        <v/>
      </c>
      <c r="K409" s="70">
        <f>+IF($B409="","",+IF(OR($F409="Si",$F409=""),IF(ISERROR(VLOOKUP($B409,padron!$A$3:$M$482,10,0)),+IF(ISERROR(VLOOKUP($B409,NAfiliado_NFarmacia!$A$2:$J$497,5,0)),"Ingresa Localidad de Farmacia",VLOOKUP($B409,NAfiliado_NFarmacia!$A$2:$J$497,7,0)),VLOOKUP($B409,padron!$A$3:$M$482,11,0)),+IF(ISERROR(VLOOKUP($B409,NAfiliado_NFarmacia!$A$2:$J$497,7,0)),"Ingresa Localidad de Farmacia",VLOOKUP($B409,NAfiliado_NFarmacia!$A$2:$J$497,7,0))))</f>
        <v/>
      </c>
      <c r="L409" s="69">
        <f>+IF(B409="","",IF(F409="No","84005541",+IFERROR(+VLOOKUP(inicio!B409,padron!$A$2:$H$1999,8,0),"84005541")))</f>
        <v/>
      </c>
      <c r="M409" s="69">
        <f>+IF(B409="","",+IFERROR(+VLOOKUP(B409,padron!A:C,3,0),"no_cargado"))</f>
        <v/>
      </c>
      <c r="N409" s="69">
        <f>+IF(C409="","",+IFERROR(+VLOOKUP($C409,materiales!$A$2:$C$101,3,0),"9999"))</f>
        <v/>
      </c>
      <c r="O409" s="69">
        <f>+IF(D409="","","01")</f>
        <v/>
      </c>
      <c r="P409" s="69">
        <f>+IF(B409="","","CONVENIO 100%")</f>
        <v/>
      </c>
      <c r="Q409" s="69">
        <f>+IF(I409="","","ZTRA")</f>
        <v/>
      </c>
      <c r="R409" s="69">
        <f>+IF(J409="","",+IFERROR(+IF(U409="DSZA","ALMA","1004"),"ALMA"))</f>
        <v/>
      </c>
      <c r="S409" s="69">
        <f>+IF(K409="","","40000001")</f>
        <v/>
      </c>
      <c r="T409" s="69">
        <f>+IF(L409="","",+DAY(TODAY())&amp;"."&amp;TEXT(+TODAY(),"MM")&amp;"."&amp;+YEAR(TODAY()))</f>
        <v/>
      </c>
      <c r="U409" s="69">
        <f>+IF(M409="","",IFERROR(+VLOOKUP(C409,materiales!$A$2:$D$1000,4,0),"DSZA"))</f>
        <v/>
      </c>
      <c r="V409" s="69">
        <f>+IF(N409="","","MAN")</f>
        <v/>
      </c>
      <c r="W409" s="69">
        <f>IF(B409="","","02")</f>
        <v/>
      </c>
      <c r="X409" s="69">
        <f>IF(B409="","","01")</f>
        <v/>
      </c>
      <c r="Y409" s="70">
        <f>+RIGHT(B409,8)</f>
        <v/>
      </c>
      <c r="Z409" s="70">
        <f>IF(M409="no_cargado",VLOOKUP(B409,NAfiliado_NFarmacia!A:H,8,0),"")</f>
        <v/>
      </c>
      <c r="AA409" s="71" t="n"/>
    </row>
    <row r="410">
      <c r="A410" s="50" t="n"/>
      <c r="B410" s="70" t="n"/>
      <c r="C410" s="72" t="n"/>
      <c r="D410" s="70" t="n"/>
      <c r="E410" s="70" t="n"/>
      <c r="F410" s="70" t="n"/>
      <c r="G410" s="66">
        <f>+IF($B410="","",+IFERROR(+VLOOKUP(B410,padron!$A$2:$E$2000,2,0),+IFERROR(VLOOKUP(B410,NAfiliado_NFarmacia!$A:$J,10,0),"Ingresar Nuevo Afiliado")))</f>
        <v/>
      </c>
      <c r="H410" s="69">
        <f>+IF(B410="","",+IFERROR(+VLOOKUP($C410,materiales!$A$2:$C$101,2,0),"9999"))</f>
        <v/>
      </c>
      <c r="I410" s="70">
        <f>+IF($B410="","",+IF(OR($F410="Si",$F410=""),IF(ISERROR(VLOOKUP($B410,padron!$A$3:$M$482,9,0)),+IF(ISERROR(VLOOKUP($B410,NAfiliado_NFarmacia!$A$2:$J$497,5,0)),"Ingresa Farmacia",VLOOKUP($B410,NAfiliado_NFarmacia!$A$2:$J$497,5,0)),VLOOKUP($B410,padron!$A$3:$M$482,9,0)),+IF(ISERROR(VLOOKUP($B410,NAfiliado_NFarmacia!$A$2:$J$497,5,0)),"Ingresa Farmacia",VLOOKUP($B410,NAfiliado_NFarmacia!$A$2:$J$497,5,0))))</f>
        <v/>
      </c>
      <c r="J410" s="70">
        <f>+IF($B410="","",+IF(OR($F410="Si",$F410=""),IF(ISERROR(VLOOKUP($B410,padron!$A$3:$M$482,10,0)),+IF(ISERROR(VLOOKUP($B410,NAfiliado_NFarmacia!$A$2:$J$497,5,0)),"Ingresa Direccion de Farmacia",VLOOKUP($B410,NAfiliado_NFarmacia!$A$2:$J$497,6,0)),VLOOKUP($B410,padron!$A$3:$M$482,10,0)),+IF(ISERROR(VLOOKUP($B410,NAfiliado_NFarmacia!$A$2:$J$497,6,0)),"Ingresa Direccion de Farmacia",VLOOKUP($B410,NAfiliado_NFarmacia!$A$2:$J$497,6,0))))</f>
        <v/>
      </c>
      <c r="K410" s="70">
        <f>+IF($B410="","",+IF(OR($F410="Si",$F410=""),IF(ISERROR(VLOOKUP($B410,padron!$A$3:$M$482,10,0)),+IF(ISERROR(VLOOKUP($B410,NAfiliado_NFarmacia!$A$2:$J$497,5,0)),"Ingresa Localidad de Farmacia",VLOOKUP($B410,NAfiliado_NFarmacia!$A$2:$J$497,7,0)),VLOOKUP($B410,padron!$A$3:$M$482,11,0)),+IF(ISERROR(VLOOKUP($B410,NAfiliado_NFarmacia!$A$2:$J$497,7,0)),"Ingresa Localidad de Farmacia",VLOOKUP($B410,NAfiliado_NFarmacia!$A$2:$J$497,7,0))))</f>
        <v/>
      </c>
      <c r="L410" s="69">
        <f>+IF(B410="","",IF(F410="No","84005541",+IFERROR(+VLOOKUP(inicio!B410,padron!$A$2:$H$1999,8,0),"84005541")))</f>
        <v/>
      </c>
      <c r="M410" s="69">
        <f>+IF(B410="","",+IFERROR(+VLOOKUP(B410,padron!A:C,3,0),"no_cargado"))</f>
        <v/>
      </c>
      <c r="N410" s="69">
        <f>+IF(C410="","",+IFERROR(+VLOOKUP($C410,materiales!$A$2:$C$101,3,0),"9999"))</f>
        <v/>
      </c>
      <c r="O410" s="69">
        <f>+IF(D410="","","01")</f>
        <v/>
      </c>
      <c r="P410" s="69">
        <f>+IF(B410="","","CONVENIO 100%")</f>
        <v/>
      </c>
      <c r="Q410" s="69">
        <f>+IF(I410="","","ZTRA")</f>
        <v/>
      </c>
      <c r="R410" s="69">
        <f>+IF(J410="","",+IFERROR(+IF(U410="DSZA","ALMA","1004"),"ALMA"))</f>
        <v/>
      </c>
      <c r="S410" s="69">
        <f>+IF(K410="","","40000001")</f>
        <v/>
      </c>
      <c r="T410" s="69">
        <f>+IF(L410="","",+DAY(TODAY())&amp;"."&amp;TEXT(+TODAY(),"MM")&amp;"."&amp;+YEAR(TODAY()))</f>
        <v/>
      </c>
      <c r="U410" s="69">
        <f>+IF(M410="","",IFERROR(+VLOOKUP(C410,materiales!$A$2:$D$1000,4,0),"DSZA"))</f>
        <v/>
      </c>
      <c r="V410" s="69">
        <f>+IF(N410="","","MAN")</f>
        <v/>
      </c>
      <c r="W410" s="69">
        <f>IF(B410="","","02")</f>
        <v/>
      </c>
      <c r="X410" s="69">
        <f>IF(B410="","","01")</f>
        <v/>
      </c>
      <c r="Y410" s="70">
        <f>+RIGHT(B410,8)</f>
        <v/>
      </c>
      <c r="Z410" s="70">
        <f>IF(M410="no_cargado",VLOOKUP(B410,NAfiliado_NFarmacia!A:H,8,0),"")</f>
        <v/>
      </c>
      <c r="AA410" s="71" t="n"/>
    </row>
    <row r="411">
      <c r="A411" s="50" t="n"/>
      <c r="B411" s="70" t="n"/>
      <c r="C411" s="72" t="n"/>
      <c r="D411" s="70" t="n"/>
      <c r="E411" s="70" t="n"/>
      <c r="F411" s="70" t="n"/>
      <c r="G411" s="66">
        <f>+IF($B411="","",+IFERROR(+VLOOKUP(B411,padron!$A$2:$E$2000,2,0),+IFERROR(VLOOKUP(B411,NAfiliado_NFarmacia!$A:$J,10,0),"Ingresar Nuevo Afiliado")))</f>
        <v/>
      </c>
      <c r="H411" s="69">
        <f>+IF(B411="","",+IFERROR(+VLOOKUP($C411,materiales!$A$2:$C$101,2,0),"9999"))</f>
        <v/>
      </c>
      <c r="I411" s="70">
        <f>+IF($B411="","",+IF(OR($F411="Si",$F411=""),IF(ISERROR(VLOOKUP($B411,padron!$A$3:$M$482,9,0)),+IF(ISERROR(VLOOKUP($B411,NAfiliado_NFarmacia!$A$2:$J$497,5,0)),"Ingresa Farmacia",VLOOKUP($B411,NAfiliado_NFarmacia!$A$2:$J$497,5,0)),VLOOKUP($B411,padron!$A$3:$M$482,9,0)),+IF(ISERROR(VLOOKUP($B411,NAfiliado_NFarmacia!$A$2:$J$497,5,0)),"Ingresa Farmacia",VLOOKUP($B411,NAfiliado_NFarmacia!$A$2:$J$497,5,0))))</f>
        <v/>
      </c>
      <c r="J411" s="70">
        <f>+IF($B411="","",+IF(OR($F411="Si",$F411=""),IF(ISERROR(VLOOKUP($B411,padron!$A$3:$M$482,10,0)),+IF(ISERROR(VLOOKUP($B411,NAfiliado_NFarmacia!$A$2:$J$497,5,0)),"Ingresa Direccion de Farmacia",VLOOKUP($B411,NAfiliado_NFarmacia!$A$2:$J$497,6,0)),VLOOKUP($B411,padron!$A$3:$M$482,10,0)),+IF(ISERROR(VLOOKUP($B411,NAfiliado_NFarmacia!$A$2:$J$497,6,0)),"Ingresa Direccion de Farmacia",VLOOKUP($B411,NAfiliado_NFarmacia!$A$2:$J$497,6,0))))</f>
        <v/>
      </c>
      <c r="K411" s="70">
        <f>+IF($B411="","",+IF(OR($F411="Si",$F411=""),IF(ISERROR(VLOOKUP($B411,padron!$A$3:$M$482,10,0)),+IF(ISERROR(VLOOKUP($B411,NAfiliado_NFarmacia!$A$2:$J$497,5,0)),"Ingresa Localidad de Farmacia",VLOOKUP($B411,NAfiliado_NFarmacia!$A$2:$J$497,7,0)),VLOOKUP($B411,padron!$A$3:$M$482,11,0)),+IF(ISERROR(VLOOKUP($B411,NAfiliado_NFarmacia!$A$2:$J$497,7,0)),"Ingresa Localidad de Farmacia",VLOOKUP($B411,NAfiliado_NFarmacia!$A$2:$J$497,7,0))))</f>
        <v/>
      </c>
      <c r="L411" s="69">
        <f>+IF(B411="","",IF(F411="No","84005541",+IFERROR(+VLOOKUP(inicio!B411,padron!$A$2:$H$1999,8,0),"84005541")))</f>
        <v/>
      </c>
      <c r="M411" s="69">
        <f>+IF(B411="","",+IFERROR(+VLOOKUP(B411,padron!A:C,3,0),"no_cargado"))</f>
        <v/>
      </c>
      <c r="N411" s="69">
        <f>+IF(C411="","",+IFERROR(+VLOOKUP($C411,materiales!$A$2:$C$101,3,0),"9999"))</f>
        <v/>
      </c>
      <c r="O411" s="69">
        <f>+IF(D411="","","01")</f>
        <v/>
      </c>
      <c r="P411" s="69">
        <f>+IF(B411="","","CONVENIO 100%")</f>
        <v/>
      </c>
      <c r="Q411" s="69">
        <f>+IF(I411="","","ZTRA")</f>
        <v/>
      </c>
      <c r="R411" s="69">
        <f>+IF(J411="","",+IFERROR(+IF(U411="DSZA","ALMA","1004"),"ALMA"))</f>
        <v/>
      </c>
      <c r="S411" s="69">
        <f>+IF(K411="","","40000001")</f>
        <v/>
      </c>
      <c r="T411" s="69">
        <f>+IF(L411="","",+DAY(TODAY())&amp;"."&amp;TEXT(+TODAY(),"MM")&amp;"."&amp;+YEAR(TODAY()))</f>
        <v/>
      </c>
      <c r="U411" s="69">
        <f>+IF(M411="","",IFERROR(+VLOOKUP(C411,materiales!$A$2:$D$1000,4,0),"DSZA"))</f>
        <v/>
      </c>
      <c r="V411" s="69">
        <f>+IF(N411="","","MAN")</f>
        <v/>
      </c>
      <c r="W411" s="69">
        <f>IF(B411="","","02")</f>
        <v/>
      </c>
      <c r="X411" s="69">
        <f>IF(B411="","","01")</f>
        <v/>
      </c>
      <c r="Y411" s="70">
        <f>+RIGHT(B411,8)</f>
        <v/>
      </c>
      <c r="Z411" s="70">
        <f>IF(M411="no_cargado",VLOOKUP(B411,NAfiliado_NFarmacia!A:H,8,0),"")</f>
        <v/>
      </c>
      <c r="AA411" s="71" t="n"/>
    </row>
    <row r="412">
      <c r="A412" s="50" t="n"/>
      <c r="B412" s="70" t="n"/>
      <c r="C412" s="72" t="n"/>
      <c r="D412" s="70" t="n"/>
      <c r="E412" s="70" t="n"/>
      <c r="F412" s="70" t="n"/>
      <c r="G412" s="66">
        <f>+IF($B412="","",+IFERROR(+VLOOKUP(B412,padron!$A$2:$E$2000,2,0),+IFERROR(VLOOKUP(B412,NAfiliado_NFarmacia!$A:$J,10,0),"Ingresar Nuevo Afiliado")))</f>
        <v/>
      </c>
      <c r="H412" s="69">
        <f>+IF(B412="","",+IFERROR(+VLOOKUP($C412,materiales!$A$2:$C$101,2,0),"9999"))</f>
        <v/>
      </c>
      <c r="I412" s="70">
        <f>+IF($B412="","",+IF(OR($F412="Si",$F412=""),IF(ISERROR(VLOOKUP($B412,padron!$A$3:$M$482,9,0)),+IF(ISERROR(VLOOKUP($B412,NAfiliado_NFarmacia!$A$2:$J$497,5,0)),"Ingresa Farmacia",VLOOKUP($B412,NAfiliado_NFarmacia!$A$2:$J$497,5,0)),VLOOKUP($B412,padron!$A$3:$M$482,9,0)),+IF(ISERROR(VLOOKUP($B412,NAfiliado_NFarmacia!$A$2:$J$497,5,0)),"Ingresa Farmacia",VLOOKUP($B412,NAfiliado_NFarmacia!$A$2:$J$497,5,0))))</f>
        <v/>
      </c>
      <c r="J412" s="70">
        <f>+IF($B412="","",+IF(OR($F412="Si",$F412=""),IF(ISERROR(VLOOKUP($B412,padron!$A$3:$M$482,10,0)),+IF(ISERROR(VLOOKUP($B412,NAfiliado_NFarmacia!$A$2:$J$497,5,0)),"Ingresa Direccion de Farmacia",VLOOKUP($B412,NAfiliado_NFarmacia!$A$2:$J$497,6,0)),VLOOKUP($B412,padron!$A$3:$M$482,10,0)),+IF(ISERROR(VLOOKUP($B412,NAfiliado_NFarmacia!$A$2:$J$497,6,0)),"Ingresa Direccion de Farmacia",VLOOKUP($B412,NAfiliado_NFarmacia!$A$2:$J$497,6,0))))</f>
        <v/>
      </c>
      <c r="K412" s="70">
        <f>+IF($B412="","",+IF(OR($F412="Si",$F412=""),IF(ISERROR(VLOOKUP($B412,padron!$A$3:$M$482,10,0)),+IF(ISERROR(VLOOKUP($B412,NAfiliado_NFarmacia!$A$2:$J$497,5,0)),"Ingresa Localidad de Farmacia",VLOOKUP($B412,NAfiliado_NFarmacia!$A$2:$J$497,7,0)),VLOOKUP($B412,padron!$A$3:$M$482,11,0)),+IF(ISERROR(VLOOKUP($B412,NAfiliado_NFarmacia!$A$2:$J$497,7,0)),"Ingresa Localidad de Farmacia",VLOOKUP($B412,NAfiliado_NFarmacia!$A$2:$J$497,7,0))))</f>
        <v/>
      </c>
      <c r="L412" s="69">
        <f>+IF(B412="","",IF(F412="No","84005541",+IFERROR(+VLOOKUP(inicio!B412,padron!$A$2:$H$1999,8,0),"84005541")))</f>
        <v/>
      </c>
      <c r="M412" s="69">
        <f>+IF(B412="","",+IFERROR(+VLOOKUP(B412,padron!A:C,3,0),"no_cargado"))</f>
        <v/>
      </c>
      <c r="N412" s="69">
        <f>+IF(C412="","",+IFERROR(+VLOOKUP($C412,materiales!$A$2:$C$101,3,0),"9999"))</f>
        <v/>
      </c>
      <c r="O412" s="69">
        <f>+IF(D412="","","01")</f>
        <v/>
      </c>
      <c r="P412" s="69">
        <f>+IF(B412="","","CONVENIO 100%")</f>
        <v/>
      </c>
      <c r="Q412" s="69">
        <f>+IF(I412="","","ZTRA")</f>
        <v/>
      </c>
      <c r="R412" s="69">
        <f>+IF(J412="","",+IFERROR(+IF(U412="DSZA","ALMA","1004"),"ALMA"))</f>
        <v/>
      </c>
      <c r="S412" s="69">
        <f>+IF(K412="","","40000001")</f>
        <v/>
      </c>
      <c r="T412" s="69">
        <f>+IF(L412="","",+DAY(TODAY())&amp;"."&amp;TEXT(+TODAY(),"MM")&amp;"."&amp;+YEAR(TODAY()))</f>
        <v/>
      </c>
      <c r="U412" s="69">
        <f>+IF(M412="","",IFERROR(+VLOOKUP(C412,materiales!$A$2:$D$1000,4,0),"DSZA"))</f>
        <v/>
      </c>
      <c r="V412" s="69">
        <f>+IF(N412="","","MAN")</f>
        <v/>
      </c>
      <c r="W412" s="69">
        <f>IF(B412="","","02")</f>
        <v/>
      </c>
      <c r="X412" s="69">
        <f>IF(B412="","","01")</f>
        <v/>
      </c>
      <c r="Y412" s="70">
        <f>+RIGHT(B412,8)</f>
        <v/>
      </c>
      <c r="Z412" s="70">
        <f>IF(M412="no_cargado",VLOOKUP(B412,NAfiliado_NFarmacia!A:H,8,0),"")</f>
        <v/>
      </c>
      <c r="AA412" s="71" t="n"/>
    </row>
    <row r="413">
      <c r="A413" s="50" t="n"/>
      <c r="B413" s="70" t="n"/>
      <c r="C413" s="72" t="n"/>
      <c r="D413" s="70" t="n"/>
      <c r="E413" s="70" t="n"/>
      <c r="F413" s="70" t="n"/>
      <c r="G413" s="66">
        <f>+IF($B413="","",+IFERROR(+VLOOKUP(B413,padron!$A$2:$E$2000,2,0),+IFERROR(VLOOKUP(B413,NAfiliado_NFarmacia!$A:$J,10,0),"Ingresar Nuevo Afiliado")))</f>
        <v/>
      </c>
      <c r="H413" s="69">
        <f>+IF(B413="","",+IFERROR(+VLOOKUP($C413,materiales!$A$2:$C$101,2,0),"9999"))</f>
        <v/>
      </c>
      <c r="I413" s="70">
        <f>+IF($B413="","",+IF(OR($F413="Si",$F413=""),IF(ISERROR(VLOOKUP($B413,padron!$A$3:$M$482,9,0)),+IF(ISERROR(VLOOKUP($B413,NAfiliado_NFarmacia!$A$2:$J$497,5,0)),"Ingresa Farmacia",VLOOKUP($B413,NAfiliado_NFarmacia!$A$2:$J$497,5,0)),VLOOKUP($B413,padron!$A$3:$M$482,9,0)),+IF(ISERROR(VLOOKUP($B413,NAfiliado_NFarmacia!$A$2:$J$497,5,0)),"Ingresa Farmacia",VLOOKUP($B413,NAfiliado_NFarmacia!$A$2:$J$497,5,0))))</f>
        <v/>
      </c>
      <c r="J413" s="70">
        <f>+IF($B413="","",+IF(OR($F413="Si",$F413=""),IF(ISERROR(VLOOKUP($B413,padron!$A$3:$M$482,10,0)),+IF(ISERROR(VLOOKUP($B413,NAfiliado_NFarmacia!$A$2:$J$497,5,0)),"Ingresa Direccion de Farmacia",VLOOKUP($B413,NAfiliado_NFarmacia!$A$2:$J$497,6,0)),VLOOKUP($B413,padron!$A$3:$M$482,10,0)),+IF(ISERROR(VLOOKUP($B413,NAfiliado_NFarmacia!$A$2:$J$497,6,0)),"Ingresa Direccion de Farmacia",VLOOKUP($B413,NAfiliado_NFarmacia!$A$2:$J$497,6,0))))</f>
        <v/>
      </c>
      <c r="K413" s="70">
        <f>+IF($B413="","",+IF(OR($F413="Si",$F413=""),IF(ISERROR(VLOOKUP($B413,padron!$A$3:$M$482,10,0)),+IF(ISERROR(VLOOKUP($B413,NAfiliado_NFarmacia!$A$2:$J$497,5,0)),"Ingresa Localidad de Farmacia",VLOOKUP($B413,NAfiliado_NFarmacia!$A$2:$J$497,7,0)),VLOOKUP($B413,padron!$A$3:$M$482,11,0)),+IF(ISERROR(VLOOKUP($B413,NAfiliado_NFarmacia!$A$2:$J$497,7,0)),"Ingresa Localidad de Farmacia",VLOOKUP($B413,NAfiliado_NFarmacia!$A$2:$J$497,7,0))))</f>
        <v/>
      </c>
      <c r="L413" s="69">
        <f>+IF(B413="","",IF(F413="No","84005541",+IFERROR(+VLOOKUP(inicio!B413,padron!$A$2:$H$1999,8,0),"84005541")))</f>
        <v/>
      </c>
      <c r="M413" s="69">
        <f>+IF(B413="","",+IFERROR(+VLOOKUP(B413,padron!A:C,3,0),"no_cargado"))</f>
        <v/>
      </c>
      <c r="N413" s="69">
        <f>+IF(C413="","",+IFERROR(+VLOOKUP($C413,materiales!$A$2:$C$101,3,0),"9999"))</f>
        <v/>
      </c>
      <c r="O413" s="69">
        <f>+IF(D413="","","01")</f>
        <v/>
      </c>
      <c r="P413" s="69">
        <f>+IF(B413="","","CONVENIO 100%")</f>
        <v/>
      </c>
      <c r="Q413" s="69">
        <f>+IF(I413="","","ZTRA")</f>
        <v/>
      </c>
      <c r="R413" s="69">
        <f>+IF(J413="","",+IFERROR(+IF(U413="DSZA","ALMA","1004"),"ALMA"))</f>
        <v/>
      </c>
      <c r="S413" s="69">
        <f>+IF(K413="","","40000001")</f>
        <v/>
      </c>
      <c r="T413" s="69">
        <f>+IF(L413="","",+DAY(TODAY())&amp;"."&amp;TEXT(+TODAY(),"MM")&amp;"."&amp;+YEAR(TODAY()))</f>
        <v/>
      </c>
      <c r="U413" s="69">
        <f>+IF(M413="","",IFERROR(+VLOOKUP(C413,materiales!$A$2:$D$1000,4,0),"DSZA"))</f>
        <v/>
      </c>
      <c r="V413" s="69">
        <f>+IF(N413="","","MAN")</f>
        <v/>
      </c>
      <c r="W413" s="69">
        <f>IF(B413="","","02")</f>
        <v/>
      </c>
      <c r="X413" s="69">
        <f>IF(B413="","","01")</f>
        <v/>
      </c>
      <c r="Y413" s="70">
        <f>+RIGHT(B413,8)</f>
        <v/>
      </c>
      <c r="Z413" s="70">
        <f>IF(M413="no_cargado",VLOOKUP(B413,NAfiliado_NFarmacia!A:H,8,0),"")</f>
        <v/>
      </c>
      <c r="AA413" s="71" t="n"/>
    </row>
    <row r="414">
      <c r="A414" s="50" t="n"/>
      <c r="B414" s="70" t="n"/>
      <c r="C414" s="72" t="n"/>
      <c r="D414" s="70" t="n"/>
      <c r="E414" s="70" t="n"/>
      <c r="F414" s="70" t="n"/>
      <c r="G414" s="66">
        <f>+IF($B414="","",+IFERROR(+VLOOKUP(B414,padron!$A$2:$E$2000,2,0),+IFERROR(VLOOKUP(B414,NAfiliado_NFarmacia!$A:$J,10,0),"Ingresar Nuevo Afiliado")))</f>
        <v/>
      </c>
      <c r="H414" s="69">
        <f>+IF(B414="","",+IFERROR(+VLOOKUP($C414,materiales!$A$2:$C$101,2,0),"9999"))</f>
        <v/>
      </c>
      <c r="I414" s="70">
        <f>+IF($B414="","",+IF(OR($F414="Si",$F414=""),IF(ISERROR(VLOOKUP($B414,padron!$A$3:$M$482,9,0)),+IF(ISERROR(VLOOKUP($B414,NAfiliado_NFarmacia!$A$2:$J$497,5,0)),"Ingresa Farmacia",VLOOKUP($B414,NAfiliado_NFarmacia!$A$2:$J$497,5,0)),VLOOKUP($B414,padron!$A$3:$M$482,9,0)),+IF(ISERROR(VLOOKUP($B414,NAfiliado_NFarmacia!$A$2:$J$497,5,0)),"Ingresa Farmacia",VLOOKUP($B414,NAfiliado_NFarmacia!$A$2:$J$497,5,0))))</f>
        <v/>
      </c>
      <c r="J414" s="70">
        <f>+IF($B414="","",+IF(OR($F414="Si",$F414=""),IF(ISERROR(VLOOKUP($B414,padron!$A$3:$M$482,10,0)),+IF(ISERROR(VLOOKUP($B414,NAfiliado_NFarmacia!$A$2:$J$497,5,0)),"Ingresa Direccion de Farmacia",VLOOKUP($B414,NAfiliado_NFarmacia!$A$2:$J$497,6,0)),VLOOKUP($B414,padron!$A$3:$M$482,10,0)),+IF(ISERROR(VLOOKUP($B414,NAfiliado_NFarmacia!$A$2:$J$497,6,0)),"Ingresa Direccion de Farmacia",VLOOKUP($B414,NAfiliado_NFarmacia!$A$2:$J$497,6,0))))</f>
        <v/>
      </c>
      <c r="K414" s="70">
        <f>+IF($B414="","",+IF(OR($F414="Si",$F414=""),IF(ISERROR(VLOOKUP($B414,padron!$A$3:$M$482,10,0)),+IF(ISERROR(VLOOKUP($B414,NAfiliado_NFarmacia!$A$2:$J$497,5,0)),"Ingresa Localidad de Farmacia",VLOOKUP($B414,NAfiliado_NFarmacia!$A$2:$J$497,7,0)),VLOOKUP($B414,padron!$A$3:$M$482,11,0)),+IF(ISERROR(VLOOKUP($B414,NAfiliado_NFarmacia!$A$2:$J$497,7,0)),"Ingresa Localidad de Farmacia",VLOOKUP($B414,NAfiliado_NFarmacia!$A$2:$J$497,7,0))))</f>
        <v/>
      </c>
      <c r="L414" s="69">
        <f>+IF(B414="","",IF(F414="No","84005541",+IFERROR(+VLOOKUP(inicio!B414,padron!$A$2:$H$1999,8,0),"84005541")))</f>
        <v/>
      </c>
      <c r="M414" s="69">
        <f>+IF(B414="","",+IFERROR(+VLOOKUP(B414,padron!A:C,3,0),"no_cargado"))</f>
        <v/>
      </c>
      <c r="N414" s="69">
        <f>+IF(C414="","",+IFERROR(+VLOOKUP($C414,materiales!$A$2:$C$101,3,0),"9999"))</f>
        <v/>
      </c>
      <c r="O414" s="69">
        <f>+IF(D414="","","01")</f>
        <v/>
      </c>
      <c r="P414" s="69">
        <f>+IF(B414="","","CONVENIO 100%")</f>
        <v/>
      </c>
      <c r="Q414" s="69">
        <f>+IF(I414="","","ZTRA")</f>
        <v/>
      </c>
      <c r="R414" s="69">
        <f>+IF(J414="","",+IFERROR(+IF(U414="DSZA","ALMA","1004"),"ALMA"))</f>
        <v/>
      </c>
      <c r="S414" s="69">
        <f>+IF(K414="","","40000001")</f>
        <v/>
      </c>
      <c r="T414" s="69">
        <f>+IF(L414="","",+DAY(TODAY())&amp;"."&amp;TEXT(+TODAY(),"MM")&amp;"."&amp;+YEAR(TODAY()))</f>
        <v/>
      </c>
      <c r="U414" s="69">
        <f>+IF(M414="","",IFERROR(+VLOOKUP(C414,materiales!$A$2:$D$1000,4,0),"DSZA"))</f>
        <v/>
      </c>
      <c r="V414" s="69">
        <f>+IF(N414="","","MAN")</f>
        <v/>
      </c>
      <c r="W414" s="69">
        <f>IF(B414="","","02")</f>
        <v/>
      </c>
      <c r="X414" s="69">
        <f>IF(B414="","","01")</f>
        <v/>
      </c>
      <c r="Y414" s="70">
        <f>+RIGHT(B414,8)</f>
        <v/>
      </c>
      <c r="Z414" s="70">
        <f>IF(M414="no_cargado",VLOOKUP(B414,NAfiliado_NFarmacia!A:H,8,0),"")</f>
        <v/>
      </c>
      <c r="AA414" s="71" t="n"/>
    </row>
    <row r="415">
      <c r="A415" s="50" t="n"/>
      <c r="B415" s="70" t="n"/>
      <c r="C415" s="72" t="n"/>
      <c r="D415" s="70" t="n"/>
      <c r="E415" s="70" t="n"/>
      <c r="F415" s="70" t="n"/>
      <c r="G415" s="66">
        <f>+IF($B415="","",+IFERROR(+VLOOKUP(B415,padron!$A$2:$E$2000,2,0),+IFERROR(VLOOKUP(B415,NAfiliado_NFarmacia!$A:$J,10,0),"Ingresar Nuevo Afiliado")))</f>
        <v/>
      </c>
      <c r="H415" s="69">
        <f>+IF(B415="","",+IFERROR(+VLOOKUP($C415,materiales!$A$2:$C$101,2,0),"9999"))</f>
        <v/>
      </c>
      <c r="I415" s="70">
        <f>+IF($B415="","",+IF(OR($F415="Si",$F415=""),IF(ISERROR(VLOOKUP($B415,padron!$A$3:$M$482,9,0)),+IF(ISERROR(VLOOKUP($B415,NAfiliado_NFarmacia!$A$2:$J$497,5,0)),"Ingresa Farmacia",VLOOKUP($B415,NAfiliado_NFarmacia!$A$2:$J$497,5,0)),VLOOKUP($B415,padron!$A$3:$M$482,9,0)),+IF(ISERROR(VLOOKUP($B415,NAfiliado_NFarmacia!$A$2:$J$497,5,0)),"Ingresa Farmacia",VLOOKUP($B415,NAfiliado_NFarmacia!$A$2:$J$497,5,0))))</f>
        <v/>
      </c>
      <c r="J415" s="70">
        <f>+IF($B415="","",+IF(OR($F415="Si",$F415=""),IF(ISERROR(VLOOKUP($B415,padron!$A$3:$M$482,10,0)),+IF(ISERROR(VLOOKUP($B415,NAfiliado_NFarmacia!$A$2:$J$497,5,0)),"Ingresa Direccion de Farmacia",VLOOKUP($B415,NAfiliado_NFarmacia!$A$2:$J$497,6,0)),VLOOKUP($B415,padron!$A$3:$M$482,10,0)),+IF(ISERROR(VLOOKUP($B415,NAfiliado_NFarmacia!$A$2:$J$497,6,0)),"Ingresa Direccion de Farmacia",VLOOKUP($B415,NAfiliado_NFarmacia!$A$2:$J$497,6,0))))</f>
        <v/>
      </c>
      <c r="K415" s="70">
        <f>+IF($B415="","",+IF(OR($F415="Si",$F415=""),IF(ISERROR(VLOOKUP($B415,padron!$A$3:$M$482,10,0)),+IF(ISERROR(VLOOKUP($B415,NAfiliado_NFarmacia!$A$2:$J$497,5,0)),"Ingresa Localidad de Farmacia",VLOOKUP($B415,NAfiliado_NFarmacia!$A$2:$J$497,7,0)),VLOOKUP($B415,padron!$A$3:$M$482,11,0)),+IF(ISERROR(VLOOKUP($B415,NAfiliado_NFarmacia!$A$2:$J$497,7,0)),"Ingresa Localidad de Farmacia",VLOOKUP($B415,NAfiliado_NFarmacia!$A$2:$J$497,7,0))))</f>
        <v/>
      </c>
      <c r="L415" s="69">
        <f>+IF(B415="","",IF(F415="No","84005541",+IFERROR(+VLOOKUP(inicio!B415,padron!$A$2:$H$1999,8,0),"84005541")))</f>
        <v/>
      </c>
      <c r="M415" s="69">
        <f>+IF(B415="","",+IFERROR(+VLOOKUP(B415,padron!A:C,3,0),"no_cargado"))</f>
        <v/>
      </c>
      <c r="N415" s="69">
        <f>+IF(C415="","",+IFERROR(+VLOOKUP($C415,materiales!$A$2:$C$101,3,0),"9999"))</f>
        <v/>
      </c>
      <c r="O415" s="69">
        <f>+IF(D415="","","01")</f>
        <v/>
      </c>
      <c r="P415" s="69">
        <f>+IF(B415="","","CONVENIO 100%")</f>
        <v/>
      </c>
      <c r="Q415" s="69">
        <f>+IF(I415="","","ZTRA")</f>
        <v/>
      </c>
      <c r="R415" s="69">
        <f>+IF(J415="","",+IFERROR(+IF(U415="DSZA","ALMA","1004"),"ALMA"))</f>
        <v/>
      </c>
      <c r="S415" s="69">
        <f>+IF(K415="","","40000001")</f>
        <v/>
      </c>
      <c r="T415" s="69">
        <f>+IF(L415="","",+DAY(TODAY())&amp;"."&amp;TEXT(+TODAY(),"MM")&amp;"."&amp;+YEAR(TODAY()))</f>
        <v/>
      </c>
      <c r="U415" s="69">
        <f>+IF(M415="","",IFERROR(+VLOOKUP(C415,materiales!$A$2:$D$1000,4,0),"DSZA"))</f>
        <v/>
      </c>
      <c r="V415" s="69">
        <f>+IF(N415="","","MAN")</f>
        <v/>
      </c>
      <c r="W415" s="69">
        <f>IF(B415="","","02")</f>
        <v/>
      </c>
      <c r="X415" s="69">
        <f>IF(B415="","","01")</f>
        <v/>
      </c>
      <c r="Y415" s="70">
        <f>+RIGHT(B415,8)</f>
        <v/>
      </c>
      <c r="Z415" s="70">
        <f>IF(M415="no_cargado",VLOOKUP(B415,NAfiliado_NFarmacia!A:H,8,0),"")</f>
        <v/>
      </c>
      <c r="AA415" s="71" t="n"/>
    </row>
    <row r="416">
      <c r="A416" s="50" t="n"/>
      <c r="B416" s="70" t="n"/>
      <c r="C416" s="72" t="n"/>
      <c r="D416" s="70" t="n"/>
      <c r="E416" s="70" t="n"/>
      <c r="F416" s="70" t="n"/>
      <c r="G416" s="66">
        <f>+IF($B416="","",+IFERROR(+VLOOKUP(B416,padron!$A$2:$E$2000,2,0),+IFERROR(VLOOKUP(B416,NAfiliado_NFarmacia!$A:$J,10,0),"Ingresar Nuevo Afiliado")))</f>
        <v/>
      </c>
      <c r="H416" s="69">
        <f>+IF(B416="","",+IFERROR(+VLOOKUP($C416,materiales!$A$2:$C$101,2,0),"9999"))</f>
        <v/>
      </c>
      <c r="I416" s="70">
        <f>+IF($B416="","",+IF(OR($F416="Si",$F416=""),IF(ISERROR(VLOOKUP($B416,padron!$A$3:$M$482,9,0)),+IF(ISERROR(VLOOKUP($B416,NAfiliado_NFarmacia!$A$2:$J$497,5,0)),"Ingresa Farmacia",VLOOKUP($B416,NAfiliado_NFarmacia!$A$2:$J$497,5,0)),VLOOKUP($B416,padron!$A$3:$M$482,9,0)),+IF(ISERROR(VLOOKUP($B416,NAfiliado_NFarmacia!$A$2:$J$497,5,0)),"Ingresa Farmacia",VLOOKUP($B416,NAfiliado_NFarmacia!$A$2:$J$497,5,0))))</f>
        <v/>
      </c>
      <c r="J416" s="70">
        <f>+IF($B416="","",+IF(OR($F416="Si",$F416=""),IF(ISERROR(VLOOKUP($B416,padron!$A$3:$M$482,10,0)),+IF(ISERROR(VLOOKUP($B416,NAfiliado_NFarmacia!$A$2:$J$497,5,0)),"Ingresa Direccion de Farmacia",VLOOKUP($B416,NAfiliado_NFarmacia!$A$2:$J$497,6,0)),VLOOKUP($B416,padron!$A$3:$M$482,10,0)),+IF(ISERROR(VLOOKUP($B416,NAfiliado_NFarmacia!$A$2:$J$497,6,0)),"Ingresa Direccion de Farmacia",VLOOKUP($B416,NAfiliado_NFarmacia!$A$2:$J$497,6,0))))</f>
        <v/>
      </c>
      <c r="K416" s="70">
        <f>+IF($B416="","",+IF(OR($F416="Si",$F416=""),IF(ISERROR(VLOOKUP($B416,padron!$A$3:$M$482,10,0)),+IF(ISERROR(VLOOKUP($B416,NAfiliado_NFarmacia!$A$2:$J$497,5,0)),"Ingresa Localidad de Farmacia",VLOOKUP($B416,NAfiliado_NFarmacia!$A$2:$J$497,7,0)),VLOOKUP($B416,padron!$A$3:$M$482,11,0)),+IF(ISERROR(VLOOKUP($B416,NAfiliado_NFarmacia!$A$2:$J$497,7,0)),"Ingresa Localidad de Farmacia",VLOOKUP($B416,NAfiliado_NFarmacia!$A$2:$J$497,7,0))))</f>
        <v/>
      </c>
      <c r="L416" s="69">
        <f>+IF(B416="","",IF(F416="No","84005541",+IFERROR(+VLOOKUP(inicio!B416,padron!$A$2:$H$1999,8,0),"84005541")))</f>
        <v/>
      </c>
      <c r="M416" s="69">
        <f>+IF(B416="","",+IFERROR(+VLOOKUP(B416,padron!A:C,3,0),"no_cargado"))</f>
        <v/>
      </c>
      <c r="N416" s="69">
        <f>+IF(C416="","",+IFERROR(+VLOOKUP($C416,materiales!$A$2:$C$101,3,0),"9999"))</f>
        <v/>
      </c>
      <c r="O416" s="69">
        <f>+IF(D416="","","01")</f>
        <v/>
      </c>
      <c r="P416" s="69">
        <f>+IF(B416="","","CONVENIO 100%")</f>
        <v/>
      </c>
      <c r="Q416" s="69">
        <f>+IF(I416="","","ZTRA")</f>
        <v/>
      </c>
      <c r="R416" s="69">
        <f>+IF(J416="","",+IFERROR(+IF(U416="DSZA","ALMA","1004"),"ALMA"))</f>
        <v/>
      </c>
      <c r="S416" s="69">
        <f>+IF(K416="","","40000001")</f>
        <v/>
      </c>
      <c r="T416" s="69">
        <f>+IF(L416="","",+DAY(TODAY())&amp;"."&amp;TEXT(+TODAY(),"MM")&amp;"."&amp;+YEAR(TODAY()))</f>
        <v/>
      </c>
      <c r="U416" s="69">
        <f>+IF(M416="","",IFERROR(+VLOOKUP(C416,materiales!$A$2:$D$1000,4,0),"DSZA"))</f>
        <v/>
      </c>
      <c r="V416" s="69">
        <f>+IF(N416="","","MAN")</f>
        <v/>
      </c>
      <c r="W416" s="69">
        <f>IF(B416="","","02")</f>
        <v/>
      </c>
      <c r="X416" s="69">
        <f>IF(B416="","","01")</f>
        <v/>
      </c>
      <c r="Y416" s="70">
        <f>+RIGHT(B416,8)</f>
        <v/>
      </c>
      <c r="Z416" s="70">
        <f>IF(M416="no_cargado",VLOOKUP(B416,NAfiliado_NFarmacia!A:H,8,0),"")</f>
        <v/>
      </c>
      <c r="AA416" s="71" t="n"/>
    </row>
    <row r="417">
      <c r="A417" s="50" t="n"/>
      <c r="B417" s="70" t="n"/>
      <c r="C417" s="72" t="n"/>
      <c r="D417" s="70" t="n"/>
      <c r="E417" s="70" t="n"/>
      <c r="F417" s="70" t="n"/>
      <c r="G417" s="66">
        <f>+IF($B417="","",+IFERROR(+VLOOKUP(B417,padron!$A$2:$E$2000,2,0),+IFERROR(VLOOKUP(B417,NAfiliado_NFarmacia!$A:$J,10,0),"Ingresar Nuevo Afiliado")))</f>
        <v/>
      </c>
      <c r="H417" s="69">
        <f>+IF(B417="","",+IFERROR(+VLOOKUP($C417,materiales!$A$2:$C$101,2,0),"9999"))</f>
        <v/>
      </c>
      <c r="I417" s="70">
        <f>+IF($B417="","",+IF(OR($F417="Si",$F417=""),IF(ISERROR(VLOOKUP($B417,padron!$A$3:$M$482,9,0)),+IF(ISERROR(VLOOKUP($B417,NAfiliado_NFarmacia!$A$2:$J$497,5,0)),"Ingresa Farmacia",VLOOKUP($B417,NAfiliado_NFarmacia!$A$2:$J$497,5,0)),VLOOKUP($B417,padron!$A$3:$M$482,9,0)),+IF(ISERROR(VLOOKUP($B417,NAfiliado_NFarmacia!$A$2:$J$497,5,0)),"Ingresa Farmacia",VLOOKUP($B417,NAfiliado_NFarmacia!$A$2:$J$497,5,0))))</f>
        <v/>
      </c>
      <c r="J417" s="70">
        <f>+IF($B417="","",+IF(OR($F417="Si",$F417=""),IF(ISERROR(VLOOKUP($B417,padron!$A$3:$M$482,10,0)),+IF(ISERROR(VLOOKUP($B417,NAfiliado_NFarmacia!$A$2:$J$497,5,0)),"Ingresa Direccion de Farmacia",VLOOKUP($B417,NAfiliado_NFarmacia!$A$2:$J$497,6,0)),VLOOKUP($B417,padron!$A$3:$M$482,10,0)),+IF(ISERROR(VLOOKUP($B417,NAfiliado_NFarmacia!$A$2:$J$497,6,0)),"Ingresa Direccion de Farmacia",VLOOKUP($B417,NAfiliado_NFarmacia!$A$2:$J$497,6,0))))</f>
        <v/>
      </c>
      <c r="K417" s="70">
        <f>+IF($B417="","",+IF(OR($F417="Si",$F417=""),IF(ISERROR(VLOOKUP($B417,padron!$A$3:$M$482,10,0)),+IF(ISERROR(VLOOKUP($B417,NAfiliado_NFarmacia!$A$2:$J$497,5,0)),"Ingresa Localidad de Farmacia",VLOOKUP($B417,NAfiliado_NFarmacia!$A$2:$J$497,7,0)),VLOOKUP($B417,padron!$A$3:$M$482,11,0)),+IF(ISERROR(VLOOKUP($B417,NAfiliado_NFarmacia!$A$2:$J$497,7,0)),"Ingresa Localidad de Farmacia",VLOOKUP($B417,NAfiliado_NFarmacia!$A$2:$J$497,7,0))))</f>
        <v/>
      </c>
      <c r="L417" s="69">
        <f>+IF(B417="","",IF(F417="No","84005541",+IFERROR(+VLOOKUP(inicio!B417,padron!$A$2:$H$1999,8,0),"84005541")))</f>
        <v/>
      </c>
      <c r="M417" s="69">
        <f>+IF(B417="","",+IFERROR(+VLOOKUP(B417,padron!A:C,3,0),"no_cargado"))</f>
        <v/>
      </c>
      <c r="N417" s="69">
        <f>+IF(C417="","",+IFERROR(+VLOOKUP($C417,materiales!$A$2:$C$101,3,0),"9999"))</f>
        <v/>
      </c>
      <c r="O417" s="69">
        <f>+IF(D417="","","01")</f>
        <v/>
      </c>
      <c r="P417" s="69">
        <f>+IF(B417="","","CONVENIO 100%")</f>
        <v/>
      </c>
      <c r="Q417" s="69">
        <f>+IF(I417="","","ZTRA")</f>
        <v/>
      </c>
      <c r="R417" s="69">
        <f>+IF(J417="","",+IFERROR(+IF(U417="DSZA","ALMA","1004"),"ALMA"))</f>
        <v/>
      </c>
      <c r="S417" s="69">
        <f>+IF(K417="","","40000001")</f>
        <v/>
      </c>
      <c r="T417" s="69">
        <f>+IF(L417="","",+DAY(TODAY())&amp;"."&amp;TEXT(+TODAY(),"MM")&amp;"."&amp;+YEAR(TODAY()))</f>
        <v/>
      </c>
      <c r="U417" s="69">
        <f>+IF(M417="","",IFERROR(+VLOOKUP(C417,materiales!$A$2:$D$1000,4,0),"DSZA"))</f>
        <v/>
      </c>
      <c r="V417" s="69">
        <f>+IF(N417="","","MAN")</f>
        <v/>
      </c>
      <c r="W417" s="69">
        <f>IF(B417="","","02")</f>
        <v/>
      </c>
      <c r="X417" s="69">
        <f>IF(B417="","","01")</f>
        <v/>
      </c>
      <c r="Y417" s="70">
        <f>+RIGHT(B417,8)</f>
        <v/>
      </c>
      <c r="Z417" s="70">
        <f>IF(M417="no_cargado",VLOOKUP(B417,NAfiliado_NFarmacia!A:H,8,0),"")</f>
        <v/>
      </c>
      <c r="AA417" s="71" t="n"/>
    </row>
    <row r="418">
      <c r="A418" s="50" t="n"/>
      <c r="B418" s="70" t="n"/>
      <c r="C418" s="72" t="n"/>
      <c r="D418" s="70" t="n"/>
      <c r="E418" s="70" t="n"/>
      <c r="F418" s="70" t="n"/>
      <c r="G418" s="66">
        <f>+IF($B418="","",+IFERROR(+VLOOKUP(B418,padron!$A$2:$E$2000,2,0),+IFERROR(VLOOKUP(B418,NAfiliado_NFarmacia!$A:$J,10,0),"Ingresar Nuevo Afiliado")))</f>
        <v/>
      </c>
      <c r="H418" s="69">
        <f>+IF(B418="","",+IFERROR(+VLOOKUP($C418,materiales!$A$2:$C$101,2,0),"9999"))</f>
        <v/>
      </c>
      <c r="I418" s="70">
        <f>+IF($B418="","",+IF(OR($F418="Si",$F418=""),IF(ISERROR(VLOOKUP($B418,padron!$A$3:$M$482,9,0)),+IF(ISERROR(VLOOKUP($B418,NAfiliado_NFarmacia!$A$2:$J$497,5,0)),"Ingresa Farmacia",VLOOKUP($B418,NAfiliado_NFarmacia!$A$2:$J$497,5,0)),VLOOKUP($B418,padron!$A$3:$M$482,9,0)),+IF(ISERROR(VLOOKUP($B418,NAfiliado_NFarmacia!$A$2:$J$497,5,0)),"Ingresa Farmacia",VLOOKUP($B418,NAfiliado_NFarmacia!$A$2:$J$497,5,0))))</f>
        <v/>
      </c>
      <c r="J418" s="70">
        <f>+IF($B418="","",+IF(OR($F418="Si",$F418=""),IF(ISERROR(VLOOKUP($B418,padron!$A$3:$M$482,10,0)),+IF(ISERROR(VLOOKUP($B418,NAfiliado_NFarmacia!$A$2:$J$497,5,0)),"Ingresa Direccion de Farmacia",VLOOKUP($B418,NAfiliado_NFarmacia!$A$2:$J$497,6,0)),VLOOKUP($B418,padron!$A$3:$M$482,10,0)),+IF(ISERROR(VLOOKUP($B418,NAfiliado_NFarmacia!$A$2:$J$497,6,0)),"Ingresa Direccion de Farmacia",VLOOKUP($B418,NAfiliado_NFarmacia!$A$2:$J$497,6,0))))</f>
        <v/>
      </c>
      <c r="K418" s="70">
        <f>+IF($B418="","",+IF(OR($F418="Si",$F418=""),IF(ISERROR(VLOOKUP($B418,padron!$A$3:$M$482,10,0)),+IF(ISERROR(VLOOKUP($B418,NAfiliado_NFarmacia!$A$2:$J$497,5,0)),"Ingresa Localidad de Farmacia",VLOOKUP($B418,NAfiliado_NFarmacia!$A$2:$J$497,7,0)),VLOOKUP($B418,padron!$A$3:$M$482,11,0)),+IF(ISERROR(VLOOKUP($B418,NAfiliado_NFarmacia!$A$2:$J$497,7,0)),"Ingresa Localidad de Farmacia",VLOOKUP($B418,NAfiliado_NFarmacia!$A$2:$J$497,7,0))))</f>
        <v/>
      </c>
      <c r="L418" s="69">
        <f>+IF(B418="","",IF(F418="No","84005541",+IFERROR(+VLOOKUP(inicio!B418,padron!$A$2:$H$1999,8,0),"84005541")))</f>
        <v/>
      </c>
      <c r="M418" s="69">
        <f>+IF(B418="","",+IFERROR(+VLOOKUP(B418,padron!A:C,3,0),"no_cargado"))</f>
        <v/>
      </c>
      <c r="N418" s="69">
        <f>+IF(C418="","",+IFERROR(+VLOOKUP($C418,materiales!$A$2:$C$101,3,0),"9999"))</f>
        <v/>
      </c>
      <c r="O418" s="69">
        <f>+IF(D418="","","01")</f>
        <v/>
      </c>
      <c r="P418" s="69">
        <f>+IF(B418="","","CONVENIO 100%")</f>
        <v/>
      </c>
      <c r="Q418" s="69">
        <f>+IF(I418="","","ZTRA")</f>
        <v/>
      </c>
      <c r="R418" s="69">
        <f>+IF(J418="","",+IFERROR(+IF(U418="DSZA","ALMA","1004"),"ALMA"))</f>
        <v/>
      </c>
      <c r="S418" s="69">
        <f>+IF(K418="","","40000001")</f>
        <v/>
      </c>
      <c r="T418" s="69">
        <f>+IF(L418="","",+DAY(TODAY())&amp;"."&amp;TEXT(+TODAY(),"MM")&amp;"."&amp;+YEAR(TODAY()))</f>
        <v/>
      </c>
      <c r="U418" s="69">
        <f>+IF(M418="","",IFERROR(+VLOOKUP(C418,materiales!$A$2:$D$1000,4,0),"DSZA"))</f>
        <v/>
      </c>
      <c r="V418" s="69">
        <f>+IF(N418="","","MAN")</f>
        <v/>
      </c>
      <c r="W418" s="69">
        <f>IF(B418="","","02")</f>
        <v/>
      </c>
      <c r="X418" s="69">
        <f>IF(B418="","","01")</f>
        <v/>
      </c>
      <c r="Y418" s="70">
        <f>+RIGHT(B418,8)</f>
        <v/>
      </c>
      <c r="Z418" s="70">
        <f>IF(M418="no_cargado",VLOOKUP(B418,NAfiliado_NFarmacia!A:H,8,0),"")</f>
        <v/>
      </c>
      <c r="AA418" s="71" t="n"/>
    </row>
    <row r="419">
      <c r="A419" s="50" t="n"/>
      <c r="B419" s="70" t="n"/>
      <c r="C419" s="72" t="n"/>
      <c r="D419" s="70" t="n"/>
      <c r="E419" s="70" t="n"/>
      <c r="F419" s="70" t="n"/>
      <c r="G419" s="66">
        <f>+IF($B419="","",+IFERROR(+VLOOKUP(B419,padron!$A$2:$E$2000,2,0),+IFERROR(VLOOKUP(B419,NAfiliado_NFarmacia!$A:$J,10,0),"Ingresar Nuevo Afiliado")))</f>
        <v/>
      </c>
      <c r="H419" s="69">
        <f>+IF(B419="","",+IFERROR(+VLOOKUP($C419,materiales!$A$2:$C$101,2,0),"9999"))</f>
        <v/>
      </c>
      <c r="I419" s="70">
        <f>+IF($B419="","",+IF(OR($F419="Si",$F419=""),IF(ISERROR(VLOOKUP($B419,padron!$A$3:$M$482,9,0)),+IF(ISERROR(VLOOKUP($B419,NAfiliado_NFarmacia!$A$2:$J$497,5,0)),"Ingresa Farmacia",VLOOKUP($B419,NAfiliado_NFarmacia!$A$2:$J$497,5,0)),VLOOKUP($B419,padron!$A$3:$M$482,9,0)),+IF(ISERROR(VLOOKUP($B419,NAfiliado_NFarmacia!$A$2:$J$497,5,0)),"Ingresa Farmacia",VLOOKUP($B419,NAfiliado_NFarmacia!$A$2:$J$497,5,0))))</f>
        <v/>
      </c>
      <c r="J419" s="70">
        <f>+IF($B419="","",+IF(OR($F419="Si",$F419=""),IF(ISERROR(VLOOKUP($B419,padron!$A$3:$M$482,10,0)),+IF(ISERROR(VLOOKUP($B419,NAfiliado_NFarmacia!$A$2:$J$497,5,0)),"Ingresa Direccion de Farmacia",VLOOKUP($B419,NAfiliado_NFarmacia!$A$2:$J$497,6,0)),VLOOKUP($B419,padron!$A$3:$M$482,10,0)),+IF(ISERROR(VLOOKUP($B419,NAfiliado_NFarmacia!$A$2:$J$497,6,0)),"Ingresa Direccion de Farmacia",VLOOKUP($B419,NAfiliado_NFarmacia!$A$2:$J$497,6,0))))</f>
        <v/>
      </c>
      <c r="K419" s="70">
        <f>+IF($B419="","",+IF(OR($F419="Si",$F419=""),IF(ISERROR(VLOOKUP($B419,padron!$A$3:$M$482,10,0)),+IF(ISERROR(VLOOKUP($B419,NAfiliado_NFarmacia!$A$2:$J$497,5,0)),"Ingresa Localidad de Farmacia",VLOOKUP($B419,NAfiliado_NFarmacia!$A$2:$J$497,7,0)),VLOOKUP($B419,padron!$A$3:$M$482,11,0)),+IF(ISERROR(VLOOKUP($B419,NAfiliado_NFarmacia!$A$2:$J$497,7,0)),"Ingresa Localidad de Farmacia",VLOOKUP($B419,NAfiliado_NFarmacia!$A$2:$J$497,7,0))))</f>
        <v/>
      </c>
      <c r="L419" s="69">
        <f>+IF(B419="","",IF(F419="No","84005541",+IFERROR(+VLOOKUP(inicio!B419,padron!$A$2:$H$1999,8,0),"84005541")))</f>
        <v/>
      </c>
      <c r="M419" s="69">
        <f>+IF(B419="","",+IFERROR(+VLOOKUP(B419,padron!A:C,3,0),"no_cargado"))</f>
        <v/>
      </c>
      <c r="N419" s="69">
        <f>+IF(C419="","",+IFERROR(+VLOOKUP($C419,materiales!$A$2:$C$101,3,0),"9999"))</f>
        <v/>
      </c>
      <c r="O419" s="69">
        <f>+IF(D419="","","01")</f>
        <v/>
      </c>
      <c r="P419" s="69">
        <f>+IF(B419="","","CONVENIO 100%")</f>
        <v/>
      </c>
      <c r="Q419" s="69">
        <f>+IF(I419="","","ZTRA")</f>
        <v/>
      </c>
      <c r="R419" s="69">
        <f>+IF(J419="","",+IFERROR(+IF(U419="DSZA","ALMA","1004"),"ALMA"))</f>
        <v/>
      </c>
      <c r="S419" s="69">
        <f>+IF(K419="","","40000001")</f>
        <v/>
      </c>
      <c r="T419" s="69">
        <f>+IF(L419="","",+DAY(TODAY())&amp;"."&amp;TEXT(+TODAY(),"MM")&amp;"."&amp;+YEAR(TODAY()))</f>
        <v/>
      </c>
      <c r="U419" s="69">
        <f>+IF(M419="","",IFERROR(+VLOOKUP(C419,materiales!$A$2:$D$1000,4,0),"DSZA"))</f>
        <v/>
      </c>
      <c r="V419" s="69">
        <f>+IF(N419="","","MAN")</f>
        <v/>
      </c>
      <c r="W419" s="69">
        <f>IF(B419="","","02")</f>
        <v/>
      </c>
      <c r="X419" s="69">
        <f>IF(B419="","","01")</f>
        <v/>
      </c>
      <c r="Y419" s="70">
        <f>+RIGHT(B419,8)</f>
        <v/>
      </c>
      <c r="Z419" s="70">
        <f>IF(M419="no_cargado",VLOOKUP(B419,NAfiliado_NFarmacia!A:H,8,0),"")</f>
        <v/>
      </c>
      <c r="AA419" s="71" t="n"/>
    </row>
    <row r="420">
      <c r="A420" s="50" t="n"/>
      <c r="B420" s="70" t="n"/>
      <c r="C420" s="72" t="n"/>
      <c r="D420" s="70" t="n"/>
      <c r="E420" s="70" t="n"/>
      <c r="F420" s="70" t="n"/>
      <c r="G420" s="66">
        <f>+IF($B420="","",+IFERROR(+VLOOKUP(B420,padron!$A$2:$E$2000,2,0),+IFERROR(VLOOKUP(B420,NAfiliado_NFarmacia!$A:$J,10,0),"Ingresar Nuevo Afiliado")))</f>
        <v/>
      </c>
      <c r="H420" s="69">
        <f>+IF(B420="","",+IFERROR(+VLOOKUP($C420,materiales!$A$2:$C$101,2,0),"9999"))</f>
        <v/>
      </c>
      <c r="I420" s="70">
        <f>+IF($B420="","",+IF(OR($F420="Si",$F420=""),IF(ISERROR(VLOOKUP($B420,padron!$A$3:$M$482,9,0)),+IF(ISERROR(VLOOKUP($B420,NAfiliado_NFarmacia!$A$2:$J$497,5,0)),"Ingresa Farmacia",VLOOKUP($B420,NAfiliado_NFarmacia!$A$2:$J$497,5,0)),VLOOKUP($B420,padron!$A$3:$M$482,9,0)),+IF(ISERROR(VLOOKUP($B420,NAfiliado_NFarmacia!$A$2:$J$497,5,0)),"Ingresa Farmacia",VLOOKUP($B420,NAfiliado_NFarmacia!$A$2:$J$497,5,0))))</f>
        <v/>
      </c>
      <c r="J420" s="70">
        <f>+IF($B420="","",+IF(OR($F420="Si",$F420=""),IF(ISERROR(VLOOKUP($B420,padron!$A$3:$M$482,10,0)),+IF(ISERROR(VLOOKUP($B420,NAfiliado_NFarmacia!$A$2:$J$497,5,0)),"Ingresa Direccion de Farmacia",VLOOKUP($B420,NAfiliado_NFarmacia!$A$2:$J$497,6,0)),VLOOKUP($B420,padron!$A$3:$M$482,10,0)),+IF(ISERROR(VLOOKUP($B420,NAfiliado_NFarmacia!$A$2:$J$497,6,0)),"Ingresa Direccion de Farmacia",VLOOKUP($B420,NAfiliado_NFarmacia!$A$2:$J$497,6,0))))</f>
        <v/>
      </c>
      <c r="K420" s="70">
        <f>+IF($B420="","",+IF(OR($F420="Si",$F420=""),IF(ISERROR(VLOOKUP($B420,padron!$A$3:$M$482,10,0)),+IF(ISERROR(VLOOKUP($B420,NAfiliado_NFarmacia!$A$2:$J$497,5,0)),"Ingresa Localidad de Farmacia",VLOOKUP($B420,NAfiliado_NFarmacia!$A$2:$J$497,7,0)),VLOOKUP($B420,padron!$A$3:$M$482,11,0)),+IF(ISERROR(VLOOKUP($B420,NAfiliado_NFarmacia!$A$2:$J$497,7,0)),"Ingresa Localidad de Farmacia",VLOOKUP($B420,NAfiliado_NFarmacia!$A$2:$J$497,7,0))))</f>
        <v/>
      </c>
      <c r="L420" s="69">
        <f>+IF(B420="","",IF(F420="No","84005541",+IFERROR(+VLOOKUP(inicio!B420,padron!$A$2:$H$1999,8,0),"84005541")))</f>
        <v/>
      </c>
      <c r="M420" s="69">
        <f>+IF(B420="","",+IFERROR(+VLOOKUP(B420,padron!A:C,3,0),"no_cargado"))</f>
        <v/>
      </c>
      <c r="N420" s="69">
        <f>+IF(C420="","",+IFERROR(+VLOOKUP($C420,materiales!$A$2:$C$101,3,0),"9999"))</f>
        <v/>
      </c>
      <c r="O420" s="69">
        <f>+IF(D420="","","01")</f>
        <v/>
      </c>
      <c r="P420" s="69">
        <f>+IF(B420="","","CONVENIO 100%")</f>
        <v/>
      </c>
      <c r="Q420" s="69">
        <f>+IF(I420="","","ZTRA")</f>
        <v/>
      </c>
      <c r="R420" s="69">
        <f>+IF(J420="","",+IFERROR(+IF(U420="DSZA","ALMA","1004"),"ALMA"))</f>
        <v/>
      </c>
      <c r="S420" s="69">
        <f>+IF(K420="","","40000001")</f>
        <v/>
      </c>
      <c r="T420" s="69">
        <f>+IF(L420="","",+DAY(TODAY())&amp;"."&amp;TEXT(+TODAY(),"MM")&amp;"."&amp;+YEAR(TODAY()))</f>
        <v/>
      </c>
      <c r="U420" s="69">
        <f>+IF(M420="","",IFERROR(+VLOOKUP(C420,materiales!$A$2:$D$1000,4,0),"DSZA"))</f>
        <v/>
      </c>
      <c r="V420" s="69">
        <f>+IF(N420="","","MAN")</f>
        <v/>
      </c>
      <c r="W420" s="69">
        <f>IF(B420="","","02")</f>
        <v/>
      </c>
      <c r="X420" s="69">
        <f>IF(B420="","","01")</f>
        <v/>
      </c>
      <c r="Y420" s="70">
        <f>+RIGHT(B420,8)</f>
        <v/>
      </c>
      <c r="Z420" s="70">
        <f>IF(M420="no_cargado",VLOOKUP(B420,NAfiliado_NFarmacia!A:H,8,0),"")</f>
        <v/>
      </c>
      <c r="AA420" s="71" t="n"/>
    </row>
    <row r="421">
      <c r="A421" s="50" t="n"/>
      <c r="B421" s="70" t="n"/>
      <c r="C421" s="72" t="n"/>
      <c r="D421" s="70" t="n"/>
      <c r="E421" s="70" t="n"/>
      <c r="F421" s="70" t="n"/>
      <c r="G421" s="66">
        <f>+IF($B421="","",+IFERROR(+VLOOKUP(B421,padron!$A$2:$E$2000,2,0),+IFERROR(VLOOKUP(B421,NAfiliado_NFarmacia!$A:$J,10,0),"Ingresar Nuevo Afiliado")))</f>
        <v/>
      </c>
      <c r="H421" s="69">
        <f>+IF(B421="","",+IFERROR(+VLOOKUP($C421,materiales!$A$2:$C$101,2,0),"9999"))</f>
        <v/>
      </c>
      <c r="I421" s="70">
        <f>+IF($B421="","",+IF(OR($F421="Si",$F421=""),IF(ISERROR(VLOOKUP($B421,padron!$A$3:$M$482,9,0)),+IF(ISERROR(VLOOKUP($B421,NAfiliado_NFarmacia!$A$2:$J$497,5,0)),"Ingresa Farmacia",VLOOKUP($B421,NAfiliado_NFarmacia!$A$2:$J$497,5,0)),VLOOKUP($B421,padron!$A$3:$M$482,9,0)),+IF(ISERROR(VLOOKUP($B421,NAfiliado_NFarmacia!$A$2:$J$497,5,0)),"Ingresa Farmacia",VLOOKUP($B421,NAfiliado_NFarmacia!$A$2:$J$497,5,0))))</f>
        <v/>
      </c>
      <c r="J421" s="70">
        <f>+IF($B421="","",+IF(OR($F421="Si",$F421=""),IF(ISERROR(VLOOKUP($B421,padron!$A$3:$M$482,10,0)),+IF(ISERROR(VLOOKUP($B421,NAfiliado_NFarmacia!$A$2:$J$497,5,0)),"Ingresa Direccion de Farmacia",VLOOKUP($B421,NAfiliado_NFarmacia!$A$2:$J$497,6,0)),VLOOKUP($B421,padron!$A$3:$M$482,10,0)),+IF(ISERROR(VLOOKUP($B421,NAfiliado_NFarmacia!$A$2:$J$497,6,0)),"Ingresa Direccion de Farmacia",VLOOKUP($B421,NAfiliado_NFarmacia!$A$2:$J$497,6,0))))</f>
        <v/>
      </c>
      <c r="K421" s="70">
        <f>+IF($B421="","",+IF(OR($F421="Si",$F421=""),IF(ISERROR(VLOOKUP($B421,padron!$A$3:$M$482,10,0)),+IF(ISERROR(VLOOKUP($B421,NAfiliado_NFarmacia!$A$2:$J$497,5,0)),"Ingresa Localidad de Farmacia",VLOOKUP($B421,NAfiliado_NFarmacia!$A$2:$J$497,7,0)),VLOOKUP($B421,padron!$A$3:$M$482,11,0)),+IF(ISERROR(VLOOKUP($B421,NAfiliado_NFarmacia!$A$2:$J$497,7,0)),"Ingresa Localidad de Farmacia",VLOOKUP($B421,NAfiliado_NFarmacia!$A$2:$J$497,7,0))))</f>
        <v/>
      </c>
      <c r="L421" s="69">
        <f>+IF(B421="","",IF(F421="No","84005541",+IFERROR(+VLOOKUP(inicio!B421,padron!$A$2:$H$1999,8,0),"84005541")))</f>
        <v/>
      </c>
      <c r="M421" s="69">
        <f>+IF(B421="","",+IFERROR(+VLOOKUP(B421,padron!A:C,3,0),"no_cargado"))</f>
        <v/>
      </c>
      <c r="N421" s="69">
        <f>+IF(C421="","",+IFERROR(+VLOOKUP($C421,materiales!$A$2:$C$101,3,0),"9999"))</f>
        <v/>
      </c>
      <c r="O421" s="69">
        <f>+IF(D421="","","01")</f>
        <v/>
      </c>
      <c r="P421" s="69">
        <f>+IF(B421="","","CONVENIO 100%")</f>
        <v/>
      </c>
      <c r="Q421" s="69">
        <f>+IF(I421="","","ZTRA")</f>
        <v/>
      </c>
      <c r="R421" s="69">
        <f>+IF(J421="","",+IFERROR(+IF(U421="DSZA","ALMA","1004"),"ALMA"))</f>
        <v/>
      </c>
      <c r="S421" s="69">
        <f>+IF(K421="","","40000001")</f>
        <v/>
      </c>
      <c r="T421" s="69">
        <f>+IF(L421="","",+DAY(TODAY())&amp;"."&amp;TEXT(+TODAY(),"MM")&amp;"."&amp;+YEAR(TODAY()))</f>
        <v/>
      </c>
      <c r="U421" s="69">
        <f>+IF(M421="","",IFERROR(+VLOOKUP(C421,materiales!$A$2:$D$1000,4,0),"DSZA"))</f>
        <v/>
      </c>
      <c r="V421" s="69">
        <f>+IF(N421="","","MAN")</f>
        <v/>
      </c>
      <c r="W421" s="69">
        <f>IF(B421="","","02")</f>
        <v/>
      </c>
      <c r="X421" s="69">
        <f>IF(B421="","","01")</f>
        <v/>
      </c>
      <c r="Y421" s="70">
        <f>+RIGHT(B421,8)</f>
        <v/>
      </c>
      <c r="Z421" s="70">
        <f>IF(M421="no_cargado",VLOOKUP(B421,NAfiliado_NFarmacia!A:H,8,0),"")</f>
        <v/>
      </c>
      <c r="AA421" s="71" t="n"/>
    </row>
    <row r="422">
      <c r="A422" s="50" t="n"/>
      <c r="B422" s="70" t="n"/>
      <c r="C422" s="72" t="n"/>
      <c r="D422" s="70" t="n"/>
      <c r="E422" s="70" t="n"/>
      <c r="F422" s="70" t="n"/>
      <c r="G422" s="66">
        <f>+IF($B422="","",+IFERROR(+VLOOKUP(B422,padron!$A$2:$E$2000,2,0),+IFERROR(VLOOKUP(B422,NAfiliado_NFarmacia!$A:$J,10,0),"Ingresar Nuevo Afiliado")))</f>
        <v/>
      </c>
      <c r="H422" s="69">
        <f>+IF(B422="","",+IFERROR(+VLOOKUP($C422,materiales!$A$2:$C$101,2,0),"9999"))</f>
        <v/>
      </c>
      <c r="I422" s="70">
        <f>+IF($B422="","",+IF(OR($F422="Si",$F422=""),IF(ISERROR(VLOOKUP($B422,padron!$A$3:$M$482,9,0)),+IF(ISERROR(VLOOKUP($B422,NAfiliado_NFarmacia!$A$2:$J$497,5,0)),"Ingresa Farmacia",VLOOKUP($B422,NAfiliado_NFarmacia!$A$2:$J$497,5,0)),VLOOKUP($B422,padron!$A$3:$M$482,9,0)),+IF(ISERROR(VLOOKUP($B422,NAfiliado_NFarmacia!$A$2:$J$497,5,0)),"Ingresa Farmacia",VLOOKUP($B422,NAfiliado_NFarmacia!$A$2:$J$497,5,0))))</f>
        <v/>
      </c>
      <c r="J422" s="70">
        <f>+IF($B422="","",+IF(OR($F422="Si",$F422=""),IF(ISERROR(VLOOKUP($B422,padron!$A$3:$M$482,10,0)),+IF(ISERROR(VLOOKUP($B422,NAfiliado_NFarmacia!$A$2:$J$497,5,0)),"Ingresa Direccion de Farmacia",VLOOKUP($B422,NAfiliado_NFarmacia!$A$2:$J$497,6,0)),VLOOKUP($B422,padron!$A$3:$M$482,10,0)),+IF(ISERROR(VLOOKUP($B422,NAfiliado_NFarmacia!$A$2:$J$497,6,0)),"Ingresa Direccion de Farmacia",VLOOKUP($B422,NAfiliado_NFarmacia!$A$2:$J$497,6,0))))</f>
        <v/>
      </c>
      <c r="K422" s="70">
        <f>+IF($B422="","",+IF(OR($F422="Si",$F422=""),IF(ISERROR(VLOOKUP($B422,padron!$A$3:$M$482,10,0)),+IF(ISERROR(VLOOKUP($B422,NAfiliado_NFarmacia!$A$2:$J$497,5,0)),"Ingresa Localidad de Farmacia",VLOOKUP($B422,NAfiliado_NFarmacia!$A$2:$J$497,7,0)),VLOOKUP($B422,padron!$A$3:$M$482,11,0)),+IF(ISERROR(VLOOKUP($B422,NAfiliado_NFarmacia!$A$2:$J$497,7,0)),"Ingresa Localidad de Farmacia",VLOOKUP($B422,NAfiliado_NFarmacia!$A$2:$J$497,7,0))))</f>
        <v/>
      </c>
      <c r="L422" s="69">
        <f>+IF(B422="","",IF(F422="No","84005541",+IFERROR(+VLOOKUP(inicio!B422,padron!$A$2:$H$1999,8,0),"84005541")))</f>
        <v/>
      </c>
      <c r="M422" s="69">
        <f>+IF(B422="","",+IFERROR(+VLOOKUP(B422,padron!A:C,3,0),"no_cargado"))</f>
        <v/>
      </c>
      <c r="N422" s="69">
        <f>+IF(C422="","",+IFERROR(+VLOOKUP($C422,materiales!$A$2:$C$101,3,0),"9999"))</f>
        <v/>
      </c>
      <c r="O422" s="69">
        <f>+IF(D422="","","01")</f>
        <v/>
      </c>
      <c r="P422" s="69">
        <f>+IF(B422="","","CONVENIO 100%")</f>
        <v/>
      </c>
      <c r="Q422" s="69">
        <f>+IF(I422="","","ZTRA")</f>
        <v/>
      </c>
      <c r="R422" s="69">
        <f>+IF(J422="","",+IFERROR(+IF(U422="DSZA","ALMA","1004"),"ALMA"))</f>
        <v/>
      </c>
      <c r="S422" s="69">
        <f>+IF(K422="","","40000001")</f>
        <v/>
      </c>
      <c r="T422" s="69">
        <f>+IF(L422="","",+DAY(TODAY())&amp;"."&amp;TEXT(+TODAY(),"MM")&amp;"."&amp;+YEAR(TODAY()))</f>
        <v/>
      </c>
      <c r="U422" s="69">
        <f>+IF(M422="","",IFERROR(+VLOOKUP(C422,materiales!$A$2:$D$1000,4,0),"DSZA"))</f>
        <v/>
      </c>
      <c r="V422" s="69">
        <f>+IF(N422="","","MAN")</f>
        <v/>
      </c>
      <c r="W422" s="69">
        <f>IF(B422="","","02")</f>
        <v/>
      </c>
      <c r="X422" s="69">
        <f>IF(B422="","","01")</f>
        <v/>
      </c>
      <c r="Y422" s="70">
        <f>+RIGHT(B422,8)</f>
        <v/>
      </c>
      <c r="Z422" s="70">
        <f>IF(M422="no_cargado",VLOOKUP(B422,NAfiliado_NFarmacia!A:H,8,0),"")</f>
        <v/>
      </c>
      <c r="AA422" s="71" t="n"/>
    </row>
    <row r="423">
      <c r="A423" s="50" t="n"/>
      <c r="B423" s="70" t="n"/>
      <c r="C423" s="72" t="n"/>
      <c r="D423" s="70" t="n"/>
      <c r="E423" s="70" t="n"/>
      <c r="F423" s="70" t="n"/>
      <c r="G423" s="66">
        <f>+IF($B423="","",+IFERROR(+VLOOKUP(B423,padron!$A$2:$E$2000,2,0),+IFERROR(VLOOKUP(B423,NAfiliado_NFarmacia!$A:$J,10,0),"Ingresar Nuevo Afiliado")))</f>
        <v/>
      </c>
      <c r="H423" s="69">
        <f>+IF(B423="","",+IFERROR(+VLOOKUP($C423,materiales!$A$2:$C$101,2,0),"9999"))</f>
        <v/>
      </c>
      <c r="I423" s="70">
        <f>+IF($B423="","",+IF(OR($F423="Si",$F423=""),IF(ISERROR(VLOOKUP($B423,padron!$A$3:$M$482,9,0)),+IF(ISERROR(VLOOKUP($B423,NAfiliado_NFarmacia!$A$2:$J$497,5,0)),"Ingresa Farmacia",VLOOKUP($B423,NAfiliado_NFarmacia!$A$2:$J$497,5,0)),VLOOKUP($B423,padron!$A$3:$M$482,9,0)),+IF(ISERROR(VLOOKUP($B423,NAfiliado_NFarmacia!$A$2:$J$497,5,0)),"Ingresa Farmacia",VLOOKUP($B423,NAfiliado_NFarmacia!$A$2:$J$497,5,0))))</f>
        <v/>
      </c>
      <c r="J423" s="70">
        <f>+IF($B423="","",+IF(OR($F423="Si",$F423=""),IF(ISERROR(VLOOKUP($B423,padron!$A$3:$M$482,10,0)),+IF(ISERROR(VLOOKUP($B423,NAfiliado_NFarmacia!$A$2:$J$497,5,0)),"Ingresa Direccion de Farmacia",VLOOKUP($B423,NAfiliado_NFarmacia!$A$2:$J$497,6,0)),VLOOKUP($B423,padron!$A$3:$M$482,10,0)),+IF(ISERROR(VLOOKUP($B423,NAfiliado_NFarmacia!$A$2:$J$497,6,0)),"Ingresa Direccion de Farmacia",VLOOKUP($B423,NAfiliado_NFarmacia!$A$2:$J$497,6,0))))</f>
        <v/>
      </c>
      <c r="K423" s="70">
        <f>+IF($B423="","",+IF(OR($F423="Si",$F423=""),IF(ISERROR(VLOOKUP($B423,padron!$A$3:$M$482,10,0)),+IF(ISERROR(VLOOKUP($B423,NAfiliado_NFarmacia!$A$2:$J$497,5,0)),"Ingresa Localidad de Farmacia",VLOOKUP($B423,NAfiliado_NFarmacia!$A$2:$J$497,7,0)),VLOOKUP($B423,padron!$A$3:$M$482,11,0)),+IF(ISERROR(VLOOKUP($B423,NAfiliado_NFarmacia!$A$2:$J$497,7,0)),"Ingresa Localidad de Farmacia",VLOOKUP($B423,NAfiliado_NFarmacia!$A$2:$J$497,7,0))))</f>
        <v/>
      </c>
      <c r="L423" s="69">
        <f>+IF(B423="","",IF(F423="No","84005541",+IFERROR(+VLOOKUP(inicio!B423,padron!$A$2:$H$1999,8,0),"84005541")))</f>
        <v/>
      </c>
      <c r="M423" s="69">
        <f>+IF(B423="","",+IFERROR(+VLOOKUP(B423,padron!A:C,3,0),"no_cargado"))</f>
        <v/>
      </c>
      <c r="N423" s="69">
        <f>+IF(C423="","",+IFERROR(+VLOOKUP($C423,materiales!$A$2:$C$101,3,0),"9999"))</f>
        <v/>
      </c>
      <c r="O423" s="69">
        <f>+IF(D423="","","01")</f>
        <v/>
      </c>
      <c r="P423" s="69">
        <f>+IF(B423="","","CONVENIO 100%")</f>
        <v/>
      </c>
      <c r="Q423" s="69">
        <f>+IF(I423="","","ZTRA")</f>
        <v/>
      </c>
      <c r="R423" s="69">
        <f>+IF(J423="","",+IFERROR(+IF(U423="DSZA","ALMA","1004"),"ALMA"))</f>
        <v/>
      </c>
      <c r="S423" s="69">
        <f>+IF(K423="","","40000001")</f>
        <v/>
      </c>
      <c r="T423" s="69">
        <f>+IF(L423="","",+DAY(TODAY())&amp;"."&amp;TEXT(+TODAY(),"MM")&amp;"."&amp;+YEAR(TODAY()))</f>
        <v/>
      </c>
      <c r="U423" s="69">
        <f>+IF(M423="","",IFERROR(+VLOOKUP(C423,materiales!$A$2:$D$1000,4,0),"DSZA"))</f>
        <v/>
      </c>
      <c r="V423" s="69">
        <f>+IF(N423="","","MAN")</f>
        <v/>
      </c>
      <c r="W423" s="69">
        <f>IF(B423="","","02")</f>
        <v/>
      </c>
      <c r="X423" s="69">
        <f>IF(B423="","","01")</f>
        <v/>
      </c>
      <c r="Y423" s="70">
        <f>+RIGHT(B423,8)</f>
        <v/>
      </c>
      <c r="Z423" s="70">
        <f>IF(M423="no_cargado",VLOOKUP(B423,NAfiliado_NFarmacia!A:H,8,0),"")</f>
        <v/>
      </c>
      <c r="AA423" s="71" t="n"/>
    </row>
    <row r="424">
      <c r="A424" s="50" t="n"/>
      <c r="B424" s="70" t="n"/>
      <c r="C424" s="72" t="n"/>
      <c r="D424" s="70" t="n"/>
      <c r="E424" s="70" t="n"/>
      <c r="F424" s="70" t="n"/>
      <c r="G424" s="66">
        <f>+IF($B424="","",+IFERROR(+VLOOKUP(B424,padron!$A$2:$E$2000,2,0),+IFERROR(VLOOKUP(B424,NAfiliado_NFarmacia!$A:$J,10,0),"Ingresar Nuevo Afiliado")))</f>
        <v/>
      </c>
      <c r="H424" s="69">
        <f>+IF(B424="","",+IFERROR(+VLOOKUP($C424,materiales!$A$2:$C$101,2,0),"9999"))</f>
        <v/>
      </c>
      <c r="I424" s="70">
        <f>+IF($B424="","",+IF(OR($F424="Si",$F424=""),IF(ISERROR(VLOOKUP($B424,padron!$A$3:$M$482,9,0)),+IF(ISERROR(VLOOKUP($B424,NAfiliado_NFarmacia!$A$2:$J$497,5,0)),"Ingresa Farmacia",VLOOKUP($B424,NAfiliado_NFarmacia!$A$2:$J$497,5,0)),VLOOKUP($B424,padron!$A$3:$M$482,9,0)),+IF(ISERROR(VLOOKUP($B424,NAfiliado_NFarmacia!$A$2:$J$497,5,0)),"Ingresa Farmacia",VLOOKUP($B424,NAfiliado_NFarmacia!$A$2:$J$497,5,0))))</f>
        <v/>
      </c>
      <c r="J424" s="70">
        <f>+IF($B424="","",+IF(OR($F424="Si",$F424=""),IF(ISERROR(VLOOKUP($B424,padron!$A$3:$M$482,10,0)),+IF(ISERROR(VLOOKUP($B424,NAfiliado_NFarmacia!$A$2:$J$497,5,0)),"Ingresa Direccion de Farmacia",VLOOKUP($B424,NAfiliado_NFarmacia!$A$2:$J$497,6,0)),VLOOKUP($B424,padron!$A$3:$M$482,10,0)),+IF(ISERROR(VLOOKUP($B424,NAfiliado_NFarmacia!$A$2:$J$497,6,0)),"Ingresa Direccion de Farmacia",VLOOKUP($B424,NAfiliado_NFarmacia!$A$2:$J$497,6,0))))</f>
        <v/>
      </c>
      <c r="K424" s="70">
        <f>+IF($B424="","",+IF(OR($F424="Si",$F424=""),IF(ISERROR(VLOOKUP($B424,padron!$A$3:$M$482,10,0)),+IF(ISERROR(VLOOKUP($B424,NAfiliado_NFarmacia!$A$2:$J$497,5,0)),"Ingresa Localidad de Farmacia",VLOOKUP($B424,NAfiliado_NFarmacia!$A$2:$J$497,7,0)),VLOOKUP($B424,padron!$A$3:$M$482,11,0)),+IF(ISERROR(VLOOKUP($B424,NAfiliado_NFarmacia!$A$2:$J$497,7,0)),"Ingresa Localidad de Farmacia",VLOOKUP($B424,NAfiliado_NFarmacia!$A$2:$J$497,7,0))))</f>
        <v/>
      </c>
      <c r="L424" s="69">
        <f>+IF(B424="","",IF(F424="No","84005541",+IFERROR(+VLOOKUP(inicio!B424,padron!$A$2:$H$1999,8,0),"84005541")))</f>
        <v/>
      </c>
      <c r="M424" s="69">
        <f>+IF(B424="","",+IFERROR(+VLOOKUP(B424,padron!A:C,3,0),"no_cargado"))</f>
        <v/>
      </c>
      <c r="N424" s="69">
        <f>+IF(C424="","",+IFERROR(+VLOOKUP($C424,materiales!$A$2:$C$101,3,0),"9999"))</f>
        <v/>
      </c>
      <c r="O424" s="69">
        <f>+IF(D424="","","01")</f>
        <v/>
      </c>
      <c r="P424" s="69">
        <f>+IF(B424="","","CONVENIO 100%")</f>
        <v/>
      </c>
      <c r="Q424" s="69">
        <f>+IF(I424="","","ZTRA")</f>
        <v/>
      </c>
      <c r="R424" s="69">
        <f>+IF(J424="","",+IFERROR(+IF(U424="DSZA","ALMA","1004"),"ALMA"))</f>
        <v/>
      </c>
      <c r="S424" s="69">
        <f>+IF(K424="","","40000001")</f>
        <v/>
      </c>
      <c r="T424" s="69">
        <f>+IF(L424="","",+DAY(TODAY())&amp;"."&amp;TEXT(+TODAY(),"MM")&amp;"."&amp;+YEAR(TODAY()))</f>
        <v/>
      </c>
      <c r="U424" s="69">
        <f>+IF(M424="","",IFERROR(+VLOOKUP(C424,materiales!$A$2:$D$1000,4,0),"DSZA"))</f>
        <v/>
      </c>
      <c r="V424" s="69">
        <f>+IF(N424="","","MAN")</f>
        <v/>
      </c>
      <c r="W424" s="69">
        <f>IF(B424="","","02")</f>
        <v/>
      </c>
      <c r="X424" s="69">
        <f>IF(B424="","","01")</f>
        <v/>
      </c>
      <c r="Y424" s="70">
        <f>+RIGHT(B424,8)</f>
        <v/>
      </c>
      <c r="Z424" s="70">
        <f>IF(M424="no_cargado",VLOOKUP(B424,NAfiliado_NFarmacia!A:H,8,0),"")</f>
        <v/>
      </c>
      <c r="AA424" s="71" t="n"/>
    </row>
    <row r="425">
      <c r="A425" s="50" t="n"/>
      <c r="B425" s="70" t="n"/>
      <c r="C425" s="72" t="n"/>
      <c r="D425" s="70" t="n"/>
      <c r="E425" s="70" t="n"/>
      <c r="F425" s="70" t="n"/>
      <c r="G425" s="66">
        <f>+IF($B425="","",+IFERROR(+VLOOKUP(B425,padron!$A$2:$E$2000,2,0),+IFERROR(VLOOKUP(B425,NAfiliado_NFarmacia!$A:$J,10,0),"Ingresar Nuevo Afiliado")))</f>
        <v/>
      </c>
      <c r="H425" s="69">
        <f>+IF(B425="","",+IFERROR(+VLOOKUP($C425,materiales!$A$2:$C$101,2,0),"9999"))</f>
        <v/>
      </c>
      <c r="I425" s="70">
        <f>+IF($B425="","",+IF(OR($F425="Si",$F425=""),IF(ISERROR(VLOOKUP($B425,padron!$A$3:$M$482,9,0)),+IF(ISERROR(VLOOKUP($B425,NAfiliado_NFarmacia!$A$2:$J$497,5,0)),"Ingresa Farmacia",VLOOKUP($B425,NAfiliado_NFarmacia!$A$2:$J$497,5,0)),VLOOKUP($B425,padron!$A$3:$M$482,9,0)),+IF(ISERROR(VLOOKUP($B425,NAfiliado_NFarmacia!$A$2:$J$497,5,0)),"Ingresa Farmacia",VLOOKUP($B425,NAfiliado_NFarmacia!$A$2:$J$497,5,0))))</f>
        <v/>
      </c>
      <c r="J425" s="70">
        <f>+IF($B425="","",+IF(OR($F425="Si",$F425=""),IF(ISERROR(VLOOKUP($B425,padron!$A$3:$M$482,10,0)),+IF(ISERROR(VLOOKUP($B425,NAfiliado_NFarmacia!$A$2:$J$497,5,0)),"Ingresa Direccion de Farmacia",VLOOKUP($B425,NAfiliado_NFarmacia!$A$2:$J$497,6,0)),VLOOKUP($B425,padron!$A$3:$M$482,10,0)),+IF(ISERROR(VLOOKUP($B425,NAfiliado_NFarmacia!$A$2:$J$497,6,0)),"Ingresa Direccion de Farmacia",VLOOKUP($B425,NAfiliado_NFarmacia!$A$2:$J$497,6,0))))</f>
        <v/>
      </c>
      <c r="K425" s="70">
        <f>+IF($B425="","",+IF(OR($F425="Si",$F425=""),IF(ISERROR(VLOOKUP($B425,padron!$A$3:$M$482,10,0)),+IF(ISERROR(VLOOKUP($B425,NAfiliado_NFarmacia!$A$2:$J$497,5,0)),"Ingresa Localidad de Farmacia",VLOOKUP($B425,NAfiliado_NFarmacia!$A$2:$J$497,7,0)),VLOOKUP($B425,padron!$A$3:$M$482,11,0)),+IF(ISERROR(VLOOKUP($B425,NAfiliado_NFarmacia!$A$2:$J$497,7,0)),"Ingresa Localidad de Farmacia",VLOOKUP($B425,NAfiliado_NFarmacia!$A$2:$J$497,7,0))))</f>
        <v/>
      </c>
      <c r="L425" s="69">
        <f>+IF(B425="","",IF(F425="No","84005541",+IFERROR(+VLOOKUP(inicio!B425,padron!$A$2:$H$1999,8,0),"84005541")))</f>
        <v/>
      </c>
      <c r="M425" s="69">
        <f>+IF(B425="","",+IFERROR(+VLOOKUP(B425,padron!A:C,3,0),"no_cargado"))</f>
        <v/>
      </c>
      <c r="N425" s="69">
        <f>+IF(C425="","",+IFERROR(+VLOOKUP($C425,materiales!$A$2:$C$101,3,0),"9999"))</f>
        <v/>
      </c>
      <c r="O425" s="69">
        <f>+IF(D425="","","01")</f>
        <v/>
      </c>
      <c r="P425" s="69">
        <f>+IF(B425="","","CONVENIO 100%")</f>
        <v/>
      </c>
      <c r="Q425" s="69">
        <f>+IF(I425="","","ZTRA")</f>
        <v/>
      </c>
      <c r="R425" s="69">
        <f>+IF(J425="","",+IFERROR(+IF(U425="DSZA","ALMA","1004"),"ALMA"))</f>
        <v/>
      </c>
      <c r="S425" s="69">
        <f>+IF(K425="","","40000001")</f>
        <v/>
      </c>
      <c r="T425" s="69">
        <f>+IF(L425="","",+DAY(TODAY())&amp;"."&amp;TEXT(+TODAY(),"MM")&amp;"."&amp;+YEAR(TODAY()))</f>
        <v/>
      </c>
      <c r="U425" s="69">
        <f>+IF(M425="","",IFERROR(+VLOOKUP(C425,materiales!$A$2:$D$1000,4,0),"DSZA"))</f>
        <v/>
      </c>
      <c r="V425" s="69">
        <f>+IF(N425="","","MAN")</f>
        <v/>
      </c>
      <c r="W425" s="69">
        <f>IF(B425="","","02")</f>
        <v/>
      </c>
      <c r="X425" s="69">
        <f>IF(B425="","","01")</f>
        <v/>
      </c>
      <c r="Y425" s="70">
        <f>+RIGHT(B425,8)</f>
        <v/>
      </c>
      <c r="Z425" s="70">
        <f>IF(M425="no_cargado",VLOOKUP(B425,NAfiliado_NFarmacia!A:H,8,0),"")</f>
        <v/>
      </c>
      <c r="AA425" s="71" t="n"/>
    </row>
    <row r="426">
      <c r="A426" s="50" t="n"/>
      <c r="B426" s="70" t="n"/>
      <c r="C426" s="72" t="n"/>
      <c r="D426" s="70" t="n"/>
      <c r="E426" s="70" t="n"/>
      <c r="F426" s="70" t="n"/>
      <c r="G426" s="66">
        <f>+IF($B426="","",+IFERROR(+VLOOKUP(B426,padron!$A$2:$E$2000,2,0),+IFERROR(VLOOKUP(B426,NAfiliado_NFarmacia!$A:$J,10,0),"Ingresar Nuevo Afiliado")))</f>
        <v/>
      </c>
      <c r="H426" s="69">
        <f>+IF(B426="","",+IFERROR(+VLOOKUP($C426,materiales!$A$2:$C$101,2,0),"9999"))</f>
        <v/>
      </c>
      <c r="I426" s="70">
        <f>+IF($B426="","",+IF(OR($F426="Si",$F426=""),IF(ISERROR(VLOOKUP($B426,padron!$A$3:$M$482,9,0)),+IF(ISERROR(VLOOKUP($B426,NAfiliado_NFarmacia!$A$2:$J$497,5,0)),"Ingresa Farmacia",VLOOKUP($B426,NAfiliado_NFarmacia!$A$2:$J$497,5,0)),VLOOKUP($B426,padron!$A$3:$M$482,9,0)),+IF(ISERROR(VLOOKUP($B426,NAfiliado_NFarmacia!$A$2:$J$497,5,0)),"Ingresa Farmacia",VLOOKUP($B426,NAfiliado_NFarmacia!$A$2:$J$497,5,0))))</f>
        <v/>
      </c>
      <c r="J426" s="70">
        <f>+IF($B426="","",+IF(OR($F426="Si",$F426=""),IF(ISERROR(VLOOKUP($B426,padron!$A$3:$M$482,10,0)),+IF(ISERROR(VLOOKUP($B426,NAfiliado_NFarmacia!$A$2:$J$497,5,0)),"Ingresa Direccion de Farmacia",VLOOKUP($B426,NAfiliado_NFarmacia!$A$2:$J$497,6,0)),VLOOKUP($B426,padron!$A$3:$M$482,10,0)),+IF(ISERROR(VLOOKUP($B426,NAfiliado_NFarmacia!$A$2:$J$497,6,0)),"Ingresa Direccion de Farmacia",VLOOKUP($B426,NAfiliado_NFarmacia!$A$2:$J$497,6,0))))</f>
        <v/>
      </c>
      <c r="K426" s="70">
        <f>+IF($B426="","",+IF(OR($F426="Si",$F426=""),IF(ISERROR(VLOOKUP($B426,padron!$A$3:$M$482,10,0)),+IF(ISERROR(VLOOKUP($B426,NAfiliado_NFarmacia!$A$2:$J$497,5,0)),"Ingresa Localidad de Farmacia",VLOOKUP($B426,NAfiliado_NFarmacia!$A$2:$J$497,7,0)),VLOOKUP($B426,padron!$A$3:$M$482,11,0)),+IF(ISERROR(VLOOKUP($B426,NAfiliado_NFarmacia!$A$2:$J$497,7,0)),"Ingresa Localidad de Farmacia",VLOOKUP($B426,NAfiliado_NFarmacia!$A$2:$J$497,7,0))))</f>
        <v/>
      </c>
      <c r="L426" s="69">
        <f>+IF(B426="","",IF(F426="No","84005541",+IFERROR(+VLOOKUP(inicio!B426,padron!$A$2:$H$1999,8,0),"84005541")))</f>
        <v/>
      </c>
      <c r="M426" s="69">
        <f>+IF(B426="","",+IFERROR(+VLOOKUP(B426,padron!A:C,3,0),"no_cargado"))</f>
        <v/>
      </c>
      <c r="N426" s="69">
        <f>+IF(C426="","",+IFERROR(+VLOOKUP($C426,materiales!$A$2:$C$101,3,0),"9999"))</f>
        <v/>
      </c>
      <c r="O426" s="69">
        <f>+IF(D426="","","01")</f>
        <v/>
      </c>
      <c r="P426" s="69">
        <f>+IF(B426="","","CONVENIO 100%")</f>
        <v/>
      </c>
      <c r="Q426" s="69">
        <f>+IF(I426="","","ZTRA")</f>
        <v/>
      </c>
      <c r="R426" s="69">
        <f>+IF(J426="","",+IFERROR(+IF(U426="DSZA","ALMA","1004"),"ALMA"))</f>
        <v/>
      </c>
      <c r="S426" s="69">
        <f>+IF(K426="","","40000001")</f>
        <v/>
      </c>
      <c r="T426" s="69">
        <f>+IF(L426="","",+DAY(TODAY())&amp;"."&amp;TEXT(+TODAY(),"MM")&amp;"."&amp;+YEAR(TODAY()))</f>
        <v/>
      </c>
      <c r="U426" s="69">
        <f>+IF(M426="","",IFERROR(+VLOOKUP(C426,materiales!$A$2:$D$1000,4,0),"DSZA"))</f>
        <v/>
      </c>
      <c r="V426" s="69">
        <f>+IF(N426="","","MAN")</f>
        <v/>
      </c>
      <c r="W426" s="69">
        <f>IF(B426="","","02")</f>
        <v/>
      </c>
      <c r="X426" s="69">
        <f>IF(B426="","","01")</f>
        <v/>
      </c>
      <c r="Y426" s="70">
        <f>+RIGHT(B426,8)</f>
        <v/>
      </c>
      <c r="Z426" s="70">
        <f>IF(M426="no_cargado",VLOOKUP(B426,NAfiliado_NFarmacia!A:H,8,0),"")</f>
        <v/>
      </c>
      <c r="AA426" s="71" t="n"/>
    </row>
    <row r="427">
      <c r="A427" s="50" t="n"/>
      <c r="B427" s="70" t="n"/>
      <c r="C427" s="72" t="n"/>
      <c r="D427" s="70" t="n"/>
      <c r="E427" s="70" t="n"/>
      <c r="F427" s="70" t="n"/>
      <c r="G427" s="66">
        <f>+IF($B427="","",+IFERROR(+VLOOKUP(B427,padron!$A$2:$E$2000,2,0),+IFERROR(VLOOKUP(B427,NAfiliado_NFarmacia!$A:$J,10,0),"Ingresar Nuevo Afiliado")))</f>
        <v/>
      </c>
      <c r="H427" s="69">
        <f>+IF(B427="","",+IFERROR(+VLOOKUP($C427,materiales!$A$2:$C$101,2,0),"9999"))</f>
        <v/>
      </c>
      <c r="I427" s="70">
        <f>+IF($B427="","",+IF(OR($F427="Si",$F427=""),IF(ISERROR(VLOOKUP($B427,padron!$A$3:$M$482,9,0)),+IF(ISERROR(VLOOKUP($B427,NAfiliado_NFarmacia!$A$2:$J$497,5,0)),"Ingresa Farmacia",VLOOKUP($B427,NAfiliado_NFarmacia!$A$2:$J$497,5,0)),VLOOKUP($B427,padron!$A$3:$M$482,9,0)),+IF(ISERROR(VLOOKUP($B427,NAfiliado_NFarmacia!$A$2:$J$497,5,0)),"Ingresa Farmacia",VLOOKUP($B427,NAfiliado_NFarmacia!$A$2:$J$497,5,0))))</f>
        <v/>
      </c>
      <c r="J427" s="70">
        <f>+IF($B427="","",+IF(OR($F427="Si",$F427=""),IF(ISERROR(VLOOKUP($B427,padron!$A$3:$M$482,10,0)),+IF(ISERROR(VLOOKUP($B427,NAfiliado_NFarmacia!$A$2:$J$497,5,0)),"Ingresa Direccion de Farmacia",VLOOKUP($B427,NAfiliado_NFarmacia!$A$2:$J$497,6,0)),VLOOKUP($B427,padron!$A$3:$M$482,10,0)),+IF(ISERROR(VLOOKUP($B427,NAfiliado_NFarmacia!$A$2:$J$497,6,0)),"Ingresa Direccion de Farmacia",VLOOKUP($B427,NAfiliado_NFarmacia!$A$2:$J$497,6,0))))</f>
        <v/>
      </c>
      <c r="K427" s="70">
        <f>+IF($B427="","",+IF(OR($F427="Si",$F427=""),IF(ISERROR(VLOOKUP($B427,padron!$A$3:$M$482,10,0)),+IF(ISERROR(VLOOKUP($B427,NAfiliado_NFarmacia!$A$2:$J$497,5,0)),"Ingresa Localidad de Farmacia",VLOOKUP($B427,NAfiliado_NFarmacia!$A$2:$J$497,7,0)),VLOOKUP($B427,padron!$A$3:$M$482,11,0)),+IF(ISERROR(VLOOKUP($B427,NAfiliado_NFarmacia!$A$2:$J$497,7,0)),"Ingresa Localidad de Farmacia",VLOOKUP($B427,NAfiliado_NFarmacia!$A$2:$J$497,7,0))))</f>
        <v/>
      </c>
      <c r="L427" s="69">
        <f>+IF(B427="","",IF(F427="No","84005541",+IFERROR(+VLOOKUP(inicio!B427,padron!$A$2:$H$1999,8,0),"84005541")))</f>
        <v/>
      </c>
      <c r="M427" s="69">
        <f>+IF(B427="","",+IFERROR(+VLOOKUP(B427,padron!A:C,3,0),"no_cargado"))</f>
        <v/>
      </c>
      <c r="N427" s="69">
        <f>+IF(C427="","",+IFERROR(+VLOOKUP($C427,materiales!$A$2:$C$101,3,0),"9999"))</f>
        <v/>
      </c>
      <c r="O427" s="69">
        <f>+IF(D427="","","01")</f>
        <v/>
      </c>
      <c r="P427" s="69">
        <f>+IF(B427="","","CONVENIO 100%")</f>
        <v/>
      </c>
      <c r="Q427" s="69">
        <f>+IF(I427="","","ZTRA")</f>
        <v/>
      </c>
      <c r="R427" s="69">
        <f>+IF(J427="","",+IFERROR(+IF(U427="DSZA","ALMA","1004"),"ALMA"))</f>
        <v/>
      </c>
      <c r="S427" s="69">
        <f>+IF(K427="","","40000001")</f>
        <v/>
      </c>
      <c r="T427" s="69">
        <f>+IF(L427="","",+DAY(TODAY())&amp;"."&amp;TEXT(+TODAY(),"MM")&amp;"."&amp;+YEAR(TODAY()))</f>
        <v/>
      </c>
      <c r="U427" s="69">
        <f>+IF(M427="","",IFERROR(+VLOOKUP(C427,materiales!$A$2:$D$1000,4,0),"DSZA"))</f>
        <v/>
      </c>
      <c r="V427" s="69">
        <f>+IF(N427="","","MAN")</f>
        <v/>
      </c>
      <c r="W427" s="69">
        <f>IF(B427="","","02")</f>
        <v/>
      </c>
      <c r="X427" s="69">
        <f>IF(B427="","","01")</f>
        <v/>
      </c>
      <c r="Y427" s="70">
        <f>+RIGHT(B427,8)</f>
        <v/>
      </c>
      <c r="Z427" s="70">
        <f>IF(M427="no_cargado",VLOOKUP(B427,NAfiliado_NFarmacia!A:H,8,0),"")</f>
        <v/>
      </c>
      <c r="AA427" s="71" t="n"/>
    </row>
    <row r="428">
      <c r="A428" s="50" t="n"/>
      <c r="B428" s="70" t="n"/>
      <c r="C428" s="72" t="n"/>
      <c r="D428" s="70" t="n"/>
      <c r="E428" s="70" t="n"/>
      <c r="F428" s="70" t="n"/>
      <c r="G428" s="66">
        <f>+IF($B428="","",+IFERROR(+VLOOKUP(B428,padron!$A$2:$E$2000,2,0),+IFERROR(VLOOKUP(B428,NAfiliado_NFarmacia!$A:$J,10,0),"Ingresar Nuevo Afiliado")))</f>
        <v/>
      </c>
      <c r="H428" s="69">
        <f>+IF(B428="","",+IFERROR(+VLOOKUP($C428,materiales!$A$2:$C$101,2,0),"9999"))</f>
        <v/>
      </c>
      <c r="I428" s="70">
        <f>+IF($B428="","",+IF(OR($F428="Si",$F428=""),IF(ISERROR(VLOOKUP($B428,padron!$A$3:$M$482,9,0)),+IF(ISERROR(VLOOKUP($B428,NAfiliado_NFarmacia!$A$2:$J$497,5,0)),"Ingresa Farmacia",VLOOKUP($B428,NAfiliado_NFarmacia!$A$2:$J$497,5,0)),VLOOKUP($B428,padron!$A$3:$M$482,9,0)),+IF(ISERROR(VLOOKUP($B428,NAfiliado_NFarmacia!$A$2:$J$497,5,0)),"Ingresa Farmacia",VLOOKUP($B428,NAfiliado_NFarmacia!$A$2:$J$497,5,0))))</f>
        <v/>
      </c>
      <c r="J428" s="70">
        <f>+IF($B428="","",+IF(OR($F428="Si",$F428=""),IF(ISERROR(VLOOKUP($B428,padron!$A$3:$M$482,10,0)),+IF(ISERROR(VLOOKUP($B428,NAfiliado_NFarmacia!$A$2:$J$497,5,0)),"Ingresa Direccion de Farmacia",VLOOKUP($B428,NAfiliado_NFarmacia!$A$2:$J$497,6,0)),VLOOKUP($B428,padron!$A$3:$M$482,10,0)),+IF(ISERROR(VLOOKUP($B428,NAfiliado_NFarmacia!$A$2:$J$497,6,0)),"Ingresa Direccion de Farmacia",VLOOKUP($B428,NAfiliado_NFarmacia!$A$2:$J$497,6,0))))</f>
        <v/>
      </c>
      <c r="K428" s="70">
        <f>+IF($B428="","",+IF(OR($F428="Si",$F428=""),IF(ISERROR(VLOOKUP($B428,padron!$A$3:$M$482,10,0)),+IF(ISERROR(VLOOKUP($B428,NAfiliado_NFarmacia!$A$2:$J$497,5,0)),"Ingresa Localidad de Farmacia",VLOOKUP($B428,NAfiliado_NFarmacia!$A$2:$J$497,7,0)),VLOOKUP($B428,padron!$A$3:$M$482,11,0)),+IF(ISERROR(VLOOKUP($B428,NAfiliado_NFarmacia!$A$2:$J$497,7,0)),"Ingresa Localidad de Farmacia",VLOOKUP($B428,NAfiliado_NFarmacia!$A$2:$J$497,7,0))))</f>
        <v/>
      </c>
      <c r="L428" s="69">
        <f>+IF(B428="","",IF(F428="No","84005541",+IFERROR(+VLOOKUP(inicio!B428,padron!$A$2:$H$1999,8,0),"84005541")))</f>
        <v/>
      </c>
      <c r="M428" s="69">
        <f>+IF(B428="","",+IFERROR(+VLOOKUP(B428,padron!A:C,3,0),"no_cargado"))</f>
        <v/>
      </c>
      <c r="N428" s="69">
        <f>+IF(C428="","",+IFERROR(+VLOOKUP($C428,materiales!$A$2:$C$101,3,0),"9999"))</f>
        <v/>
      </c>
      <c r="O428" s="69">
        <f>+IF(D428="","","01")</f>
        <v/>
      </c>
      <c r="P428" s="69">
        <f>+IF(B428="","","CONVENIO 100%")</f>
        <v/>
      </c>
      <c r="Q428" s="69">
        <f>+IF(I428="","","ZTRA")</f>
        <v/>
      </c>
      <c r="R428" s="69">
        <f>+IF(J428="","",+IFERROR(+IF(U428="DSZA","ALMA","1004"),"ALMA"))</f>
        <v/>
      </c>
      <c r="S428" s="69">
        <f>+IF(K428="","","40000001")</f>
        <v/>
      </c>
      <c r="T428" s="69">
        <f>+IF(L428="","",+DAY(TODAY())&amp;"."&amp;TEXT(+TODAY(),"MM")&amp;"."&amp;+YEAR(TODAY()))</f>
        <v/>
      </c>
      <c r="U428" s="69">
        <f>+IF(M428="","",IFERROR(+VLOOKUP(C428,materiales!$A$2:$D$1000,4,0),"DSZA"))</f>
        <v/>
      </c>
      <c r="V428" s="69">
        <f>+IF(N428="","","MAN")</f>
        <v/>
      </c>
      <c r="W428" s="69">
        <f>IF(B428="","","02")</f>
        <v/>
      </c>
      <c r="X428" s="69">
        <f>IF(B428="","","01")</f>
        <v/>
      </c>
      <c r="Y428" s="70">
        <f>+RIGHT(B428,8)</f>
        <v/>
      </c>
      <c r="Z428" s="70">
        <f>IF(M428="no_cargado",VLOOKUP(B428,NAfiliado_NFarmacia!A:H,8,0),"")</f>
        <v/>
      </c>
      <c r="AA428" s="71" t="n"/>
    </row>
    <row r="429">
      <c r="A429" s="50" t="n"/>
      <c r="B429" s="70" t="n"/>
      <c r="C429" s="72" t="n"/>
      <c r="D429" s="70" t="n"/>
      <c r="E429" s="70" t="n"/>
      <c r="F429" s="70" t="n"/>
      <c r="G429" s="66">
        <f>+IF($B429="","",+IFERROR(+VLOOKUP(B429,padron!$A$2:$E$2000,2,0),+IFERROR(VLOOKUP(B429,NAfiliado_NFarmacia!$A:$J,10,0),"Ingresar Nuevo Afiliado")))</f>
        <v/>
      </c>
      <c r="H429" s="69">
        <f>+IF(B429="","",+IFERROR(+VLOOKUP($C429,materiales!$A$2:$C$101,2,0),"9999"))</f>
        <v/>
      </c>
      <c r="I429" s="70">
        <f>+IF($B429="","",+IF(OR($F429="Si",$F429=""),IF(ISERROR(VLOOKUP($B429,padron!$A$3:$M$482,9,0)),+IF(ISERROR(VLOOKUP($B429,NAfiliado_NFarmacia!$A$2:$J$497,5,0)),"Ingresa Farmacia",VLOOKUP($B429,NAfiliado_NFarmacia!$A$2:$J$497,5,0)),VLOOKUP($B429,padron!$A$3:$M$482,9,0)),+IF(ISERROR(VLOOKUP($B429,NAfiliado_NFarmacia!$A$2:$J$497,5,0)),"Ingresa Farmacia",VLOOKUP($B429,NAfiliado_NFarmacia!$A$2:$J$497,5,0))))</f>
        <v/>
      </c>
      <c r="J429" s="70">
        <f>+IF($B429="","",+IF(OR($F429="Si",$F429=""),IF(ISERROR(VLOOKUP($B429,padron!$A$3:$M$482,10,0)),+IF(ISERROR(VLOOKUP($B429,NAfiliado_NFarmacia!$A$2:$J$497,5,0)),"Ingresa Direccion de Farmacia",VLOOKUP($B429,NAfiliado_NFarmacia!$A$2:$J$497,6,0)),VLOOKUP($B429,padron!$A$3:$M$482,10,0)),+IF(ISERROR(VLOOKUP($B429,NAfiliado_NFarmacia!$A$2:$J$497,6,0)),"Ingresa Direccion de Farmacia",VLOOKUP($B429,NAfiliado_NFarmacia!$A$2:$J$497,6,0))))</f>
        <v/>
      </c>
      <c r="K429" s="70">
        <f>+IF($B429="","",+IF(OR($F429="Si",$F429=""),IF(ISERROR(VLOOKUP($B429,padron!$A$3:$M$482,10,0)),+IF(ISERROR(VLOOKUP($B429,NAfiliado_NFarmacia!$A$2:$J$497,5,0)),"Ingresa Localidad de Farmacia",VLOOKUP($B429,NAfiliado_NFarmacia!$A$2:$J$497,7,0)),VLOOKUP($B429,padron!$A$3:$M$482,11,0)),+IF(ISERROR(VLOOKUP($B429,NAfiliado_NFarmacia!$A$2:$J$497,7,0)),"Ingresa Localidad de Farmacia",VLOOKUP($B429,NAfiliado_NFarmacia!$A$2:$J$497,7,0))))</f>
        <v/>
      </c>
      <c r="L429" s="69">
        <f>+IF(B429="","",IF(F429="No","84005541",+IFERROR(+VLOOKUP(inicio!B429,padron!$A$2:$H$1999,8,0),"84005541")))</f>
        <v/>
      </c>
      <c r="M429" s="69">
        <f>+IF(B429="","",+IFERROR(+VLOOKUP(B429,padron!A:C,3,0),"no_cargado"))</f>
        <v/>
      </c>
      <c r="N429" s="69">
        <f>+IF(C429="","",+IFERROR(+VLOOKUP($C429,materiales!$A$2:$C$101,3,0),"9999"))</f>
        <v/>
      </c>
      <c r="O429" s="69">
        <f>+IF(D429="","","01")</f>
        <v/>
      </c>
      <c r="P429" s="69">
        <f>+IF(B429="","","CONVENIO 100%")</f>
        <v/>
      </c>
      <c r="Q429" s="69">
        <f>+IF(I429="","","ZTRA")</f>
        <v/>
      </c>
      <c r="R429" s="69">
        <f>+IF(J429="","",+IFERROR(+IF(U429="DSZA","ALMA","1004"),"ALMA"))</f>
        <v/>
      </c>
      <c r="S429" s="69">
        <f>+IF(K429="","","40000001")</f>
        <v/>
      </c>
      <c r="T429" s="69">
        <f>+IF(L429="","",+DAY(TODAY())&amp;"."&amp;TEXT(+TODAY(),"MM")&amp;"."&amp;+YEAR(TODAY()))</f>
        <v/>
      </c>
      <c r="U429" s="69">
        <f>+IF(M429="","",IFERROR(+VLOOKUP(C429,materiales!$A$2:$D$1000,4,0),"DSZA"))</f>
        <v/>
      </c>
      <c r="V429" s="69">
        <f>+IF(N429="","","MAN")</f>
        <v/>
      </c>
      <c r="W429" s="69">
        <f>IF(B429="","","02")</f>
        <v/>
      </c>
      <c r="X429" s="69">
        <f>IF(B429="","","01")</f>
        <v/>
      </c>
      <c r="Y429" s="70">
        <f>+RIGHT(B429,8)</f>
        <v/>
      </c>
      <c r="Z429" s="70">
        <f>IF(M429="no_cargado",VLOOKUP(B429,NAfiliado_NFarmacia!A:H,8,0),"")</f>
        <v/>
      </c>
      <c r="AA429" s="71" t="n"/>
    </row>
    <row r="430">
      <c r="A430" s="50" t="n"/>
      <c r="B430" s="70" t="n"/>
      <c r="C430" s="72" t="n"/>
      <c r="D430" s="70" t="n"/>
      <c r="E430" s="70" t="n"/>
      <c r="F430" s="70" t="n"/>
      <c r="G430" s="66">
        <f>+IF($B430="","",+IFERROR(+VLOOKUP(B430,padron!$A$2:$E$2000,2,0),+IFERROR(VLOOKUP(B430,NAfiliado_NFarmacia!$A:$J,10,0),"Ingresar Nuevo Afiliado")))</f>
        <v/>
      </c>
      <c r="H430" s="69">
        <f>+IF(B430="","",+IFERROR(+VLOOKUP($C430,materiales!$A$2:$C$101,2,0),"9999"))</f>
        <v/>
      </c>
      <c r="I430" s="70">
        <f>+IF($B430="","",+IF(OR($F430="Si",$F430=""),IF(ISERROR(VLOOKUP($B430,padron!$A$3:$M$482,9,0)),+IF(ISERROR(VLOOKUP($B430,NAfiliado_NFarmacia!$A$2:$J$497,5,0)),"Ingresa Farmacia",VLOOKUP($B430,NAfiliado_NFarmacia!$A$2:$J$497,5,0)),VLOOKUP($B430,padron!$A$3:$M$482,9,0)),+IF(ISERROR(VLOOKUP($B430,NAfiliado_NFarmacia!$A$2:$J$497,5,0)),"Ingresa Farmacia",VLOOKUP($B430,NAfiliado_NFarmacia!$A$2:$J$497,5,0))))</f>
        <v/>
      </c>
      <c r="J430" s="70">
        <f>+IF($B430="","",+IF(OR($F430="Si",$F430=""),IF(ISERROR(VLOOKUP($B430,padron!$A$3:$M$482,10,0)),+IF(ISERROR(VLOOKUP($B430,NAfiliado_NFarmacia!$A$2:$J$497,5,0)),"Ingresa Direccion de Farmacia",VLOOKUP($B430,NAfiliado_NFarmacia!$A$2:$J$497,6,0)),VLOOKUP($B430,padron!$A$3:$M$482,10,0)),+IF(ISERROR(VLOOKUP($B430,NAfiliado_NFarmacia!$A$2:$J$497,6,0)),"Ingresa Direccion de Farmacia",VLOOKUP($B430,NAfiliado_NFarmacia!$A$2:$J$497,6,0))))</f>
        <v/>
      </c>
      <c r="K430" s="70">
        <f>+IF($B430="","",+IF(OR($F430="Si",$F430=""),IF(ISERROR(VLOOKUP($B430,padron!$A$3:$M$482,10,0)),+IF(ISERROR(VLOOKUP($B430,NAfiliado_NFarmacia!$A$2:$J$497,5,0)),"Ingresa Localidad de Farmacia",VLOOKUP($B430,NAfiliado_NFarmacia!$A$2:$J$497,7,0)),VLOOKUP($B430,padron!$A$3:$M$482,11,0)),+IF(ISERROR(VLOOKUP($B430,NAfiliado_NFarmacia!$A$2:$J$497,7,0)),"Ingresa Localidad de Farmacia",VLOOKUP($B430,NAfiliado_NFarmacia!$A$2:$J$497,7,0))))</f>
        <v/>
      </c>
      <c r="L430" s="69">
        <f>+IF(B430="","",IF(F430="No","84005541",+IFERROR(+VLOOKUP(inicio!B430,padron!$A$2:$H$1999,8,0),"84005541")))</f>
        <v/>
      </c>
      <c r="M430" s="69">
        <f>+IF(B430="","",+IFERROR(+VLOOKUP(B430,padron!A:C,3,0),"no_cargado"))</f>
        <v/>
      </c>
      <c r="N430" s="69">
        <f>+IF(C430="","",+IFERROR(+VLOOKUP($C430,materiales!$A$2:$C$101,3,0),"9999"))</f>
        <v/>
      </c>
      <c r="O430" s="69">
        <f>+IF(D430="","","01")</f>
        <v/>
      </c>
      <c r="P430" s="69">
        <f>+IF(B430="","","CONVENIO 100%")</f>
        <v/>
      </c>
      <c r="Q430" s="69">
        <f>+IF(I430="","","ZTRA")</f>
        <v/>
      </c>
      <c r="R430" s="69">
        <f>+IF(J430="","",+IFERROR(+IF(U430="DSZA","ALMA","1004"),"ALMA"))</f>
        <v/>
      </c>
      <c r="S430" s="69">
        <f>+IF(K430="","","40000001")</f>
        <v/>
      </c>
      <c r="T430" s="69">
        <f>+IF(L430="","",+DAY(TODAY())&amp;"."&amp;TEXT(+TODAY(),"MM")&amp;"."&amp;+YEAR(TODAY()))</f>
        <v/>
      </c>
      <c r="U430" s="69">
        <f>+IF(M430="","",IFERROR(+VLOOKUP(C430,materiales!$A$2:$D$1000,4,0),"DSZA"))</f>
        <v/>
      </c>
      <c r="V430" s="69">
        <f>+IF(N430="","","MAN")</f>
        <v/>
      </c>
      <c r="W430" s="69">
        <f>IF(B430="","","02")</f>
        <v/>
      </c>
      <c r="X430" s="69">
        <f>IF(B430="","","01")</f>
        <v/>
      </c>
      <c r="Y430" s="70">
        <f>+RIGHT(B430,8)</f>
        <v/>
      </c>
      <c r="Z430" s="70">
        <f>IF(M430="no_cargado",VLOOKUP(B430,NAfiliado_NFarmacia!A:H,8,0),"")</f>
        <v/>
      </c>
      <c r="AA430" s="71" t="n"/>
    </row>
    <row r="431">
      <c r="A431" s="50" t="n"/>
      <c r="B431" s="70" t="n"/>
      <c r="C431" s="72" t="n"/>
      <c r="D431" s="70" t="n"/>
      <c r="E431" s="70" t="n"/>
      <c r="F431" s="70" t="n"/>
      <c r="G431" s="66">
        <f>+IF($B431="","",+IFERROR(+VLOOKUP(B431,padron!$A$2:$E$2000,2,0),+IFERROR(VLOOKUP(B431,NAfiliado_NFarmacia!$A:$J,10,0),"Ingresar Nuevo Afiliado")))</f>
        <v/>
      </c>
      <c r="H431" s="69">
        <f>+IF(B431="","",+IFERROR(+VLOOKUP($C431,materiales!$A$2:$C$101,2,0),"9999"))</f>
        <v/>
      </c>
      <c r="I431" s="70">
        <f>+IF($B431="","",+IF(OR($F431="Si",$F431=""),IF(ISERROR(VLOOKUP($B431,padron!$A$3:$M$482,9,0)),+IF(ISERROR(VLOOKUP($B431,NAfiliado_NFarmacia!$A$2:$J$497,5,0)),"Ingresa Farmacia",VLOOKUP($B431,NAfiliado_NFarmacia!$A$2:$J$497,5,0)),VLOOKUP($B431,padron!$A$3:$M$482,9,0)),+IF(ISERROR(VLOOKUP($B431,NAfiliado_NFarmacia!$A$2:$J$497,5,0)),"Ingresa Farmacia",VLOOKUP($B431,NAfiliado_NFarmacia!$A$2:$J$497,5,0))))</f>
        <v/>
      </c>
      <c r="J431" s="70">
        <f>+IF($B431="","",+IF(OR($F431="Si",$F431=""),IF(ISERROR(VLOOKUP($B431,padron!$A$3:$M$482,10,0)),+IF(ISERROR(VLOOKUP($B431,NAfiliado_NFarmacia!$A$2:$J$497,5,0)),"Ingresa Direccion de Farmacia",VLOOKUP($B431,NAfiliado_NFarmacia!$A$2:$J$497,6,0)),VLOOKUP($B431,padron!$A$3:$M$482,10,0)),+IF(ISERROR(VLOOKUP($B431,NAfiliado_NFarmacia!$A$2:$J$497,6,0)),"Ingresa Direccion de Farmacia",VLOOKUP($B431,NAfiliado_NFarmacia!$A$2:$J$497,6,0))))</f>
        <v/>
      </c>
      <c r="K431" s="70">
        <f>+IF($B431="","",+IF(OR($F431="Si",$F431=""),IF(ISERROR(VLOOKUP($B431,padron!$A$3:$M$482,10,0)),+IF(ISERROR(VLOOKUP($B431,NAfiliado_NFarmacia!$A$2:$J$497,5,0)),"Ingresa Localidad de Farmacia",VLOOKUP($B431,NAfiliado_NFarmacia!$A$2:$J$497,7,0)),VLOOKUP($B431,padron!$A$3:$M$482,11,0)),+IF(ISERROR(VLOOKUP($B431,NAfiliado_NFarmacia!$A$2:$J$497,7,0)),"Ingresa Localidad de Farmacia",VLOOKUP($B431,NAfiliado_NFarmacia!$A$2:$J$497,7,0))))</f>
        <v/>
      </c>
      <c r="L431" s="69">
        <f>+IF(B431="","",IF(F431="No","84005541",+IFERROR(+VLOOKUP(inicio!B431,padron!$A$2:$H$1999,8,0),"84005541")))</f>
        <v/>
      </c>
      <c r="M431" s="69">
        <f>+IF(B431="","",+IFERROR(+VLOOKUP(B431,padron!A:C,3,0),"no_cargado"))</f>
        <v/>
      </c>
      <c r="N431" s="69">
        <f>+IF(C431="","",+IFERROR(+VLOOKUP($C431,materiales!$A$2:$C$101,3,0),"9999"))</f>
        <v/>
      </c>
      <c r="O431" s="69">
        <f>+IF(D431="","","01")</f>
        <v/>
      </c>
      <c r="P431" s="69">
        <f>+IF(B431="","","CONVENIO 100%")</f>
        <v/>
      </c>
      <c r="Q431" s="69">
        <f>+IF(I431="","","ZTRA")</f>
        <v/>
      </c>
      <c r="R431" s="69">
        <f>+IF(J431="","",+IFERROR(+IF(U431="DSZA","ALMA","1004"),"ALMA"))</f>
        <v/>
      </c>
      <c r="S431" s="69">
        <f>+IF(K431="","","40000001")</f>
        <v/>
      </c>
      <c r="T431" s="69">
        <f>+IF(L431="","",+DAY(TODAY())&amp;"."&amp;TEXT(+TODAY(),"MM")&amp;"."&amp;+YEAR(TODAY()))</f>
        <v/>
      </c>
      <c r="U431" s="69">
        <f>+IF(M431="","",IFERROR(+VLOOKUP(C431,materiales!$A$2:$D$1000,4,0),"DSZA"))</f>
        <v/>
      </c>
      <c r="V431" s="69">
        <f>+IF(N431="","","MAN")</f>
        <v/>
      </c>
      <c r="W431" s="69">
        <f>IF(B431="","","02")</f>
        <v/>
      </c>
      <c r="X431" s="69">
        <f>IF(B431="","","01")</f>
        <v/>
      </c>
      <c r="Y431" s="70">
        <f>+RIGHT(B431,8)</f>
        <v/>
      </c>
      <c r="Z431" s="70">
        <f>IF(M431="no_cargado",VLOOKUP(B431,NAfiliado_NFarmacia!A:H,8,0),"")</f>
        <v/>
      </c>
      <c r="AA431" s="71" t="n"/>
    </row>
    <row r="432">
      <c r="A432" s="50" t="n"/>
      <c r="B432" s="70" t="n"/>
      <c r="C432" s="72" t="n"/>
      <c r="D432" s="70" t="n"/>
      <c r="E432" s="70" t="n"/>
      <c r="F432" s="70" t="n"/>
      <c r="G432" s="66">
        <f>+IF($B432="","",+IFERROR(+VLOOKUP(B432,padron!$A$2:$E$2000,2,0),+IFERROR(VLOOKUP(B432,NAfiliado_NFarmacia!$A:$J,10,0),"Ingresar Nuevo Afiliado")))</f>
        <v/>
      </c>
      <c r="H432" s="69">
        <f>+IF(B432="","",+IFERROR(+VLOOKUP($C432,materiales!$A$2:$C$101,2,0),"9999"))</f>
        <v/>
      </c>
      <c r="I432" s="70">
        <f>+IF($B432="","",+IF(OR($F432="Si",$F432=""),IF(ISERROR(VLOOKUP($B432,padron!$A$3:$M$482,9,0)),+IF(ISERROR(VLOOKUP($B432,NAfiliado_NFarmacia!$A$2:$J$497,5,0)),"Ingresa Farmacia",VLOOKUP($B432,NAfiliado_NFarmacia!$A$2:$J$497,5,0)),VLOOKUP($B432,padron!$A$3:$M$482,9,0)),+IF(ISERROR(VLOOKUP($B432,NAfiliado_NFarmacia!$A$2:$J$497,5,0)),"Ingresa Farmacia",VLOOKUP($B432,NAfiliado_NFarmacia!$A$2:$J$497,5,0))))</f>
        <v/>
      </c>
      <c r="J432" s="70">
        <f>+IF($B432="","",+IF(OR($F432="Si",$F432=""),IF(ISERROR(VLOOKUP($B432,padron!$A$3:$M$482,10,0)),+IF(ISERROR(VLOOKUP($B432,NAfiliado_NFarmacia!$A$2:$J$497,5,0)),"Ingresa Direccion de Farmacia",VLOOKUP($B432,NAfiliado_NFarmacia!$A$2:$J$497,6,0)),VLOOKUP($B432,padron!$A$3:$M$482,10,0)),+IF(ISERROR(VLOOKUP($B432,NAfiliado_NFarmacia!$A$2:$J$497,6,0)),"Ingresa Direccion de Farmacia",VLOOKUP($B432,NAfiliado_NFarmacia!$A$2:$J$497,6,0))))</f>
        <v/>
      </c>
      <c r="K432" s="70">
        <f>+IF($B432="","",+IF(OR($F432="Si",$F432=""),IF(ISERROR(VLOOKUP($B432,padron!$A$3:$M$482,10,0)),+IF(ISERROR(VLOOKUP($B432,NAfiliado_NFarmacia!$A$2:$J$497,5,0)),"Ingresa Localidad de Farmacia",VLOOKUP($B432,NAfiliado_NFarmacia!$A$2:$J$497,7,0)),VLOOKUP($B432,padron!$A$3:$M$482,11,0)),+IF(ISERROR(VLOOKUP($B432,NAfiliado_NFarmacia!$A$2:$J$497,7,0)),"Ingresa Localidad de Farmacia",VLOOKUP($B432,NAfiliado_NFarmacia!$A$2:$J$497,7,0))))</f>
        <v/>
      </c>
      <c r="L432" s="69">
        <f>+IF(B432="","",IF(F432="No","84005541",+IFERROR(+VLOOKUP(inicio!B432,padron!$A$2:$H$1999,8,0),"84005541")))</f>
        <v/>
      </c>
      <c r="M432" s="69">
        <f>+IF(B432="","",+IFERROR(+VLOOKUP(B432,padron!A:C,3,0),"no_cargado"))</f>
        <v/>
      </c>
      <c r="N432" s="69">
        <f>+IF(C432="","",+IFERROR(+VLOOKUP($C432,materiales!$A$2:$C$101,3,0),"9999"))</f>
        <v/>
      </c>
      <c r="O432" s="69">
        <f>+IF(D432="","","01")</f>
        <v/>
      </c>
      <c r="P432" s="69">
        <f>+IF(B432="","","CONVENIO 100%")</f>
        <v/>
      </c>
      <c r="Q432" s="69">
        <f>+IF(I432="","","ZTRA")</f>
        <v/>
      </c>
      <c r="R432" s="69">
        <f>+IF(J432="","",+IFERROR(+IF(U432="DSZA","ALMA","1004"),"ALMA"))</f>
        <v/>
      </c>
      <c r="S432" s="69">
        <f>+IF(K432="","","40000001")</f>
        <v/>
      </c>
      <c r="T432" s="69">
        <f>+IF(L432="","",+DAY(TODAY())&amp;"."&amp;TEXT(+TODAY(),"MM")&amp;"."&amp;+YEAR(TODAY()))</f>
        <v/>
      </c>
      <c r="U432" s="69">
        <f>+IF(M432="","",IFERROR(+VLOOKUP(C432,materiales!$A$2:$D$1000,4,0),"DSZA"))</f>
        <v/>
      </c>
      <c r="V432" s="69">
        <f>+IF(N432="","","MAN")</f>
        <v/>
      </c>
      <c r="W432" s="69">
        <f>IF(B432="","","02")</f>
        <v/>
      </c>
      <c r="X432" s="69">
        <f>IF(B432="","","01")</f>
        <v/>
      </c>
      <c r="Y432" s="70">
        <f>+RIGHT(B432,8)</f>
        <v/>
      </c>
      <c r="Z432" s="70">
        <f>IF(M432="no_cargado",VLOOKUP(B432,NAfiliado_NFarmacia!A:H,8,0),"")</f>
        <v/>
      </c>
      <c r="AA432" s="71" t="n"/>
    </row>
    <row r="433">
      <c r="A433" s="50" t="n"/>
      <c r="B433" s="70" t="n"/>
      <c r="C433" s="72" t="n"/>
      <c r="D433" s="70" t="n"/>
      <c r="E433" s="70" t="n"/>
      <c r="F433" s="70" t="n"/>
      <c r="G433" s="66">
        <f>+IF($B433="","",+IFERROR(+VLOOKUP(B433,padron!$A$2:$E$2000,2,0),+IFERROR(VLOOKUP(B433,NAfiliado_NFarmacia!$A:$J,10,0),"Ingresar Nuevo Afiliado")))</f>
        <v/>
      </c>
      <c r="H433" s="69">
        <f>+IF(B433="","",+IFERROR(+VLOOKUP($C433,materiales!$A$2:$C$101,2,0),"9999"))</f>
        <v/>
      </c>
      <c r="I433" s="70">
        <f>+IF($B433="","",+IF(OR($F433="Si",$F433=""),IF(ISERROR(VLOOKUP($B433,padron!$A$3:$M$482,9,0)),+IF(ISERROR(VLOOKUP($B433,NAfiliado_NFarmacia!$A$2:$J$497,5,0)),"Ingresa Farmacia",VLOOKUP($B433,NAfiliado_NFarmacia!$A$2:$J$497,5,0)),VLOOKUP($B433,padron!$A$3:$M$482,9,0)),+IF(ISERROR(VLOOKUP($B433,NAfiliado_NFarmacia!$A$2:$J$497,5,0)),"Ingresa Farmacia",VLOOKUP($B433,NAfiliado_NFarmacia!$A$2:$J$497,5,0))))</f>
        <v/>
      </c>
      <c r="J433" s="70">
        <f>+IF($B433="","",+IF(OR($F433="Si",$F433=""),IF(ISERROR(VLOOKUP($B433,padron!$A$3:$M$482,10,0)),+IF(ISERROR(VLOOKUP($B433,NAfiliado_NFarmacia!$A$2:$J$497,5,0)),"Ingresa Direccion de Farmacia",VLOOKUP($B433,NAfiliado_NFarmacia!$A$2:$J$497,6,0)),VLOOKUP($B433,padron!$A$3:$M$482,10,0)),+IF(ISERROR(VLOOKUP($B433,NAfiliado_NFarmacia!$A$2:$J$497,6,0)),"Ingresa Direccion de Farmacia",VLOOKUP($B433,NAfiliado_NFarmacia!$A$2:$J$497,6,0))))</f>
        <v/>
      </c>
      <c r="K433" s="70">
        <f>+IF($B433="","",+IF(OR($F433="Si",$F433=""),IF(ISERROR(VLOOKUP($B433,padron!$A$3:$M$482,10,0)),+IF(ISERROR(VLOOKUP($B433,NAfiliado_NFarmacia!$A$2:$J$497,5,0)),"Ingresa Localidad de Farmacia",VLOOKUP($B433,NAfiliado_NFarmacia!$A$2:$J$497,7,0)),VLOOKUP($B433,padron!$A$3:$M$482,11,0)),+IF(ISERROR(VLOOKUP($B433,NAfiliado_NFarmacia!$A$2:$J$497,7,0)),"Ingresa Localidad de Farmacia",VLOOKUP($B433,NAfiliado_NFarmacia!$A$2:$J$497,7,0))))</f>
        <v/>
      </c>
      <c r="L433" s="69">
        <f>+IF(B433="","",IF(F433="No","84005541",+IFERROR(+VLOOKUP(inicio!B433,padron!$A$2:$H$1999,8,0),"84005541")))</f>
        <v/>
      </c>
      <c r="M433" s="69">
        <f>+IF(B433="","",+IFERROR(+VLOOKUP(B433,padron!A:C,3,0),"no_cargado"))</f>
        <v/>
      </c>
      <c r="N433" s="69">
        <f>+IF(C433="","",+IFERROR(+VLOOKUP($C433,materiales!$A$2:$C$101,3,0),"9999"))</f>
        <v/>
      </c>
      <c r="O433" s="69">
        <f>+IF(D433="","","01")</f>
        <v/>
      </c>
      <c r="P433" s="69">
        <f>+IF(B433="","","CONVENIO 100%")</f>
        <v/>
      </c>
      <c r="Q433" s="69">
        <f>+IF(I433="","","ZTRA")</f>
        <v/>
      </c>
      <c r="R433" s="69">
        <f>+IF(J433="","",+IFERROR(+IF(U433="DSZA","ALMA","1004"),"ALMA"))</f>
        <v/>
      </c>
      <c r="S433" s="69">
        <f>+IF(K433="","","40000001")</f>
        <v/>
      </c>
      <c r="T433" s="69">
        <f>+IF(L433="","",+DAY(TODAY())&amp;"."&amp;TEXT(+TODAY(),"MM")&amp;"."&amp;+YEAR(TODAY()))</f>
        <v/>
      </c>
      <c r="U433" s="69">
        <f>+IF(M433="","",IFERROR(+VLOOKUP(C433,materiales!$A$2:$D$1000,4,0),"DSZA"))</f>
        <v/>
      </c>
      <c r="V433" s="69">
        <f>+IF(N433="","","MAN")</f>
        <v/>
      </c>
      <c r="W433" s="69">
        <f>IF(B433="","","02")</f>
        <v/>
      </c>
      <c r="X433" s="69">
        <f>IF(B433="","","01")</f>
        <v/>
      </c>
      <c r="Y433" s="70">
        <f>+RIGHT(B433,8)</f>
        <v/>
      </c>
      <c r="Z433" s="70">
        <f>IF(M433="no_cargado",VLOOKUP(B433,NAfiliado_NFarmacia!A:H,8,0),"")</f>
        <v/>
      </c>
      <c r="AA433" s="71" t="n"/>
    </row>
    <row r="434">
      <c r="A434" s="50" t="n"/>
      <c r="B434" s="70" t="n"/>
      <c r="C434" s="72" t="n"/>
      <c r="D434" s="70" t="n"/>
      <c r="E434" s="70" t="n"/>
      <c r="F434" s="70" t="n"/>
      <c r="G434" s="66">
        <f>+IF($B434="","",+IFERROR(+VLOOKUP(B434,padron!$A$2:$E$2000,2,0),+IFERROR(VLOOKUP(B434,NAfiliado_NFarmacia!$A:$J,10,0),"Ingresar Nuevo Afiliado")))</f>
        <v/>
      </c>
      <c r="H434" s="69">
        <f>+IF(B434="","",+IFERROR(+VLOOKUP($C434,materiales!$A$2:$C$101,2,0),"9999"))</f>
        <v/>
      </c>
      <c r="I434" s="70">
        <f>+IF($B434="","",+IF(OR($F434="Si",$F434=""),IF(ISERROR(VLOOKUP($B434,padron!$A$3:$M$482,9,0)),+IF(ISERROR(VLOOKUP($B434,NAfiliado_NFarmacia!$A$2:$J$497,5,0)),"Ingresa Farmacia",VLOOKUP($B434,NAfiliado_NFarmacia!$A$2:$J$497,5,0)),VLOOKUP($B434,padron!$A$3:$M$482,9,0)),+IF(ISERROR(VLOOKUP($B434,NAfiliado_NFarmacia!$A$2:$J$497,5,0)),"Ingresa Farmacia",VLOOKUP($B434,NAfiliado_NFarmacia!$A$2:$J$497,5,0))))</f>
        <v/>
      </c>
      <c r="J434" s="70">
        <f>+IF($B434="","",+IF(OR($F434="Si",$F434=""),IF(ISERROR(VLOOKUP($B434,padron!$A$3:$M$482,10,0)),+IF(ISERROR(VLOOKUP($B434,NAfiliado_NFarmacia!$A$2:$J$497,5,0)),"Ingresa Direccion de Farmacia",VLOOKUP($B434,NAfiliado_NFarmacia!$A$2:$J$497,6,0)),VLOOKUP($B434,padron!$A$3:$M$482,10,0)),+IF(ISERROR(VLOOKUP($B434,NAfiliado_NFarmacia!$A$2:$J$497,6,0)),"Ingresa Direccion de Farmacia",VLOOKUP($B434,NAfiliado_NFarmacia!$A$2:$J$497,6,0))))</f>
        <v/>
      </c>
      <c r="K434" s="70">
        <f>+IF($B434="","",+IF(OR($F434="Si",$F434=""),IF(ISERROR(VLOOKUP($B434,padron!$A$3:$M$482,10,0)),+IF(ISERROR(VLOOKUP($B434,NAfiliado_NFarmacia!$A$2:$J$497,5,0)),"Ingresa Localidad de Farmacia",VLOOKUP($B434,NAfiliado_NFarmacia!$A$2:$J$497,7,0)),VLOOKUP($B434,padron!$A$3:$M$482,11,0)),+IF(ISERROR(VLOOKUP($B434,NAfiliado_NFarmacia!$A$2:$J$497,7,0)),"Ingresa Localidad de Farmacia",VLOOKUP($B434,NAfiliado_NFarmacia!$A$2:$J$497,7,0))))</f>
        <v/>
      </c>
      <c r="L434" s="69">
        <f>+IF(B434="","",IF(F434="No","84005541",+IFERROR(+VLOOKUP(inicio!B434,padron!$A$2:$H$1999,8,0),"84005541")))</f>
        <v/>
      </c>
      <c r="M434" s="69">
        <f>+IF(B434="","",+IFERROR(+VLOOKUP(B434,padron!A:C,3,0),"no_cargado"))</f>
        <v/>
      </c>
      <c r="N434" s="69">
        <f>+IF(C434="","",+IFERROR(+VLOOKUP($C434,materiales!$A$2:$C$101,3,0),"9999"))</f>
        <v/>
      </c>
      <c r="O434" s="69">
        <f>+IF(D434="","","01")</f>
        <v/>
      </c>
      <c r="P434" s="69">
        <f>+IF(B434="","","CONVENIO 100%")</f>
        <v/>
      </c>
      <c r="Q434" s="69">
        <f>+IF(I434="","","ZTRA")</f>
        <v/>
      </c>
      <c r="R434" s="69">
        <f>+IF(J434="","",+IFERROR(+IF(U434="DSZA","ALMA","1004"),"ALMA"))</f>
        <v/>
      </c>
      <c r="S434" s="69">
        <f>+IF(K434="","","40000001")</f>
        <v/>
      </c>
      <c r="T434" s="69">
        <f>+IF(L434="","",+DAY(TODAY())&amp;"."&amp;TEXT(+TODAY(),"MM")&amp;"."&amp;+YEAR(TODAY()))</f>
        <v/>
      </c>
      <c r="U434" s="69">
        <f>+IF(M434="","",IFERROR(+VLOOKUP(C434,materiales!$A$2:$D$1000,4,0),"DSZA"))</f>
        <v/>
      </c>
      <c r="V434" s="69">
        <f>+IF(N434="","","MAN")</f>
        <v/>
      </c>
      <c r="W434" s="69">
        <f>IF(B434="","","02")</f>
        <v/>
      </c>
      <c r="X434" s="69">
        <f>IF(B434="","","01")</f>
        <v/>
      </c>
      <c r="Y434" s="70">
        <f>+RIGHT(B434,8)</f>
        <v/>
      </c>
      <c r="Z434" s="70">
        <f>IF(M434="no_cargado",VLOOKUP(B434,NAfiliado_NFarmacia!A:H,8,0),"")</f>
        <v/>
      </c>
      <c r="AA434" s="71" t="n"/>
    </row>
    <row r="435">
      <c r="A435" s="50" t="n"/>
      <c r="B435" s="70" t="n"/>
      <c r="C435" s="72" t="n"/>
      <c r="D435" s="70" t="n"/>
      <c r="E435" s="70" t="n"/>
      <c r="F435" s="70" t="n"/>
      <c r="G435" s="66">
        <f>+IF($B435="","",+IFERROR(+VLOOKUP(B435,padron!$A$2:$E$2000,2,0),+IFERROR(VLOOKUP(B435,NAfiliado_NFarmacia!$A:$J,10,0),"Ingresar Nuevo Afiliado")))</f>
        <v/>
      </c>
      <c r="H435" s="69">
        <f>+IF(B435="","",+IFERROR(+VLOOKUP($C435,materiales!$A$2:$C$101,2,0),"9999"))</f>
        <v/>
      </c>
      <c r="I435" s="70">
        <f>+IF($B435="","",+IF(OR($F435="Si",$F435=""),IF(ISERROR(VLOOKUP($B435,padron!$A$3:$M$482,9,0)),+IF(ISERROR(VLOOKUP($B435,NAfiliado_NFarmacia!$A$2:$J$497,5,0)),"Ingresa Farmacia",VLOOKUP($B435,NAfiliado_NFarmacia!$A$2:$J$497,5,0)),VLOOKUP($B435,padron!$A$3:$M$482,9,0)),+IF(ISERROR(VLOOKUP($B435,NAfiliado_NFarmacia!$A$2:$J$497,5,0)),"Ingresa Farmacia",VLOOKUP($B435,NAfiliado_NFarmacia!$A$2:$J$497,5,0))))</f>
        <v/>
      </c>
      <c r="J435" s="70">
        <f>+IF($B435="","",+IF(OR($F435="Si",$F435=""),IF(ISERROR(VLOOKUP($B435,padron!$A$3:$M$482,10,0)),+IF(ISERROR(VLOOKUP($B435,NAfiliado_NFarmacia!$A$2:$J$497,5,0)),"Ingresa Direccion de Farmacia",VLOOKUP($B435,NAfiliado_NFarmacia!$A$2:$J$497,6,0)),VLOOKUP($B435,padron!$A$3:$M$482,10,0)),+IF(ISERROR(VLOOKUP($B435,NAfiliado_NFarmacia!$A$2:$J$497,6,0)),"Ingresa Direccion de Farmacia",VLOOKUP($B435,NAfiliado_NFarmacia!$A$2:$J$497,6,0))))</f>
        <v/>
      </c>
      <c r="K435" s="70">
        <f>+IF($B435="","",+IF(OR($F435="Si",$F435=""),IF(ISERROR(VLOOKUP($B435,padron!$A$3:$M$482,10,0)),+IF(ISERROR(VLOOKUP($B435,NAfiliado_NFarmacia!$A$2:$J$497,5,0)),"Ingresa Localidad de Farmacia",VLOOKUP($B435,NAfiliado_NFarmacia!$A$2:$J$497,7,0)),VLOOKUP($B435,padron!$A$3:$M$482,11,0)),+IF(ISERROR(VLOOKUP($B435,NAfiliado_NFarmacia!$A$2:$J$497,7,0)),"Ingresa Localidad de Farmacia",VLOOKUP($B435,NAfiliado_NFarmacia!$A$2:$J$497,7,0))))</f>
        <v/>
      </c>
      <c r="L435" s="69">
        <f>+IF(B435="","",IF(F435="No","84005541",+IFERROR(+VLOOKUP(inicio!B435,padron!$A$2:$H$1999,8,0),"84005541")))</f>
        <v/>
      </c>
      <c r="M435" s="69">
        <f>+IF(B435="","",+IFERROR(+VLOOKUP(B435,padron!A:C,3,0),"no_cargado"))</f>
        <v/>
      </c>
      <c r="N435" s="69">
        <f>+IF(C435="","",+IFERROR(+VLOOKUP($C435,materiales!$A$2:$C$101,3,0),"9999"))</f>
        <v/>
      </c>
      <c r="O435" s="69">
        <f>+IF(D435="","","01")</f>
        <v/>
      </c>
      <c r="P435" s="69">
        <f>+IF(B435="","","CONVENIO 100%")</f>
        <v/>
      </c>
      <c r="Q435" s="69">
        <f>+IF(I435="","","ZTRA")</f>
        <v/>
      </c>
      <c r="R435" s="69">
        <f>+IF(J435="","",+IFERROR(+IF(U435="DSZA","ALMA","1004"),"ALMA"))</f>
        <v/>
      </c>
      <c r="S435" s="69">
        <f>+IF(K435="","","40000001")</f>
        <v/>
      </c>
      <c r="T435" s="69">
        <f>+IF(L435="","",+DAY(TODAY())&amp;"."&amp;TEXT(+TODAY(),"MM")&amp;"."&amp;+YEAR(TODAY()))</f>
        <v/>
      </c>
      <c r="U435" s="69">
        <f>+IF(M435="","",IFERROR(+VLOOKUP(C435,materiales!$A$2:$D$1000,4,0),"DSZA"))</f>
        <v/>
      </c>
      <c r="V435" s="69">
        <f>+IF(N435="","","MAN")</f>
        <v/>
      </c>
      <c r="W435" s="69">
        <f>IF(B435="","","02")</f>
        <v/>
      </c>
      <c r="X435" s="69">
        <f>IF(B435="","","01")</f>
        <v/>
      </c>
      <c r="Y435" s="70">
        <f>+RIGHT(B435,8)</f>
        <v/>
      </c>
      <c r="Z435" s="70">
        <f>IF(M435="no_cargado",VLOOKUP(B435,NAfiliado_NFarmacia!A:H,8,0),"")</f>
        <v/>
      </c>
      <c r="AA435" s="71" t="n"/>
    </row>
    <row r="436">
      <c r="A436" s="50" t="n"/>
      <c r="B436" s="70" t="n"/>
      <c r="C436" s="72" t="n"/>
      <c r="D436" s="70" t="n"/>
      <c r="E436" s="70" t="n"/>
      <c r="F436" s="70" t="n"/>
      <c r="G436" s="66">
        <f>+IF($B436="","",+IFERROR(+VLOOKUP(B436,padron!$A$2:$E$2000,2,0),+IFERROR(VLOOKUP(B436,NAfiliado_NFarmacia!$A:$J,10,0),"Ingresar Nuevo Afiliado")))</f>
        <v/>
      </c>
      <c r="H436" s="69">
        <f>+IF(B436="","",+IFERROR(+VLOOKUP($C436,materiales!$A$2:$C$101,2,0),"9999"))</f>
        <v/>
      </c>
      <c r="I436" s="70">
        <f>+IF($B436="","",+IF(OR($F436="Si",$F436=""),IF(ISERROR(VLOOKUP($B436,padron!$A$3:$M$482,9,0)),+IF(ISERROR(VLOOKUP($B436,NAfiliado_NFarmacia!$A$2:$J$497,5,0)),"Ingresa Farmacia",VLOOKUP($B436,NAfiliado_NFarmacia!$A$2:$J$497,5,0)),VLOOKUP($B436,padron!$A$3:$M$482,9,0)),+IF(ISERROR(VLOOKUP($B436,NAfiliado_NFarmacia!$A$2:$J$497,5,0)),"Ingresa Farmacia",VLOOKUP($B436,NAfiliado_NFarmacia!$A$2:$J$497,5,0))))</f>
        <v/>
      </c>
      <c r="J436" s="70">
        <f>+IF($B436="","",+IF(OR($F436="Si",$F436=""),IF(ISERROR(VLOOKUP($B436,padron!$A$3:$M$482,10,0)),+IF(ISERROR(VLOOKUP($B436,NAfiliado_NFarmacia!$A$2:$J$497,5,0)),"Ingresa Direccion de Farmacia",VLOOKUP($B436,NAfiliado_NFarmacia!$A$2:$J$497,6,0)),VLOOKUP($B436,padron!$A$3:$M$482,10,0)),+IF(ISERROR(VLOOKUP($B436,NAfiliado_NFarmacia!$A$2:$J$497,6,0)),"Ingresa Direccion de Farmacia",VLOOKUP($B436,NAfiliado_NFarmacia!$A$2:$J$497,6,0))))</f>
        <v/>
      </c>
      <c r="K436" s="70">
        <f>+IF($B436="","",+IF(OR($F436="Si",$F436=""),IF(ISERROR(VLOOKUP($B436,padron!$A$3:$M$482,10,0)),+IF(ISERROR(VLOOKUP($B436,NAfiliado_NFarmacia!$A$2:$J$497,5,0)),"Ingresa Localidad de Farmacia",VLOOKUP($B436,NAfiliado_NFarmacia!$A$2:$J$497,7,0)),VLOOKUP($B436,padron!$A$3:$M$482,11,0)),+IF(ISERROR(VLOOKUP($B436,NAfiliado_NFarmacia!$A$2:$J$497,7,0)),"Ingresa Localidad de Farmacia",VLOOKUP($B436,NAfiliado_NFarmacia!$A$2:$J$497,7,0))))</f>
        <v/>
      </c>
      <c r="L436" s="69">
        <f>+IF(B436="","",IF(F436="No","84005541",+IFERROR(+VLOOKUP(inicio!B436,padron!$A$2:$H$1999,8,0),"84005541")))</f>
        <v/>
      </c>
      <c r="M436" s="69">
        <f>+IF(B436="","",+IFERROR(+VLOOKUP(B436,padron!A:C,3,0),"no_cargado"))</f>
        <v/>
      </c>
      <c r="N436" s="69">
        <f>+IF(C436="","",+IFERROR(+VLOOKUP($C436,materiales!$A$2:$C$101,3,0),"9999"))</f>
        <v/>
      </c>
      <c r="O436" s="69">
        <f>+IF(D436="","","01")</f>
        <v/>
      </c>
      <c r="P436" s="69">
        <f>+IF(B436="","","CONVENIO 100%")</f>
        <v/>
      </c>
      <c r="Q436" s="69">
        <f>+IF(I436="","","ZTRA")</f>
        <v/>
      </c>
      <c r="R436" s="69">
        <f>+IF(J436="","",+IFERROR(+IF(U436="DSZA","ALMA","1004"),"ALMA"))</f>
        <v/>
      </c>
      <c r="S436" s="69">
        <f>+IF(K436="","","40000001")</f>
        <v/>
      </c>
      <c r="T436" s="69">
        <f>+IF(L436="","",+DAY(TODAY())&amp;"."&amp;TEXT(+TODAY(),"MM")&amp;"."&amp;+YEAR(TODAY()))</f>
        <v/>
      </c>
      <c r="U436" s="69">
        <f>+IF(M436="","",IFERROR(+VLOOKUP(C436,materiales!$A$2:$D$1000,4,0),"DSZA"))</f>
        <v/>
      </c>
      <c r="V436" s="69">
        <f>+IF(N436="","","MAN")</f>
        <v/>
      </c>
      <c r="W436" s="69">
        <f>IF(B436="","","02")</f>
        <v/>
      </c>
      <c r="X436" s="69">
        <f>IF(B436="","","01")</f>
        <v/>
      </c>
      <c r="Y436" s="70">
        <f>+RIGHT(B436,8)</f>
        <v/>
      </c>
      <c r="Z436" s="70">
        <f>IF(M436="no_cargado",VLOOKUP(B436,NAfiliado_NFarmacia!A:H,8,0),"")</f>
        <v/>
      </c>
      <c r="AA436" s="71" t="n"/>
    </row>
    <row r="437">
      <c r="A437" s="50" t="n"/>
      <c r="B437" s="70" t="n"/>
      <c r="C437" s="72" t="n"/>
      <c r="D437" s="70" t="n"/>
      <c r="E437" s="70" t="n"/>
      <c r="F437" s="70" t="n"/>
      <c r="G437" s="66">
        <f>+IF($B437="","",+IFERROR(+VLOOKUP(B437,padron!$A$2:$E$2000,2,0),+IFERROR(VLOOKUP(B437,NAfiliado_NFarmacia!$A:$J,10,0),"Ingresar Nuevo Afiliado")))</f>
        <v/>
      </c>
      <c r="H437" s="69">
        <f>+IF(B437="","",+IFERROR(+VLOOKUP($C437,materiales!$A$2:$C$101,2,0),"9999"))</f>
        <v/>
      </c>
      <c r="I437" s="70">
        <f>+IF($B437="","",+IF(OR($F437="Si",$F437=""),IF(ISERROR(VLOOKUP($B437,padron!$A$3:$M$482,9,0)),+IF(ISERROR(VLOOKUP($B437,NAfiliado_NFarmacia!$A$2:$J$497,5,0)),"Ingresa Farmacia",VLOOKUP($B437,NAfiliado_NFarmacia!$A$2:$J$497,5,0)),VLOOKUP($B437,padron!$A$3:$M$482,9,0)),+IF(ISERROR(VLOOKUP($B437,NAfiliado_NFarmacia!$A$2:$J$497,5,0)),"Ingresa Farmacia",VLOOKUP($B437,NAfiliado_NFarmacia!$A$2:$J$497,5,0))))</f>
        <v/>
      </c>
      <c r="J437" s="70">
        <f>+IF($B437="","",+IF(OR($F437="Si",$F437=""),IF(ISERROR(VLOOKUP($B437,padron!$A$3:$M$482,10,0)),+IF(ISERROR(VLOOKUP($B437,NAfiliado_NFarmacia!$A$2:$J$497,5,0)),"Ingresa Direccion de Farmacia",VLOOKUP($B437,NAfiliado_NFarmacia!$A$2:$J$497,6,0)),VLOOKUP($B437,padron!$A$3:$M$482,10,0)),+IF(ISERROR(VLOOKUP($B437,NAfiliado_NFarmacia!$A$2:$J$497,6,0)),"Ingresa Direccion de Farmacia",VLOOKUP($B437,NAfiliado_NFarmacia!$A$2:$J$497,6,0))))</f>
        <v/>
      </c>
      <c r="K437" s="70">
        <f>+IF($B437="","",+IF(OR($F437="Si",$F437=""),IF(ISERROR(VLOOKUP($B437,padron!$A$3:$M$482,10,0)),+IF(ISERROR(VLOOKUP($B437,NAfiliado_NFarmacia!$A$2:$J$497,5,0)),"Ingresa Localidad de Farmacia",VLOOKUP($B437,NAfiliado_NFarmacia!$A$2:$J$497,7,0)),VLOOKUP($B437,padron!$A$3:$M$482,11,0)),+IF(ISERROR(VLOOKUP($B437,NAfiliado_NFarmacia!$A$2:$J$497,7,0)),"Ingresa Localidad de Farmacia",VLOOKUP($B437,NAfiliado_NFarmacia!$A$2:$J$497,7,0))))</f>
        <v/>
      </c>
      <c r="L437" s="69">
        <f>+IF(B437="","",IF(F437="No","84005541",+IFERROR(+VLOOKUP(inicio!B437,padron!$A$2:$H$1999,8,0),"84005541")))</f>
        <v/>
      </c>
      <c r="M437" s="69">
        <f>+IF(B437="","",+IFERROR(+VLOOKUP(B437,padron!A:C,3,0),"no_cargado"))</f>
        <v/>
      </c>
      <c r="N437" s="69">
        <f>+IF(C437="","",+IFERROR(+VLOOKUP($C437,materiales!$A$2:$C$101,3,0),"9999"))</f>
        <v/>
      </c>
      <c r="O437" s="69">
        <f>+IF(D437="","","01")</f>
        <v/>
      </c>
      <c r="P437" s="69">
        <f>+IF(B437="","","CONVENIO 100%")</f>
        <v/>
      </c>
      <c r="Q437" s="69">
        <f>+IF(I437="","","ZTRA")</f>
        <v/>
      </c>
      <c r="R437" s="69">
        <f>+IF(J437="","",+IFERROR(+IF(U437="DSZA","ALMA","1004"),"ALMA"))</f>
        <v/>
      </c>
      <c r="S437" s="69">
        <f>+IF(K437="","","40000001")</f>
        <v/>
      </c>
      <c r="T437" s="69">
        <f>+IF(L437="","",+DAY(TODAY())&amp;"."&amp;TEXT(+TODAY(),"MM")&amp;"."&amp;+YEAR(TODAY()))</f>
        <v/>
      </c>
      <c r="U437" s="69">
        <f>+IF(M437="","",IFERROR(+VLOOKUP(C437,materiales!$A$2:$D$1000,4,0),"DSZA"))</f>
        <v/>
      </c>
      <c r="V437" s="69">
        <f>+IF(N437="","","MAN")</f>
        <v/>
      </c>
      <c r="W437" s="69">
        <f>IF(B437="","","02")</f>
        <v/>
      </c>
      <c r="X437" s="69">
        <f>IF(B437="","","01")</f>
        <v/>
      </c>
      <c r="Y437" s="70">
        <f>+RIGHT(B437,8)</f>
        <v/>
      </c>
      <c r="Z437" s="70">
        <f>IF(M437="no_cargado",VLOOKUP(B437,NAfiliado_NFarmacia!A:H,8,0),"")</f>
        <v/>
      </c>
      <c r="AA437" s="71" t="n"/>
    </row>
    <row r="438">
      <c r="A438" s="50" t="n"/>
      <c r="B438" s="70" t="n"/>
      <c r="C438" s="72" t="n"/>
      <c r="D438" s="70" t="n"/>
      <c r="E438" s="70" t="n"/>
      <c r="F438" s="70" t="n"/>
      <c r="G438" s="66">
        <f>+IF($B438="","",+IFERROR(+VLOOKUP(B438,padron!$A$2:$E$2000,2,0),+IFERROR(VLOOKUP(B438,NAfiliado_NFarmacia!$A:$J,10,0),"Ingresar Nuevo Afiliado")))</f>
        <v/>
      </c>
      <c r="H438" s="69">
        <f>+IF(B438="","",+IFERROR(+VLOOKUP($C438,materiales!$A$2:$C$101,2,0),"9999"))</f>
        <v/>
      </c>
      <c r="I438" s="70">
        <f>+IF($B438="","",+IF(OR($F438="Si",$F438=""),IF(ISERROR(VLOOKUP($B438,padron!$A$3:$M$482,9,0)),+IF(ISERROR(VLOOKUP($B438,NAfiliado_NFarmacia!$A$2:$J$497,5,0)),"Ingresa Farmacia",VLOOKUP($B438,NAfiliado_NFarmacia!$A$2:$J$497,5,0)),VLOOKUP($B438,padron!$A$3:$M$482,9,0)),+IF(ISERROR(VLOOKUP($B438,NAfiliado_NFarmacia!$A$2:$J$497,5,0)),"Ingresa Farmacia",VLOOKUP($B438,NAfiliado_NFarmacia!$A$2:$J$497,5,0))))</f>
        <v/>
      </c>
      <c r="J438" s="70">
        <f>+IF($B438="","",+IF(OR($F438="Si",$F438=""),IF(ISERROR(VLOOKUP($B438,padron!$A$3:$M$482,10,0)),+IF(ISERROR(VLOOKUP($B438,NAfiliado_NFarmacia!$A$2:$J$497,5,0)),"Ingresa Direccion de Farmacia",VLOOKUP($B438,NAfiliado_NFarmacia!$A$2:$J$497,6,0)),VLOOKUP($B438,padron!$A$3:$M$482,10,0)),+IF(ISERROR(VLOOKUP($B438,NAfiliado_NFarmacia!$A$2:$J$497,6,0)),"Ingresa Direccion de Farmacia",VLOOKUP($B438,NAfiliado_NFarmacia!$A$2:$J$497,6,0))))</f>
        <v/>
      </c>
      <c r="K438" s="70">
        <f>+IF($B438="","",+IF(OR($F438="Si",$F438=""),IF(ISERROR(VLOOKUP($B438,padron!$A$3:$M$482,10,0)),+IF(ISERROR(VLOOKUP($B438,NAfiliado_NFarmacia!$A$2:$J$497,5,0)),"Ingresa Localidad de Farmacia",VLOOKUP($B438,NAfiliado_NFarmacia!$A$2:$J$497,7,0)),VLOOKUP($B438,padron!$A$3:$M$482,11,0)),+IF(ISERROR(VLOOKUP($B438,NAfiliado_NFarmacia!$A$2:$J$497,7,0)),"Ingresa Localidad de Farmacia",VLOOKUP($B438,NAfiliado_NFarmacia!$A$2:$J$497,7,0))))</f>
        <v/>
      </c>
      <c r="L438" s="69">
        <f>+IF(B438="","",IF(F438="No","84005541",+IFERROR(+VLOOKUP(inicio!B438,padron!$A$2:$H$1999,8,0),"84005541")))</f>
        <v/>
      </c>
      <c r="M438" s="69">
        <f>+IF(B438="","",+IFERROR(+VLOOKUP(B438,padron!A:C,3,0),"no_cargado"))</f>
        <v/>
      </c>
      <c r="N438" s="69">
        <f>+IF(C438="","",+IFERROR(+VLOOKUP($C438,materiales!$A$2:$C$101,3,0),"9999"))</f>
        <v/>
      </c>
      <c r="O438" s="69">
        <f>+IF(D438="","","01")</f>
        <v/>
      </c>
      <c r="P438" s="69">
        <f>+IF(B438="","","CONVENIO 100%")</f>
        <v/>
      </c>
      <c r="Q438" s="69">
        <f>+IF(I438="","","ZTRA")</f>
        <v/>
      </c>
      <c r="R438" s="69">
        <f>+IF(J438="","",+IFERROR(+IF(U438="DSZA","ALMA","1004"),"ALMA"))</f>
        <v/>
      </c>
      <c r="S438" s="69">
        <f>+IF(K438="","","40000001")</f>
        <v/>
      </c>
      <c r="T438" s="69">
        <f>+IF(L438="","",+DAY(TODAY())&amp;"."&amp;TEXT(+TODAY(),"MM")&amp;"."&amp;+YEAR(TODAY()))</f>
        <v/>
      </c>
      <c r="U438" s="69">
        <f>+IF(M438="","",IFERROR(+VLOOKUP(C438,materiales!$A$2:$D$1000,4,0),"DSZA"))</f>
        <v/>
      </c>
      <c r="V438" s="69">
        <f>+IF(N438="","","MAN")</f>
        <v/>
      </c>
      <c r="W438" s="69">
        <f>IF(B438="","","02")</f>
        <v/>
      </c>
      <c r="X438" s="69">
        <f>IF(B438="","","01")</f>
        <v/>
      </c>
      <c r="Y438" s="70">
        <f>+RIGHT(B438,8)</f>
        <v/>
      </c>
      <c r="Z438" s="70">
        <f>IF(M438="no_cargado",VLOOKUP(B438,NAfiliado_NFarmacia!A:H,8,0),"")</f>
        <v/>
      </c>
      <c r="AA438" s="71" t="n"/>
    </row>
    <row r="439">
      <c r="A439" s="50" t="n"/>
      <c r="B439" s="70" t="n"/>
      <c r="C439" s="72" t="n"/>
      <c r="D439" s="70" t="n"/>
      <c r="E439" s="70" t="n"/>
      <c r="F439" s="70" t="n"/>
      <c r="G439" s="66">
        <f>+IF($B439="","",+IFERROR(+VLOOKUP(B439,padron!$A$2:$E$2000,2,0),+IFERROR(VLOOKUP(B439,NAfiliado_NFarmacia!$A:$J,10,0),"Ingresar Nuevo Afiliado")))</f>
        <v/>
      </c>
      <c r="H439" s="69">
        <f>+IF(B439="","",+IFERROR(+VLOOKUP($C439,materiales!$A$2:$C$101,2,0),"9999"))</f>
        <v/>
      </c>
      <c r="I439" s="70">
        <f>+IF($B439="","",+IF(OR($F439="Si",$F439=""),IF(ISERROR(VLOOKUP($B439,padron!$A$3:$M$482,9,0)),+IF(ISERROR(VLOOKUP($B439,NAfiliado_NFarmacia!$A$2:$J$497,5,0)),"Ingresa Farmacia",VLOOKUP($B439,NAfiliado_NFarmacia!$A$2:$J$497,5,0)),VLOOKUP($B439,padron!$A$3:$M$482,9,0)),+IF(ISERROR(VLOOKUP($B439,NAfiliado_NFarmacia!$A$2:$J$497,5,0)),"Ingresa Farmacia",VLOOKUP($B439,NAfiliado_NFarmacia!$A$2:$J$497,5,0))))</f>
        <v/>
      </c>
      <c r="J439" s="70">
        <f>+IF($B439="","",+IF(OR($F439="Si",$F439=""),IF(ISERROR(VLOOKUP($B439,padron!$A$3:$M$482,10,0)),+IF(ISERROR(VLOOKUP($B439,NAfiliado_NFarmacia!$A$2:$J$497,5,0)),"Ingresa Direccion de Farmacia",VLOOKUP($B439,NAfiliado_NFarmacia!$A$2:$J$497,6,0)),VLOOKUP($B439,padron!$A$3:$M$482,10,0)),+IF(ISERROR(VLOOKUP($B439,NAfiliado_NFarmacia!$A$2:$J$497,6,0)),"Ingresa Direccion de Farmacia",VLOOKUP($B439,NAfiliado_NFarmacia!$A$2:$J$497,6,0))))</f>
        <v/>
      </c>
      <c r="K439" s="70">
        <f>+IF($B439="","",+IF(OR($F439="Si",$F439=""),IF(ISERROR(VLOOKUP($B439,padron!$A$3:$M$482,10,0)),+IF(ISERROR(VLOOKUP($B439,NAfiliado_NFarmacia!$A$2:$J$497,5,0)),"Ingresa Localidad de Farmacia",VLOOKUP($B439,NAfiliado_NFarmacia!$A$2:$J$497,7,0)),VLOOKUP($B439,padron!$A$3:$M$482,11,0)),+IF(ISERROR(VLOOKUP($B439,NAfiliado_NFarmacia!$A$2:$J$497,7,0)),"Ingresa Localidad de Farmacia",VLOOKUP($B439,NAfiliado_NFarmacia!$A$2:$J$497,7,0))))</f>
        <v/>
      </c>
      <c r="L439" s="69">
        <f>+IF(B439="","",IF(F439="No","84005541",+IFERROR(+VLOOKUP(inicio!B439,padron!$A$2:$H$1999,8,0),"84005541")))</f>
        <v/>
      </c>
      <c r="M439" s="69">
        <f>+IF(B439="","",+IFERROR(+VLOOKUP(B439,padron!A:C,3,0),"no_cargado"))</f>
        <v/>
      </c>
      <c r="N439" s="69">
        <f>+IF(C439="","",+IFERROR(+VLOOKUP($C439,materiales!$A$2:$C$101,3,0),"9999"))</f>
        <v/>
      </c>
      <c r="O439" s="69">
        <f>+IF(D439="","","01")</f>
        <v/>
      </c>
      <c r="P439" s="69">
        <f>+IF(B439="","","CONVENIO 100%")</f>
        <v/>
      </c>
      <c r="Q439" s="69">
        <f>+IF(I439="","","ZTRA")</f>
        <v/>
      </c>
      <c r="R439" s="69">
        <f>+IF(J439="","",+IFERROR(+IF(U439="DSZA","ALMA","1004"),"ALMA"))</f>
        <v/>
      </c>
      <c r="S439" s="69">
        <f>+IF(K439="","","40000001")</f>
        <v/>
      </c>
      <c r="T439" s="69">
        <f>+IF(L439="","",+DAY(TODAY())&amp;"."&amp;TEXT(+TODAY(),"MM")&amp;"."&amp;+YEAR(TODAY()))</f>
        <v/>
      </c>
      <c r="U439" s="69">
        <f>+IF(M439="","",IFERROR(+VLOOKUP(C439,materiales!$A$2:$D$1000,4,0),"DSZA"))</f>
        <v/>
      </c>
      <c r="V439" s="69">
        <f>+IF(N439="","","MAN")</f>
        <v/>
      </c>
      <c r="W439" s="69">
        <f>IF(B439="","","02")</f>
        <v/>
      </c>
      <c r="X439" s="69">
        <f>IF(B439="","","01")</f>
        <v/>
      </c>
      <c r="Y439" s="70">
        <f>+RIGHT(B439,8)</f>
        <v/>
      </c>
      <c r="Z439" s="70">
        <f>IF(M439="no_cargado",VLOOKUP(B439,NAfiliado_NFarmacia!A:H,8,0),"")</f>
        <v/>
      </c>
      <c r="AA439" s="71" t="n"/>
    </row>
    <row r="440">
      <c r="A440" s="50" t="n"/>
      <c r="B440" s="70" t="n"/>
      <c r="C440" s="72" t="n"/>
      <c r="D440" s="70" t="n"/>
      <c r="E440" s="70" t="n"/>
      <c r="F440" s="70" t="n"/>
      <c r="G440" s="66">
        <f>+IF($B440="","",+IFERROR(+VLOOKUP(B440,padron!$A$2:$E$2000,2,0),+IFERROR(VLOOKUP(B440,NAfiliado_NFarmacia!$A:$J,10,0),"Ingresar Nuevo Afiliado")))</f>
        <v/>
      </c>
      <c r="H440" s="69">
        <f>+IF(B440="","",+IFERROR(+VLOOKUP($C440,materiales!$A$2:$C$101,2,0),"9999"))</f>
        <v/>
      </c>
      <c r="I440" s="70">
        <f>+IF($B440="","",+IF(OR($F440="Si",$F440=""),IF(ISERROR(VLOOKUP($B440,padron!$A$3:$M$482,9,0)),+IF(ISERROR(VLOOKUP($B440,NAfiliado_NFarmacia!$A$2:$J$497,5,0)),"Ingresa Farmacia",VLOOKUP($B440,NAfiliado_NFarmacia!$A$2:$J$497,5,0)),VLOOKUP($B440,padron!$A$3:$M$482,9,0)),+IF(ISERROR(VLOOKUP($B440,NAfiliado_NFarmacia!$A$2:$J$497,5,0)),"Ingresa Farmacia",VLOOKUP($B440,NAfiliado_NFarmacia!$A$2:$J$497,5,0))))</f>
        <v/>
      </c>
      <c r="J440" s="70">
        <f>+IF($B440="","",+IF(OR($F440="Si",$F440=""),IF(ISERROR(VLOOKUP($B440,padron!$A$3:$M$482,10,0)),+IF(ISERROR(VLOOKUP($B440,NAfiliado_NFarmacia!$A$2:$J$497,5,0)),"Ingresa Direccion de Farmacia",VLOOKUP($B440,NAfiliado_NFarmacia!$A$2:$J$497,6,0)),VLOOKUP($B440,padron!$A$3:$M$482,10,0)),+IF(ISERROR(VLOOKUP($B440,NAfiliado_NFarmacia!$A$2:$J$497,6,0)),"Ingresa Direccion de Farmacia",VLOOKUP($B440,NAfiliado_NFarmacia!$A$2:$J$497,6,0))))</f>
        <v/>
      </c>
      <c r="K440" s="70">
        <f>+IF($B440="","",+IF(OR($F440="Si",$F440=""),IF(ISERROR(VLOOKUP($B440,padron!$A$3:$M$482,10,0)),+IF(ISERROR(VLOOKUP($B440,NAfiliado_NFarmacia!$A$2:$J$497,5,0)),"Ingresa Localidad de Farmacia",VLOOKUP($B440,NAfiliado_NFarmacia!$A$2:$J$497,7,0)),VLOOKUP($B440,padron!$A$3:$M$482,11,0)),+IF(ISERROR(VLOOKUP($B440,NAfiliado_NFarmacia!$A$2:$J$497,7,0)),"Ingresa Localidad de Farmacia",VLOOKUP($B440,NAfiliado_NFarmacia!$A$2:$J$497,7,0))))</f>
        <v/>
      </c>
      <c r="L440" s="69">
        <f>+IF(B440="","",IF(F440="No","84005541",+IFERROR(+VLOOKUP(inicio!B440,padron!$A$2:$H$1999,8,0),"84005541")))</f>
        <v/>
      </c>
      <c r="M440" s="69">
        <f>+IF(B440="","",+IFERROR(+VLOOKUP(B440,padron!A:C,3,0),"no_cargado"))</f>
        <v/>
      </c>
      <c r="N440" s="69">
        <f>+IF(C440="","",+IFERROR(+VLOOKUP($C440,materiales!$A$2:$C$101,3,0),"9999"))</f>
        <v/>
      </c>
      <c r="O440" s="69">
        <f>+IF(D440="","","01")</f>
        <v/>
      </c>
      <c r="P440" s="69">
        <f>+IF(B440="","","CONVENIO 100%")</f>
        <v/>
      </c>
      <c r="Q440" s="69">
        <f>+IF(I440="","","ZTRA")</f>
        <v/>
      </c>
      <c r="R440" s="69">
        <f>+IF(J440="","",+IFERROR(+IF(U440="DSZA","ALMA","1004"),"ALMA"))</f>
        <v/>
      </c>
      <c r="S440" s="69">
        <f>+IF(K440="","","40000001")</f>
        <v/>
      </c>
      <c r="T440" s="69">
        <f>+IF(L440="","",+DAY(TODAY())&amp;"."&amp;TEXT(+TODAY(),"MM")&amp;"."&amp;+YEAR(TODAY()))</f>
        <v/>
      </c>
      <c r="U440" s="69">
        <f>+IF(M440="","",IFERROR(+VLOOKUP(C440,materiales!$A$2:$D$1000,4,0),"DSZA"))</f>
        <v/>
      </c>
      <c r="V440" s="69">
        <f>+IF(N440="","","MAN")</f>
        <v/>
      </c>
      <c r="W440" s="69">
        <f>IF(B440="","","02")</f>
        <v/>
      </c>
      <c r="X440" s="69">
        <f>IF(B440="","","01")</f>
        <v/>
      </c>
      <c r="Y440" s="70">
        <f>+RIGHT(B440,8)</f>
        <v/>
      </c>
      <c r="Z440" s="70">
        <f>IF(M440="no_cargado",VLOOKUP(B440,NAfiliado_NFarmacia!A:H,8,0),"")</f>
        <v/>
      </c>
      <c r="AA440" s="71" t="n"/>
    </row>
    <row r="441">
      <c r="A441" s="50" t="n"/>
      <c r="B441" s="70" t="n"/>
      <c r="C441" s="72" t="n"/>
      <c r="D441" s="70" t="n"/>
      <c r="E441" s="70" t="n"/>
      <c r="F441" s="70" t="n"/>
      <c r="G441" s="66">
        <f>+IF($B441="","",+IFERROR(+VLOOKUP(B441,padron!$A$2:$E$2000,2,0),+IFERROR(VLOOKUP(B441,NAfiliado_NFarmacia!$A:$J,10,0),"Ingresar Nuevo Afiliado")))</f>
        <v/>
      </c>
      <c r="H441" s="69">
        <f>+IF(B441="","",+IFERROR(+VLOOKUP($C441,materiales!$A$2:$C$101,2,0),"9999"))</f>
        <v/>
      </c>
      <c r="I441" s="70">
        <f>+IF($B441="","",+IF(OR($F441="Si",$F441=""),IF(ISERROR(VLOOKUP($B441,padron!$A$3:$M$482,9,0)),+IF(ISERROR(VLOOKUP($B441,NAfiliado_NFarmacia!$A$2:$J$497,5,0)),"Ingresa Farmacia",VLOOKUP($B441,NAfiliado_NFarmacia!$A$2:$J$497,5,0)),VLOOKUP($B441,padron!$A$3:$M$482,9,0)),+IF(ISERROR(VLOOKUP($B441,NAfiliado_NFarmacia!$A$2:$J$497,5,0)),"Ingresa Farmacia",VLOOKUP($B441,NAfiliado_NFarmacia!$A$2:$J$497,5,0))))</f>
        <v/>
      </c>
      <c r="J441" s="70">
        <f>+IF($B441="","",+IF(OR($F441="Si",$F441=""),IF(ISERROR(VLOOKUP($B441,padron!$A$3:$M$482,10,0)),+IF(ISERROR(VLOOKUP($B441,NAfiliado_NFarmacia!$A$2:$J$497,5,0)),"Ingresa Direccion de Farmacia",VLOOKUP($B441,NAfiliado_NFarmacia!$A$2:$J$497,6,0)),VLOOKUP($B441,padron!$A$3:$M$482,10,0)),+IF(ISERROR(VLOOKUP($B441,NAfiliado_NFarmacia!$A$2:$J$497,6,0)),"Ingresa Direccion de Farmacia",VLOOKUP($B441,NAfiliado_NFarmacia!$A$2:$J$497,6,0))))</f>
        <v/>
      </c>
      <c r="K441" s="70">
        <f>+IF($B441="","",+IF(OR($F441="Si",$F441=""),IF(ISERROR(VLOOKUP($B441,padron!$A$3:$M$482,10,0)),+IF(ISERROR(VLOOKUP($B441,NAfiliado_NFarmacia!$A$2:$J$497,5,0)),"Ingresa Localidad de Farmacia",VLOOKUP($B441,NAfiliado_NFarmacia!$A$2:$J$497,7,0)),VLOOKUP($B441,padron!$A$3:$M$482,11,0)),+IF(ISERROR(VLOOKUP($B441,NAfiliado_NFarmacia!$A$2:$J$497,7,0)),"Ingresa Localidad de Farmacia",VLOOKUP($B441,NAfiliado_NFarmacia!$A$2:$J$497,7,0))))</f>
        <v/>
      </c>
      <c r="L441" s="69">
        <f>+IF(B441="","",IF(F441="No","84005541",+IFERROR(+VLOOKUP(inicio!B441,padron!$A$2:$H$1999,8,0),"84005541")))</f>
        <v/>
      </c>
      <c r="M441" s="69">
        <f>+IF(B441="","",+IFERROR(+VLOOKUP(B441,padron!A:C,3,0),"no_cargado"))</f>
        <v/>
      </c>
      <c r="N441" s="69">
        <f>+IF(C441="","",+IFERROR(+VLOOKUP($C441,materiales!$A$2:$C$101,3,0),"9999"))</f>
        <v/>
      </c>
      <c r="O441" s="69">
        <f>+IF(D441="","","01")</f>
        <v/>
      </c>
      <c r="P441" s="69">
        <f>+IF(B441="","","CONVENIO 100%")</f>
        <v/>
      </c>
      <c r="Q441" s="69">
        <f>+IF(I441="","","ZTRA")</f>
        <v/>
      </c>
      <c r="R441" s="69">
        <f>+IF(J441="","",+IFERROR(+IF(U441="DSZA","ALMA","1004"),"ALMA"))</f>
        <v/>
      </c>
      <c r="S441" s="69">
        <f>+IF(K441="","","40000001")</f>
        <v/>
      </c>
      <c r="T441" s="69">
        <f>+IF(L441="","",+DAY(TODAY())&amp;"."&amp;TEXT(+TODAY(),"MM")&amp;"."&amp;+YEAR(TODAY()))</f>
        <v/>
      </c>
      <c r="U441" s="69">
        <f>+IF(M441="","",IFERROR(+VLOOKUP(C441,materiales!$A$2:$D$1000,4,0),"DSZA"))</f>
        <v/>
      </c>
      <c r="V441" s="69">
        <f>+IF(N441="","","MAN")</f>
        <v/>
      </c>
      <c r="W441" s="69">
        <f>IF(B441="","","02")</f>
        <v/>
      </c>
      <c r="X441" s="69">
        <f>IF(B441="","","01")</f>
        <v/>
      </c>
      <c r="Y441" s="70">
        <f>+RIGHT(B441,8)</f>
        <v/>
      </c>
      <c r="Z441" s="70">
        <f>IF(M441="no_cargado",VLOOKUP(B441,NAfiliado_NFarmacia!A:H,8,0),"")</f>
        <v/>
      </c>
      <c r="AA441" s="71" t="n"/>
    </row>
    <row r="442">
      <c r="A442" s="50" t="n"/>
      <c r="B442" s="70" t="n"/>
      <c r="C442" s="72" t="n"/>
      <c r="D442" s="70" t="n"/>
      <c r="E442" s="70" t="n"/>
      <c r="F442" s="70" t="n"/>
      <c r="G442" s="66">
        <f>+IF($B442="","",+IFERROR(+VLOOKUP(B442,padron!$A$2:$E$2000,2,0),+IFERROR(VLOOKUP(B442,NAfiliado_NFarmacia!$A:$J,10,0),"Ingresar Nuevo Afiliado")))</f>
        <v/>
      </c>
      <c r="H442" s="69">
        <f>+IF(B442="","",+IFERROR(+VLOOKUP($C442,materiales!$A$2:$C$101,2,0),"9999"))</f>
        <v/>
      </c>
      <c r="I442" s="70">
        <f>+IF($B442="","",+IF(OR($F442="Si",$F442=""),IF(ISERROR(VLOOKUP($B442,padron!$A$3:$M$482,9,0)),+IF(ISERROR(VLOOKUP($B442,NAfiliado_NFarmacia!$A$2:$J$497,5,0)),"Ingresa Farmacia",VLOOKUP($B442,NAfiliado_NFarmacia!$A$2:$J$497,5,0)),VLOOKUP($B442,padron!$A$3:$M$482,9,0)),+IF(ISERROR(VLOOKUP($B442,NAfiliado_NFarmacia!$A$2:$J$497,5,0)),"Ingresa Farmacia",VLOOKUP($B442,NAfiliado_NFarmacia!$A$2:$J$497,5,0))))</f>
        <v/>
      </c>
      <c r="J442" s="70">
        <f>+IF($B442="","",+IF(OR($F442="Si",$F442=""),IF(ISERROR(VLOOKUP($B442,padron!$A$3:$M$482,10,0)),+IF(ISERROR(VLOOKUP($B442,NAfiliado_NFarmacia!$A$2:$J$497,5,0)),"Ingresa Direccion de Farmacia",VLOOKUP($B442,NAfiliado_NFarmacia!$A$2:$J$497,6,0)),VLOOKUP($B442,padron!$A$3:$M$482,10,0)),+IF(ISERROR(VLOOKUP($B442,NAfiliado_NFarmacia!$A$2:$J$497,6,0)),"Ingresa Direccion de Farmacia",VLOOKUP($B442,NAfiliado_NFarmacia!$A$2:$J$497,6,0))))</f>
        <v/>
      </c>
      <c r="K442" s="70">
        <f>+IF($B442="","",+IF(OR($F442="Si",$F442=""),IF(ISERROR(VLOOKUP($B442,padron!$A$3:$M$482,10,0)),+IF(ISERROR(VLOOKUP($B442,NAfiliado_NFarmacia!$A$2:$J$497,5,0)),"Ingresa Localidad de Farmacia",VLOOKUP($B442,NAfiliado_NFarmacia!$A$2:$J$497,7,0)),VLOOKUP($B442,padron!$A$3:$M$482,11,0)),+IF(ISERROR(VLOOKUP($B442,NAfiliado_NFarmacia!$A$2:$J$497,7,0)),"Ingresa Localidad de Farmacia",VLOOKUP($B442,NAfiliado_NFarmacia!$A$2:$J$497,7,0))))</f>
        <v/>
      </c>
      <c r="L442" s="69">
        <f>+IF(B442="","",IF(F442="No","84005541",+IFERROR(+VLOOKUP(inicio!B442,padron!$A$2:$H$1999,8,0),"84005541")))</f>
        <v/>
      </c>
      <c r="M442" s="69">
        <f>+IF(B442="","",+IFERROR(+VLOOKUP(B442,padron!A:C,3,0),"no_cargado"))</f>
        <v/>
      </c>
      <c r="N442" s="69">
        <f>+IF(C442="","",+IFERROR(+VLOOKUP($C442,materiales!$A$2:$C$101,3,0),"9999"))</f>
        <v/>
      </c>
      <c r="O442" s="69">
        <f>+IF(D442="","","01")</f>
        <v/>
      </c>
      <c r="P442" s="69">
        <f>+IF(B442="","","CONVENIO 100%")</f>
        <v/>
      </c>
      <c r="Q442" s="69">
        <f>+IF(I442="","","ZTRA")</f>
        <v/>
      </c>
      <c r="R442" s="69">
        <f>+IF(J442="","",+IFERROR(+IF(U442="DSZA","ALMA","1004"),"ALMA"))</f>
        <v/>
      </c>
      <c r="S442" s="69">
        <f>+IF(K442="","","40000001")</f>
        <v/>
      </c>
      <c r="T442" s="69">
        <f>+IF(L442="","",+DAY(TODAY())&amp;"."&amp;TEXT(+TODAY(),"MM")&amp;"."&amp;+YEAR(TODAY()))</f>
        <v/>
      </c>
      <c r="U442" s="69">
        <f>+IF(M442="","",IFERROR(+VLOOKUP(C442,materiales!$A$2:$D$1000,4,0),"DSZA"))</f>
        <v/>
      </c>
      <c r="V442" s="69">
        <f>+IF(N442="","","MAN")</f>
        <v/>
      </c>
      <c r="W442" s="69">
        <f>IF(B442="","","02")</f>
        <v/>
      </c>
      <c r="X442" s="69">
        <f>IF(B442="","","01")</f>
        <v/>
      </c>
      <c r="Y442" s="70">
        <f>+RIGHT(B442,8)</f>
        <v/>
      </c>
      <c r="Z442" s="70">
        <f>IF(M442="no_cargado",VLOOKUP(B442,NAfiliado_NFarmacia!A:H,8,0),"")</f>
        <v/>
      </c>
      <c r="AA442" s="71" t="n"/>
    </row>
    <row r="443">
      <c r="A443" s="50" t="n"/>
      <c r="B443" s="70" t="n"/>
      <c r="C443" s="72" t="n"/>
      <c r="D443" s="70" t="n"/>
      <c r="E443" s="70" t="n"/>
      <c r="F443" s="70" t="n"/>
      <c r="G443" s="66">
        <f>+IF($B443="","",+IFERROR(+VLOOKUP(B443,padron!$A$2:$E$2000,2,0),+IFERROR(VLOOKUP(B443,NAfiliado_NFarmacia!$A:$J,10,0),"Ingresar Nuevo Afiliado")))</f>
        <v/>
      </c>
      <c r="H443" s="69">
        <f>+IF(B443="","",+IFERROR(+VLOOKUP($C443,materiales!$A$2:$C$101,2,0),"9999"))</f>
        <v/>
      </c>
      <c r="I443" s="70">
        <f>+IF($B443="","",+IF(OR($F443="Si",$F443=""),IF(ISERROR(VLOOKUP($B443,padron!$A$3:$M$482,9,0)),+IF(ISERROR(VLOOKUP($B443,NAfiliado_NFarmacia!$A$2:$J$497,5,0)),"Ingresa Farmacia",VLOOKUP($B443,NAfiliado_NFarmacia!$A$2:$J$497,5,0)),VLOOKUP($B443,padron!$A$3:$M$482,9,0)),+IF(ISERROR(VLOOKUP($B443,NAfiliado_NFarmacia!$A$2:$J$497,5,0)),"Ingresa Farmacia",VLOOKUP($B443,NAfiliado_NFarmacia!$A$2:$J$497,5,0))))</f>
        <v/>
      </c>
      <c r="J443" s="70">
        <f>+IF($B443="","",+IF(OR($F443="Si",$F443=""),IF(ISERROR(VLOOKUP($B443,padron!$A$3:$M$482,10,0)),+IF(ISERROR(VLOOKUP($B443,NAfiliado_NFarmacia!$A$2:$J$497,5,0)),"Ingresa Direccion de Farmacia",VLOOKUP($B443,NAfiliado_NFarmacia!$A$2:$J$497,6,0)),VLOOKUP($B443,padron!$A$3:$M$482,10,0)),+IF(ISERROR(VLOOKUP($B443,NAfiliado_NFarmacia!$A$2:$J$497,6,0)),"Ingresa Direccion de Farmacia",VLOOKUP($B443,NAfiliado_NFarmacia!$A$2:$J$497,6,0))))</f>
        <v/>
      </c>
      <c r="K443" s="70">
        <f>+IF($B443="","",+IF(OR($F443="Si",$F443=""),IF(ISERROR(VLOOKUP($B443,padron!$A$3:$M$482,10,0)),+IF(ISERROR(VLOOKUP($B443,NAfiliado_NFarmacia!$A$2:$J$497,5,0)),"Ingresa Localidad de Farmacia",VLOOKUP($B443,NAfiliado_NFarmacia!$A$2:$J$497,7,0)),VLOOKUP($B443,padron!$A$3:$M$482,11,0)),+IF(ISERROR(VLOOKUP($B443,NAfiliado_NFarmacia!$A$2:$J$497,7,0)),"Ingresa Localidad de Farmacia",VLOOKUP($B443,NAfiliado_NFarmacia!$A$2:$J$497,7,0))))</f>
        <v/>
      </c>
      <c r="L443" s="69">
        <f>+IF(B443="","",IF(F443="No","84005541",+IFERROR(+VLOOKUP(inicio!B443,padron!$A$2:$H$1999,8,0),"84005541")))</f>
        <v/>
      </c>
      <c r="M443" s="69">
        <f>+IF(B443="","",+IFERROR(+VLOOKUP(B443,padron!A:C,3,0),"no_cargado"))</f>
        <v/>
      </c>
      <c r="N443" s="69">
        <f>+IF(C443="","",+IFERROR(+VLOOKUP($C443,materiales!$A$2:$C$101,3,0),"9999"))</f>
        <v/>
      </c>
      <c r="O443" s="69">
        <f>+IF(D443="","","01")</f>
        <v/>
      </c>
      <c r="P443" s="69">
        <f>+IF(B443="","","CONVENIO 100%")</f>
        <v/>
      </c>
      <c r="Q443" s="69">
        <f>+IF(I443="","","ZTRA")</f>
        <v/>
      </c>
      <c r="R443" s="69">
        <f>+IF(J443="","",+IFERROR(+IF(U443="DSZA","ALMA","1004"),"ALMA"))</f>
        <v/>
      </c>
      <c r="S443" s="69">
        <f>+IF(K443="","","40000001")</f>
        <v/>
      </c>
      <c r="T443" s="69">
        <f>+IF(L443="","",+DAY(TODAY())&amp;"."&amp;TEXT(+TODAY(),"MM")&amp;"."&amp;+YEAR(TODAY()))</f>
        <v/>
      </c>
      <c r="U443" s="69">
        <f>+IF(M443="","",IFERROR(+VLOOKUP(C443,materiales!$A$2:$D$1000,4,0),"DSZA"))</f>
        <v/>
      </c>
      <c r="V443" s="69">
        <f>+IF(N443="","","MAN")</f>
        <v/>
      </c>
      <c r="W443" s="69">
        <f>IF(B443="","","02")</f>
        <v/>
      </c>
      <c r="X443" s="69">
        <f>IF(B443="","","01")</f>
        <v/>
      </c>
      <c r="Y443" s="70">
        <f>+RIGHT(B443,8)</f>
        <v/>
      </c>
      <c r="Z443" s="70">
        <f>IF(M443="no_cargado",VLOOKUP(B443,NAfiliado_NFarmacia!A:H,8,0),"")</f>
        <v/>
      </c>
      <c r="AA443" s="71" t="n"/>
    </row>
    <row r="444">
      <c r="A444" s="50" t="n"/>
      <c r="B444" s="70" t="n"/>
      <c r="C444" s="72" t="n"/>
      <c r="D444" s="70" t="n"/>
      <c r="E444" s="70" t="n"/>
      <c r="F444" s="70" t="n"/>
      <c r="G444" s="66">
        <f>+IF($B444="","",+IFERROR(+VLOOKUP(B444,padron!$A$2:$E$2000,2,0),+IFERROR(VLOOKUP(B444,NAfiliado_NFarmacia!$A:$J,10,0),"Ingresar Nuevo Afiliado")))</f>
        <v/>
      </c>
      <c r="H444" s="69">
        <f>+IF(B444="","",+IFERROR(+VLOOKUP($C444,materiales!$A$2:$C$101,2,0),"9999"))</f>
        <v/>
      </c>
      <c r="I444" s="70">
        <f>+IF($B444="","",+IF(OR($F444="Si",$F444=""),IF(ISERROR(VLOOKUP($B444,padron!$A$3:$M$482,9,0)),+IF(ISERROR(VLOOKUP($B444,NAfiliado_NFarmacia!$A$2:$J$497,5,0)),"Ingresa Farmacia",VLOOKUP($B444,NAfiliado_NFarmacia!$A$2:$J$497,5,0)),VLOOKUP($B444,padron!$A$3:$M$482,9,0)),+IF(ISERROR(VLOOKUP($B444,NAfiliado_NFarmacia!$A$2:$J$497,5,0)),"Ingresa Farmacia",VLOOKUP($B444,NAfiliado_NFarmacia!$A$2:$J$497,5,0))))</f>
        <v/>
      </c>
      <c r="J444" s="70">
        <f>+IF($B444="","",+IF(OR($F444="Si",$F444=""),IF(ISERROR(VLOOKUP($B444,padron!$A$3:$M$482,10,0)),+IF(ISERROR(VLOOKUP($B444,NAfiliado_NFarmacia!$A$2:$J$497,5,0)),"Ingresa Direccion de Farmacia",VLOOKUP($B444,NAfiliado_NFarmacia!$A$2:$J$497,6,0)),VLOOKUP($B444,padron!$A$3:$M$482,10,0)),+IF(ISERROR(VLOOKUP($B444,NAfiliado_NFarmacia!$A$2:$J$497,6,0)),"Ingresa Direccion de Farmacia",VLOOKUP($B444,NAfiliado_NFarmacia!$A$2:$J$497,6,0))))</f>
        <v/>
      </c>
      <c r="K444" s="70">
        <f>+IF($B444="","",+IF(OR($F444="Si",$F444=""),IF(ISERROR(VLOOKUP($B444,padron!$A$3:$M$482,10,0)),+IF(ISERROR(VLOOKUP($B444,NAfiliado_NFarmacia!$A$2:$J$497,5,0)),"Ingresa Localidad de Farmacia",VLOOKUP($B444,NAfiliado_NFarmacia!$A$2:$J$497,7,0)),VLOOKUP($B444,padron!$A$3:$M$482,11,0)),+IF(ISERROR(VLOOKUP($B444,NAfiliado_NFarmacia!$A$2:$J$497,7,0)),"Ingresa Localidad de Farmacia",VLOOKUP($B444,NAfiliado_NFarmacia!$A$2:$J$497,7,0))))</f>
        <v/>
      </c>
      <c r="L444" s="69">
        <f>+IF(B444="","",IF(F444="No","84005541",+IFERROR(+VLOOKUP(inicio!B444,padron!$A$2:$H$1999,8,0),"84005541")))</f>
        <v/>
      </c>
      <c r="M444" s="69">
        <f>+IF(B444="","",+IFERROR(+VLOOKUP(B444,padron!A:C,3,0),"no_cargado"))</f>
        <v/>
      </c>
      <c r="N444" s="69">
        <f>+IF(C444="","",+IFERROR(+VLOOKUP($C444,materiales!$A$2:$C$101,3,0),"9999"))</f>
        <v/>
      </c>
      <c r="O444" s="69">
        <f>+IF(D444="","","01")</f>
        <v/>
      </c>
      <c r="P444" s="69">
        <f>+IF(B444="","","CONVENIO 100%")</f>
        <v/>
      </c>
      <c r="Q444" s="69">
        <f>+IF(I444="","","ZTRA")</f>
        <v/>
      </c>
      <c r="R444" s="69">
        <f>+IF(J444="","",+IFERROR(+IF(U444="DSZA","ALMA","1004"),"ALMA"))</f>
        <v/>
      </c>
      <c r="S444" s="69">
        <f>+IF(K444="","","40000001")</f>
        <v/>
      </c>
      <c r="T444" s="69">
        <f>+IF(L444="","",+DAY(TODAY())&amp;"."&amp;TEXT(+TODAY(),"MM")&amp;"."&amp;+YEAR(TODAY()))</f>
        <v/>
      </c>
      <c r="U444" s="69">
        <f>+IF(M444="","",IFERROR(+VLOOKUP(C444,materiales!$A$2:$D$1000,4,0),"DSZA"))</f>
        <v/>
      </c>
      <c r="V444" s="69">
        <f>+IF(N444="","","MAN")</f>
        <v/>
      </c>
      <c r="W444" s="69">
        <f>IF(B444="","","02")</f>
        <v/>
      </c>
      <c r="X444" s="69">
        <f>IF(B444="","","01")</f>
        <v/>
      </c>
      <c r="Y444" s="70">
        <f>+RIGHT(B444,8)</f>
        <v/>
      </c>
      <c r="Z444" s="70">
        <f>IF(M444="no_cargado",VLOOKUP(B444,NAfiliado_NFarmacia!A:H,8,0),"")</f>
        <v/>
      </c>
      <c r="AA444" s="71" t="n"/>
    </row>
    <row r="445">
      <c r="A445" s="50" t="n"/>
      <c r="B445" s="70" t="n"/>
      <c r="C445" s="72" t="n"/>
      <c r="D445" s="70" t="n"/>
      <c r="E445" s="70" t="n"/>
      <c r="F445" s="70" t="n"/>
      <c r="G445" s="66">
        <f>+IF($B445="","",+IFERROR(+VLOOKUP(B445,padron!$A$2:$E$2000,2,0),+IFERROR(VLOOKUP(B445,NAfiliado_NFarmacia!$A:$J,10,0),"Ingresar Nuevo Afiliado")))</f>
        <v/>
      </c>
      <c r="H445" s="69">
        <f>+IF(B445="","",+IFERROR(+VLOOKUP($C445,materiales!$A$2:$C$101,2,0),"9999"))</f>
        <v/>
      </c>
      <c r="I445" s="70">
        <f>+IF($B445="","",+IF(OR($F445="Si",$F445=""),IF(ISERROR(VLOOKUP($B445,padron!$A$3:$M$482,9,0)),+IF(ISERROR(VLOOKUP($B445,NAfiliado_NFarmacia!$A$2:$J$497,5,0)),"Ingresa Farmacia",VLOOKUP($B445,NAfiliado_NFarmacia!$A$2:$J$497,5,0)),VLOOKUP($B445,padron!$A$3:$M$482,9,0)),+IF(ISERROR(VLOOKUP($B445,NAfiliado_NFarmacia!$A$2:$J$497,5,0)),"Ingresa Farmacia",VLOOKUP($B445,NAfiliado_NFarmacia!$A$2:$J$497,5,0))))</f>
        <v/>
      </c>
      <c r="J445" s="70">
        <f>+IF($B445="","",+IF(OR($F445="Si",$F445=""),IF(ISERROR(VLOOKUP($B445,padron!$A$3:$M$482,10,0)),+IF(ISERROR(VLOOKUP($B445,NAfiliado_NFarmacia!$A$2:$J$497,5,0)),"Ingresa Direccion de Farmacia",VLOOKUP($B445,NAfiliado_NFarmacia!$A$2:$J$497,6,0)),VLOOKUP($B445,padron!$A$3:$M$482,10,0)),+IF(ISERROR(VLOOKUP($B445,NAfiliado_NFarmacia!$A$2:$J$497,6,0)),"Ingresa Direccion de Farmacia",VLOOKUP($B445,NAfiliado_NFarmacia!$A$2:$J$497,6,0))))</f>
        <v/>
      </c>
      <c r="K445" s="70">
        <f>+IF($B445="","",+IF(OR($F445="Si",$F445=""),IF(ISERROR(VLOOKUP($B445,padron!$A$3:$M$482,10,0)),+IF(ISERROR(VLOOKUP($B445,NAfiliado_NFarmacia!$A$2:$J$497,5,0)),"Ingresa Localidad de Farmacia",VLOOKUP($B445,NAfiliado_NFarmacia!$A$2:$J$497,7,0)),VLOOKUP($B445,padron!$A$3:$M$482,11,0)),+IF(ISERROR(VLOOKUP($B445,NAfiliado_NFarmacia!$A$2:$J$497,7,0)),"Ingresa Localidad de Farmacia",VLOOKUP($B445,NAfiliado_NFarmacia!$A$2:$J$497,7,0))))</f>
        <v/>
      </c>
      <c r="L445" s="69">
        <f>+IF(B445="","",IF(F445="No","84005541",+IFERROR(+VLOOKUP(inicio!B445,padron!$A$2:$H$1999,8,0),"84005541")))</f>
        <v/>
      </c>
      <c r="M445" s="69">
        <f>+IF(B445="","",+IFERROR(+VLOOKUP(B445,padron!A:C,3,0),"no_cargado"))</f>
        <v/>
      </c>
      <c r="N445" s="69">
        <f>+IF(C445="","",+IFERROR(+VLOOKUP($C445,materiales!$A$2:$C$101,3,0),"9999"))</f>
        <v/>
      </c>
      <c r="O445" s="69">
        <f>+IF(D445="","","01")</f>
        <v/>
      </c>
      <c r="P445" s="69">
        <f>+IF(B445="","","CONVENIO 100%")</f>
        <v/>
      </c>
      <c r="Q445" s="69">
        <f>+IF(I445="","","ZTRA")</f>
        <v/>
      </c>
      <c r="R445" s="69">
        <f>+IF(J445="","",+IFERROR(+IF(U445="DSZA","ALMA","1004"),"ALMA"))</f>
        <v/>
      </c>
      <c r="S445" s="69">
        <f>+IF(K445="","","40000001")</f>
        <v/>
      </c>
      <c r="T445" s="69">
        <f>+IF(L445="","",+DAY(TODAY())&amp;"."&amp;TEXT(+TODAY(),"MM")&amp;"."&amp;+YEAR(TODAY()))</f>
        <v/>
      </c>
      <c r="U445" s="69">
        <f>+IF(M445="","",IFERROR(+VLOOKUP(C445,materiales!$A$2:$D$1000,4,0),"DSZA"))</f>
        <v/>
      </c>
      <c r="V445" s="69">
        <f>+IF(N445="","","MAN")</f>
        <v/>
      </c>
      <c r="W445" s="69">
        <f>IF(B445="","","02")</f>
        <v/>
      </c>
      <c r="X445" s="69">
        <f>IF(B445="","","01")</f>
        <v/>
      </c>
      <c r="Y445" s="70">
        <f>+RIGHT(B445,8)</f>
        <v/>
      </c>
      <c r="Z445" s="70">
        <f>IF(M445="no_cargado",VLOOKUP(B445,NAfiliado_NFarmacia!A:H,8,0),"")</f>
        <v/>
      </c>
      <c r="AA445" s="71" t="n"/>
    </row>
    <row r="446">
      <c r="A446" s="50" t="n"/>
      <c r="B446" s="70" t="n"/>
      <c r="C446" s="72" t="n"/>
      <c r="D446" s="70" t="n"/>
      <c r="E446" s="70" t="n"/>
      <c r="F446" s="70" t="n"/>
      <c r="G446" s="66">
        <f>+IF($B446="","",+IFERROR(+VLOOKUP(B446,padron!$A$2:$E$2000,2,0),+IFERROR(VLOOKUP(B446,NAfiliado_NFarmacia!$A:$J,10,0),"Ingresar Nuevo Afiliado")))</f>
        <v/>
      </c>
      <c r="H446" s="69">
        <f>+IF(B446="","",+IFERROR(+VLOOKUP($C446,materiales!$A$2:$C$101,2,0),"9999"))</f>
        <v/>
      </c>
      <c r="I446" s="70">
        <f>+IF($B446="","",+IF(OR($F446="Si",$F446=""),IF(ISERROR(VLOOKUP($B446,padron!$A$3:$M$482,9,0)),+IF(ISERROR(VLOOKUP($B446,NAfiliado_NFarmacia!$A$2:$J$497,5,0)),"Ingresa Farmacia",VLOOKUP($B446,NAfiliado_NFarmacia!$A$2:$J$497,5,0)),VLOOKUP($B446,padron!$A$3:$M$482,9,0)),+IF(ISERROR(VLOOKUP($B446,NAfiliado_NFarmacia!$A$2:$J$497,5,0)),"Ingresa Farmacia",VLOOKUP($B446,NAfiliado_NFarmacia!$A$2:$J$497,5,0))))</f>
        <v/>
      </c>
      <c r="J446" s="70">
        <f>+IF($B446="","",+IF(OR($F446="Si",$F446=""),IF(ISERROR(VLOOKUP($B446,padron!$A$3:$M$482,10,0)),+IF(ISERROR(VLOOKUP($B446,NAfiliado_NFarmacia!$A$2:$J$497,5,0)),"Ingresa Direccion de Farmacia",VLOOKUP($B446,NAfiliado_NFarmacia!$A$2:$J$497,6,0)),VLOOKUP($B446,padron!$A$3:$M$482,10,0)),+IF(ISERROR(VLOOKUP($B446,NAfiliado_NFarmacia!$A$2:$J$497,6,0)),"Ingresa Direccion de Farmacia",VLOOKUP($B446,NAfiliado_NFarmacia!$A$2:$J$497,6,0))))</f>
        <v/>
      </c>
      <c r="K446" s="70">
        <f>+IF($B446="","",+IF(OR($F446="Si",$F446=""),IF(ISERROR(VLOOKUP($B446,padron!$A$3:$M$482,10,0)),+IF(ISERROR(VLOOKUP($B446,NAfiliado_NFarmacia!$A$2:$J$497,5,0)),"Ingresa Localidad de Farmacia",VLOOKUP($B446,NAfiliado_NFarmacia!$A$2:$J$497,7,0)),VLOOKUP($B446,padron!$A$3:$M$482,11,0)),+IF(ISERROR(VLOOKUP($B446,NAfiliado_NFarmacia!$A$2:$J$497,7,0)),"Ingresa Localidad de Farmacia",VLOOKUP($B446,NAfiliado_NFarmacia!$A$2:$J$497,7,0))))</f>
        <v/>
      </c>
      <c r="L446" s="69">
        <f>+IF(B446="","",IF(F446="No","84005541",+IFERROR(+VLOOKUP(inicio!B446,padron!$A$2:$H$1999,8,0),"84005541")))</f>
        <v/>
      </c>
      <c r="M446" s="69">
        <f>+IF(B446="","",+IFERROR(+VLOOKUP(B446,padron!A:C,3,0),"no_cargado"))</f>
        <v/>
      </c>
      <c r="N446" s="69">
        <f>+IF(C446="","",+IFERROR(+VLOOKUP($C446,materiales!$A$2:$C$101,3,0),"9999"))</f>
        <v/>
      </c>
      <c r="O446" s="69">
        <f>+IF(D446="","","01")</f>
        <v/>
      </c>
      <c r="P446" s="69">
        <f>+IF(B446="","","CONVENIO 100%")</f>
        <v/>
      </c>
      <c r="Q446" s="69">
        <f>+IF(I446="","","ZTRA")</f>
        <v/>
      </c>
      <c r="R446" s="69">
        <f>+IF(J446="","",+IFERROR(+IF(U446="DSZA","ALMA","1004"),"ALMA"))</f>
        <v/>
      </c>
      <c r="S446" s="69">
        <f>+IF(K446="","","40000001")</f>
        <v/>
      </c>
      <c r="T446" s="69">
        <f>+IF(L446="","",+DAY(TODAY())&amp;"."&amp;TEXT(+TODAY(),"MM")&amp;"."&amp;+YEAR(TODAY()))</f>
        <v/>
      </c>
      <c r="U446" s="69">
        <f>+IF(M446="","",IFERROR(+VLOOKUP(C446,materiales!$A$2:$D$1000,4,0),"DSZA"))</f>
        <v/>
      </c>
      <c r="V446" s="69">
        <f>+IF(N446="","","MAN")</f>
        <v/>
      </c>
      <c r="W446" s="69">
        <f>IF(B446="","","02")</f>
        <v/>
      </c>
      <c r="X446" s="69">
        <f>IF(B446="","","01")</f>
        <v/>
      </c>
      <c r="Y446" s="70">
        <f>+RIGHT(B446,8)</f>
        <v/>
      </c>
      <c r="Z446" s="70">
        <f>IF(M446="no_cargado",VLOOKUP(B446,NAfiliado_NFarmacia!A:H,8,0),"")</f>
        <v/>
      </c>
      <c r="AA446" s="71" t="n"/>
    </row>
    <row r="447">
      <c r="A447" s="50" t="n"/>
      <c r="B447" s="70" t="n"/>
      <c r="C447" s="72" t="n"/>
      <c r="D447" s="70" t="n"/>
      <c r="E447" s="70" t="n"/>
      <c r="F447" s="70" t="n"/>
      <c r="G447" s="66">
        <f>+IF($B447="","",+IFERROR(+VLOOKUP(B447,padron!$A$2:$E$2000,2,0),+IFERROR(VLOOKUP(B447,NAfiliado_NFarmacia!$A:$J,10,0),"Ingresar Nuevo Afiliado")))</f>
        <v/>
      </c>
      <c r="H447" s="69">
        <f>+IF(B447="","",+IFERROR(+VLOOKUP($C447,materiales!$A$2:$C$101,2,0),"9999"))</f>
        <v/>
      </c>
      <c r="I447" s="70">
        <f>+IF($B447="","",+IF(OR($F447="Si",$F447=""),IF(ISERROR(VLOOKUP($B447,padron!$A$3:$M$482,9,0)),+IF(ISERROR(VLOOKUP($B447,NAfiliado_NFarmacia!$A$2:$J$497,5,0)),"Ingresa Farmacia",VLOOKUP($B447,NAfiliado_NFarmacia!$A$2:$J$497,5,0)),VLOOKUP($B447,padron!$A$3:$M$482,9,0)),+IF(ISERROR(VLOOKUP($B447,NAfiliado_NFarmacia!$A$2:$J$497,5,0)),"Ingresa Farmacia",VLOOKUP($B447,NAfiliado_NFarmacia!$A$2:$J$497,5,0))))</f>
        <v/>
      </c>
      <c r="J447" s="70">
        <f>+IF($B447="","",+IF(OR($F447="Si",$F447=""),IF(ISERROR(VLOOKUP($B447,padron!$A$3:$M$482,10,0)),+IF(ISERROR(VLOOKUP($B447,NAfiliado_NFarmacia!$A$2:$J$497,5,0)),"Ingresa Direccion de Farmacia",VLOOKUP($B447,NAfiliado_NFarmacia!$A$2:$J$497,6,0)),VLOOKUP($B447,padron!$A$3:$M$482,10,0)),+IF(ISERROR(VLOOKUP($B447,NAfiliado_NFarmacia!$A$2:$J$497,6,0)),"Ingresa Direccion de Farmacia",VLOOKUP($B447,NAfiliado_NFarmacia!$A$2:$J$497,6,0))))</f>
        <v/>
      </c>
      <c r="K447" s="70">
        <f>+IF($B447="","",+IF(OR($F447="Si",$F447=""),IF(ISERROR(VLOOKUP($B447,padron!$A$3:$M$482,10,0)),+IF(ISERROR(VLOOKUP($B447,NAfiliado_NFarmacia!$A$2:$J$497,5,0)),"Ingresa Localidad de Farmacia",VLOOKUP($B447,NAfiliado_NFarmacia!$A$2:$J$497,7,0)),VLOOKUP($B447,padron!$A$3:$M$482,11,0)),+IF(ISERROR(VLOOKUP($B447,NAfiliado_NFarmacia!$A$2:$J$497,7,0)),"Ingresa Localidad de Farmacia",VLOOKUP($B447,NAfiliado_NFarmacia!$A$2:$J$497,7,0))))</f>
        <v/>
      </c>
      <c r="L447" s="69">
        <f>+IF(B447="","",IF(F447="No","84005541",+IFERROR(+VLOOKUP(inicio!B447,padron!$A$2:$H$1999,8,0),"84005541")))</f>
        <v/>
      </c>
      <c r="M447" s="69">
        <f>+IF(B447="","",+IFERROR(+VLOOKUP(B447,padron!A:C,3,0),"no_cargado"))</f>
        <v/>
      </c>
      <c r="N447" s="69">
        <f>+IF(C447="","",+IFERROR(+VLOOKUP($C447,materiales!$A$2:$C$101,3,0),"9999"))</f>
        <v/>
      </c>
      <c r="O447" s="69">
        <f>+IF(D447="","","01")</f>
        <v/>
      </c>
      <c r="P447" s="69">
        <f>+IF(B447="","","CONVENIO 100%")</f>
        <v/>
      </c>
      <c r="Q447" s="69">
        <f>+IF(I447="","","ZTRA")</f>
        <v/>
      </c>
      <c r="R447" s="69">
        <f>+IF(J447="","",+IFERROR(+IF(U447="DSZA","ALMA","1004"),"ALMA"))</f>
        <v/>
      </c>
      <c r="S447" s="69">
        <f>+IF(K447="","","40000001")</f>
        <v/>
      </c>
      <c r="T447" s="69">
        <f>+IF(L447="","",+DAY(TODAY())&amp;"."&amp;TEXT(+TODAY(),"MM")&amp;"."&amp;+YEAR(TODAY()))</f>
        <v/>
      </c>
      <c r="U447" s="69">
        <f>+IF(M447="","",IFERROR(+VLOOKUP(C447,materiales!$A$2:$D$1000,4,0),"DSZA"))</f>
        <v/>
      </c>
      <c r="V447" s="69">
        <f>+IF(N447="","","MAN")</f>
        <v/>
      </c>
      <c r="W447" s="69">
        <f>IF(B447="","","02")</f>
        <v/>
      </c>
      <c r="X447" s="69">
        <f>IF(B447="","","01")</f>
        <v/>
      </c>
      <c r="Y447" s="70">
        <f>+RIGHT(B447,8)</f>
        <v/>
      </c>
      <c r="Z447" s="70">
        <f>IF(M447="no_cargado",VLOOKUP(B447,NAfiliado_NFarmacia!A:H,8,0),"")</f>
        <v/>
      </c>
      <c r="AA447" s="71" t="n"/>
    </row>
    <row r="448">
      <c r="A448" s="50" t="n"/>
      <c r="B448" s="70" t="n"/>
      <c r="C448" s="72" t="n"/>
      <c r="D448" s="70" t="n"/>
      <c r="E448" s="70" t="n"/>
      <c r="F448" s="70" t="n"/>
      <c r="G448" s="66">
        <f>+IF($B448="","",+IFERROR(+VLOOKUP(B448,padron!$A$2:$E$2000,2,0),+IFERROR(VLOOKUP(B448,NAfiliado_NFarmacia!$A:$J,10,0),"Ingresar Nuevo Afiliado")))</f>
        <v/>
      </c>
      <c r="H448" s="69">
        <f>+IF(B448="","",+IFERROR(+VLOOKUP($C448,materiales!$A$2:$C$101,2,0),"9999"))</f>
        <v/>
      </c>
      <c r="I448" s="70">
        <f>+IF($B448="","",+IF(OR($F448="Si",$F448=""),IF(ISERROR(VLOOKUP($B448,padron!$A$3:$M$482,9,0)),+IF(ISERROR(VLOOKUP($B448,NAfiliado_NFarmacia!$A$2:$J$497,5,0)),"Ingresa Farmacia",VLOOKUP($B448,NAfiliado_NFarmacia!$A$2:$J$497,5,0)),VLOOKUP($B448,padron!$A$3:$M$482,9,0)),+IF(ISERROR(VLOOKUP($B448,NAfiliado_NFarmacia!$A$2:$J$497,5,0)),"Ingresa Farmacia",VLOOKUP($B448,NAfiliado_NFarmacia!$A$2:$J$497,5,0))))</f>
        <v/>
      </c>
      <c r="J448" s="70">
        <f>+IF($B448="","",+IF(OR($F448="Si",$F448=""),IF(ISERROR(VLOOKUP($B448,padron!$A$3:$M$482,10,0)),+IF(ISERROR(VLOOKUP($B448,NAfiliado_NFarmacia!$A$2:$J$497,5,0)),"Ingresa Direccion de Farmacia",VLOOKUP($B448,NAfiliado_NFarmacia!$A$2:$J$497,6,0)),VLOOKUP($B448,padron!$A$3:$M$482,10,0)),+IF(ISERROR(VLOOKUP($B448,NAfiliado_NFarmacia!$A$2:$J$497,6,0)),"Ingresa Direccion de Farmacia",VLOOKUP($B448,NAfiliado_NFarmacia!$A$2:$J$497,6,0))))</f>
        <v/>
      </c>
      <c r="K448" s="70">
        <f>+IF($B448="","",+IF(OR($F448="Si",$F448=""),IF(ISERROR(VLOOKUP($B448,padron!$A$3:$M$482,10,0)),+IF(ISERROR(VLOOKUP($B448,NAfiliado_NFarmacia!$A$2:$J$497,5,0)),"Ingresa Localidad de Farmacia",VLOOKUP($B448,NAfiliado_NFarmacia!$A$2:$J$497,7,0)),VLOOKUP($B448,padron!$A$3:$M$482,11,0)),+IF(ISERROR(VLOOKUP($B448,NAfiliado_NFarmacia!$A$2:$J$497,7,0)),"Ingresa Localidad de Farmacia",VLOOKUP($B448,NAfiliado_NFarmacia!$A$2:$J$497,7,0))))</f>
        <v/>
      </c>
      <c r="L448" s="69">
        <f>+IF(B448="","",IF(F448="No","84005541",+IFERROR(+VLOOKUP(inicio!B448,padron!$A$2:$H$1999,8,0),"84005541")))</f>
        <v/>
      </c>
      <c r="M448" s="69">
        <f>+IF(B448="","",+IFERROR(+VLOOKUP(B448,padron!A:C,3,0),"no_cargado"))</f>
        <v/>
      </c>
      <c r="N448" s="69">
        <f>+IF(C448="","",+IFERROR(+VLOOKUP($C448,materiales!$A$2:$C$101,3,0),"9999"))</f>
        <v/>
      </c>
      <c r="O448" s="69">
        <f>+IF(D448="","","01")</f>
        <v/>
      </c>
      <c r="P448" s="69">
        <f>+IF(B448="","","CONVENIO 100%")</f>
        <v/>
      </c>
      <c r="Q448" s="69">
        <f>+IF(I448="","","ZTRA")</f>
        <v/>
      </c>
      <c r="R448" s="69">
        <f>+IF(J448="","",+IFERROR(+IF(U448="DSZA","ALMA","1004"),"ALMA"))</f>
        <v/>
      </c>
      <c r="S448" s="69">
        <f>+IF(K448="","","40000001")</f>
        <v/>
      </c>
      <c r="T448" s="69">
        <f>+IF(L448="","",+DAY(TODAY())&amp;"."&amp;TEXT(+TODAY(),"MM")&amp;"."&amp;+YEAR(TODAY()))</f>
        <v/>
      </c>
      <c r="U448" s="69">
        <f>+IF(M448="","",IFERROR(+VLOOKUP(C448,materiales!$A$2:$D$1000,4,0),"DSZA"))</f>
        <v/>
      </c>
      <c r="V448" s="69">
        <f>+IF(N448="","","MAN")</f>
        <v/>
      </c>
      <c r="W448" s="69">
        <f>IF(B448="","","02")</f>
        <v/>
      </c>
      <c r="X448" s="69">
        <f>IF(B448="","","01")</f>
        <v/>
      </c>
      <c r="Y448" s="70">
        <f>+RIGHT(B448,8)</f>
        <v/>
      </c>
      <c r="Z448" s="70">
        <f>IF(M448="no_cargado",VLOOKUP(B448,NAfiliado_NFarmacia!A:H,8,0),"")</f>
        <v/>
      </c>
      <c r="AA448" s="71" t="n"/>
    </row>
    <row r="449">
      <c r="A449" s="50" t="n"/>
      <c r="B449" s="70" t="n"/>
      <c r="C449" s="72" t="n"/>
      <c r="D449" s="70" t="n"/>
      <c r="E449" s="70" t="n"/>
      <c r="F449" s="70" t="n"/>
      <c r="G449" s="66">
        <f>+IF($B449="","",+IFERROR(+VLOOKUP(B449,padron!$A$2:$E$2000,2,0),+IFERROR(VLOOKUP(B449,NAfiliado_NFarmacia!$A:$J,10,0),"Ingresar Nuevo Afiliado")))</f>
        <v/>
      </c>
      <c r="H449" s="69">
        <f>+IF(B449="","",+IFERROR(+VLOOKUP($C449,materiales!$A$2:$C$101,2,0),"9999"))</f>
        <v/>
      </c>
      <c r="I449" s="70">
        <f>+IF($B449="","",+IF(OR($F449="Si",$F449=""),IF(ISERROR(VLOOKUP($B449,padron!$A$3:$M$482,9,0)),+IF(ISERROR(VLOOKUP($B449,NAfiliado_NFarmacia!$A$2:$J$497,5,0)),"Ingresa Farmacia",VLOOKUP($B449,NAfiliado_NFarmacia!$A$2:$J$497,5,0)),VLOOKUP($B449,padron!$A$3:$M$482,9,0)),+IF(ISERROR(VLOOKUP($B449,NAfiliado_NFarmacia!$A$2:$J$497,5,0)),"Ingresa Farmacia",VLOOKUP($B449,NAfiliado_NFarmacia!$A$2:$J$497,5,0))))</f>
        <v/>
      </c>
      <c r="J449" s="70">
        <f>+IF($B449="","",+IF(OR($F449="Si",$F449=""),IF(ISERROR(VLOOKUP($B449,padron!$A$3:$M$482,10,0)),+IF(ISERROR(VLOOKUP($B449,NAfiliado_NFarmacia!$A$2:$J$497,5,0)),"Ingresa Direccion de Farmacia",VLOOKUP($B449,NAfiliado_NFarmacia!$A$2:$J$497,6,0)),VLOOKUP($B449,padron!$A$3:$M$482,10,0)),+IF(ISERROR(VLOOKUP($B449,NAfiliado_NFarmacia!$A$2:$J$497,6,0)),"Ingresa Direccion de Farmacia",VLOOKUP($B449,NAfiliado_NFarmacia!$A$2:$J$497,6,0))))</f>
        <v/>
      </c>
      <c r="K449" s="70">
        <f>+IF($B449="","",+IF(OR($F449="Si",$F449=""),IF(ISERROR(VLOOKUP($B449,padron!$A$3:$M$482,10,0)),+IF(ISERROR(VLOOKUP($B449,NAfiliado_NFarmacia!$A$2:$J$497,5,0)),"Ingresa Localidad de Farmacia",VLOOKUP($B449,NAfiliado_NFarmacia!$A$2:$J$497,7,0)),VLOOKUP($B449,padron!$A$3:$M$482,11,0)),+IF(ISERROR(VLOOKUP($B449,NAfiliado_NFarmacia!$A$2:$J$497,7,0)),"Ingresa Localidad de Farmacia",VLOOKUP($B449,NAfiliado_NFarmacia!$A$2:$J$497,7,0))))</f>
        <v/>
      </c>
      <c r="L449" s="69">
        <f>+IF(B449="","",IF(F449="No","84005541",+IFERROR(+VLOOKUP(inicio!B449,padron!$A$2:$H$1999,8,0),"84005541")))</f>
        <v/>
      </c>
      <c r="M449" s="69">
        <f>+IF(B449="","",+IFERROR(+VLOOKUP(B449,padron!A:C,3,0),"no_cargado"))</f>
        <v/>
      </c>
      <c r="N449" s="69">
        <f>+IF(C449="","",+IFERROR(+VLOOKUP($C449,materiales!$A$2:$C$101,3,0),"9999"))</f>
        <v/>
      </c>
      <c r="O449" s="69">
        <f>+IF(D449="","","01")</f>
        <v/>
      </c>
      <c r="P449" s="69">
        <f>+IF(B449="","","CONVENIO 100%")</f>
        <v/>
      </c>
      <c r="Q449" s="69">
        <f>+IF(I449="","","ZTRA")</f>
        <v/>
      </c>
      <c r="R449" s="69">
        <f>+IF(J449="","",+IFERROR(+IF(U449="DSZA","ALMA","1004"),"ALMA"))</f>
        <v/>
      </c>
      <c r="S449" s="69">
        <f>+IF(K449="","","40000001")</f>
        <v/>
      </c>
      <c r="T449" s="69">
        <f>+IF(L449="","",+DAY(TODAY())&amp;"."&amp;TEXT(+TODAY(),"MM")&amp;"."&amp;+YEAR(TODAY()))</f>
        <v/>
      </c>
      <c r="U449" s="69">
        <f>+IF(M449="","",IFERROR(+VLOOKUP(C449,materiales!$A$2:$D$1000,4,0),"DSZA"))</f>
        <v/>
      </c>
      <c r="V449" s="69">
        <f>+IF(N449="","","MAN")</f>
        <v/>
      </c>
      <c r="W449" s="69">
        <f>IF(B449="","","02")</f>
        <v/>
      </c>
      <c r="X449" s="69">
        <f>IF(B449="","","01")</f>
        <v/>
      </c>
      <c r="Y449" s="70">
        <f>+RIGHT(B449,8)</f>
        <v/>
      </c>
      <c r="Z449" s="70">
        <f>IF(M449="no_cargado",VLOOKUP(B449,NAfiliado_NFarmacia!A:H,8,0),"")</f>
        <v/>
      </c>
      <c r="AA449" s="71" t="n"/>
    </row>
    <row r="450">
      <c r="A450" s="50" t="n"/>
      <c r="B450" s="70" t="n"/>
      <c r="C450" s="72" t="n"/>
      <c r="D450" s="70" t="n"/>
      <c r="E450" s="70" t="n"/>
      <c r="F450" s="70" t="n"/>
      <c r="G450" s="66">
        <f>+IF($B450="","",+IFERROR(+VLOOKUP(B450,padron!$A$2:$E$2000,2,0),+IFERROR(VLOOKUP(B450,NAfiliado_NFarmacia!$A:$J,10,0),"Ingresar Nuevo Afiliado")))</f>
        <v/>
      </c>
      <c r="H450" s="69">
        <f>+IF(B450="","",+IFERROR(+VLOOKUP($C450,materiales!$A$2:$C$101,2,0),"9999"))</f>
        <v/>
      </c>
      <c r="I450" s="70">
        <f>+IF($B450="","",+IF(OR($F450="Si",$F450=""),IF(ISERROR(VLOOKUP($B450,padron!$A$3:$M$482,9,0)),+IF(ISERROR(VLOOKUP($B450,NAfiliado_NFarmacia!$A$2:$J$497,5,0)),"Ingresa Farmacia",VLOOKUP($B450,NAfiliado_NFarmacia!$A$2:$J$497,5,0)),VLOOKUP($B450,padron!$A$3:$M$482,9,0)),+IF(ISERROR(VLOOKUP($B450,NAfiliado_NFarmacia!$A$2:$J$497,5,0)),"Ingresa Farmacia",VLOOKUP($B450,NAfiliado_NFarmacia!$A$2:$J$497,5,0))))</f>
        <v/>
      </c>
      <c r="J450" s="70">
        <f>+IF($B450="","",+IF(OR($F450="Si",$F450=""),IF(ISERROR(VLOOKUP($B450,padron!$A$3:$M$482,10,0)),+IF(ISERROR(VLOOKUP($B450,NAfiliado_NFarmacia!$A$2:$J$497,5,0)),"Ingresa Direccion de Farmacia",VLOOKUP($B450,NAfiliado_NFarmacia!$A$2:$J$497,6,0)),VLOOKUP($B450,padron!$A$3:$M$482,10,0)),+IF(ISERROR(VLOOKUP($B450,NAfiliado_NFarmacia!$A$2:$J$497,6,0)),"Ingresa Direccion de Farmacia",VLOOKUP($B450,NAfiliado_NFarmacia!$A$2:$J$497,6,0))))</f>
        <v/>
      </c>
      <c r="K450" s="70">
        <f>+IF($B450="","",+IF(OR($F450="Si",$F450=""),IF(ISERROR(VLOOKUP($B450,padron!$A$3:$M$482,10,0)),+IF(ISERROR(VLOOKUP($B450,NAfiliado_NFarmacia!$A$2:$J$497,5,0)),"Ingresa Localidad de Farmacia",VLOOKUP($B450,NAfiliado_NFarmacia!$A$2:$J$497,7,0)),VLOOKUP($B450,padron!$A$3:$M$482,11,0)),+IF(ISERROR(VLOOKUP($B450,NAfiliado_NFarmacia!$A$2:$J$497,7,0)),"Ingresa Localidad de Farmacia",VLOOKUP($B450,NAfiliado_NFarmacia!$A$2:$J$497,7,0))))</f>
        <v/>
      </c>
      <c r="L450" s="69">
        <f>+IF(B450="","",IF(F450="No","84005541",+IFERROR(+VLOOKUP(inicio!B450,padron!$A$2:$H$1999,8,0),"84005541")))</f>
        <v/>
      </c>
      <c r="M450" s="69">
        <f>+IF(B450="","",+IFERROR(+VLOOKUP(B450,padron!A:C,3,0),"no_cargado"))</f>
        <v/>
      </c>
      <c r="N450" s="69">
        <f>+IF(C450="","",+IFERROR(+VLOOKUP($C450,materiales!$A$2:$C$101,3,0),"9999"))</f>
        <v/>
      </c>
      <c r="O450" s="69">
        <f>+IF(D450="","","01")</f>
        <v/>
      </c>
      <c r="P450" s="69">
        <f>+IF(B450="","","CONVENIO 100%")</f>
        <v/>
      </c>
      <c r="Q450" s="69">
        <f>+IF(I450="","","ZTRA")</f>
        <v/>
      </c>
      <c r="R450" s="69">
        <f>+IF(J450="","",+IFERROR(+IF(U450="DSZA","ALMA","1004"),"ALMA"))</f>
        <v/>
      </c>
      <c r="S450" s="69">
        <f>+IF(K450="","","40000001")</f>
        <v/>
      </c>
      <c r="T450" s="69">
        <f>+IF(L450="","",+DAY(TODAY())&amp;"."&amp;TEXT(+TODAY(),"MM")&amp;"."&amp;+YEAR(TODAY()))</f>
        <v/>
      </c>
      <c r="U450" s="69">
        <f>+IF(M450="","",IFERROR(+VLOOKUP(C450,materiales!$A$2:$D$1000,4,0),"DSZA"))</f>
        <v/>
      </c>
      <c r="V450" s="69">
        <f>+IF(N450="","","MAN")</f>
        <v/>
      </c>
      <c r="W450" s="69">
        <f>IF(B450="","","02")</f>
        <v/>
      </c>
      <c r="X450" s="69">
        <f>IF(B450="","","01")</f>
        <v/>
      </c>
      <c r="Y450" s="70">
        <f>+RIGHT(B450,8)</f>
        <v/>
      </c>
      <c r="Z450" s="70">
        <f>IF(M450="no_cargado",VLOOKUP(B450,NAfiliado_NFarmacia!A:H,8,0),"")</f>
        <v/>
      </c>
      <c r="AA450" s="71" t="n"/>
    </row>
    <row r="451">
      <c r="A451" s="50" t="n"/>
      <c r="B451" s="70" t="n"/>
      <c r="C451" s="72" t="n"/>
      <c r="D451" s="70" t="n"/>
      <c r="E451" s="70" t="n"/>
      <c r="F451" s="70" t="n"/>
      <c r="G451" s="66">
        <f>+IF($B451="","",+IFERROR(+VLOOKUP(B451,padron!$A$2:$E$2000,2,0),+IFERROR(VLOOKUP(B451,NAfiliado_NFarmacia!$A:$J,10,0),"Ingresar Nuevo Afiliado")))</f>
        <v/>
      </c>
      <c r="H451" s="69">
        <f>+IF(B451="","",+IFERROR(+VLOOKUP($C451,materiales!$A$2:$C$101,2,0),"9999"))</f>
        <v/>
      </c>
      <c r="I451" s="70">
        <f>+IF($B451="","",+IF(OR($F451="Si",$F451=""),IF(ISERROR(VLOOKUP($B451,padron!$A$3:$M$482,9,0)),+IF(ISERROR(VLOOKUP($B451,NAfiliado_NFarmacia!$A$2:$J$497,5,0)),"Ingresa Farmacia",VLOOKUP($B451,NAfiliado_NFarmacia!$A$2:$J$497,5,0)),VLOOKUP($B451,padron!$A$3:$M$482,9,0)),+IF(ISERROR(VLOOKUP($B451,NAfiliado_NFarmacia!$A$2:$J$497,5,0)),"Ingresa Farmacia",VLOOKUP($B451,NAfiliado_NFarmacia!$A$2:$J$497,5,0))))</f>
        <v/>
      </c>
      <c r="J451" s="70">
        <f>+IF($B451="","",+IF(OR($F451="Si",$F451=""),IF(ISERROR(VLOOKUP($B451,padron!$A$3:$M$482,10,0)),+IF(ISERROR(VLOOKUP($B451,NAfiliado_NFarmacia!$A$2:$J$497,5,0)),"Ingresa Direccion de Farmacia",VLOOKUP($B451,NAfiliado_NFarmacia!$A$2:$J$497,6,0)),VLOOKUP($B451,padron!$A$3:$M$482,10,0)),+IF(ISERROR(VLOOKUP($B451,NAfiliado_NFarmacia!$A$2:$J$497,6,0)),"Ingresa Direccion de Farmacia",VLOOKUP($B451,NAfiliado_NFarmacia!$A$2:$J$497,6,0))))</f>
        <v/>
      </c>
      <c r="K451" s="70">
        <f>+IF($B451="","",+IF(OR($F451="Si",$F451=""),IF(ISERROR(VLOOKUP($B451,padron!$A$3:$M$482,10,0)),+IF(ISERROR(VLOOKUP($B451,NAfiliado_NFarmacia!$A$2:$J$497,5,0)),"Ingresa Localidad de Farmacia",VLOOKUP($B451,NAfiliado_NFarmacia!$A$2:$J$497,7,0)),VLOOKUP($B451,padron!$A$3:$M$482,11,0)),+IF(ISERROR(VLOOKUP($B451,NAfiliado_NFarmacia!$A$2:$J$497,7,0)),"Ingresa Localidad de Farmacia",VLOOKUP($B451,NAfiliado_NFarmacia!$A$2:$J$497,7,0))))</f>
        <v/>
      </c>
      <c r="L451" s="69">
        <f>+IF(B451="","",IF(F451="No","84005541",+IFERROR(+VLOOKUP(inicio!B451,padron!$A$2:$H$1999,8,0),"84005541")))</f>
        <v/>
      </c>
      <c r="M451" s="69">
        <f>+IF(B451="","",+IFERROR(+VLOOKUP(B451,padron!A:C,3,0),"no_cargado"))</f>
        <v/>
      </c>
      <c r="N451" s="69">
        <f>+IF(C451="","",+IFERROR(+VLOOKUP($C451,materiales!$A$2:$C$101,3,0),"9999"))</f>
        <v/>
      </c>
      <c r="O451" s="69">
        <f>+IF(D451="","","01")</f>
        <v/>
      </c>
      <c r="P451" s="69">
        <f>+IF(B451="","","CONVENIO 100%")</f>
        <v/>
      </c>
      <c r="Q451" s="69">
        <f>+IF(I451="","","ZTRA")</f>
        <v/>
      </c>
      <c r="R451" s="69">
        <f>+IF(J451="","",+IFERROR(+IF(U451="DSZA","ALMA","1004"),"ALMA"))</f>
        <v/>
      </c>
      <c r="S451" s="69">
        <f>+IF(K451="","","40000001")</f>
        <v/>
      </c>
      <c r="T451" s="69">
        <f>+IF(L451="","",+DAY(TODAY())&amp;"."&amp;TEXT(+TODAY(),"MM")&amp;"."&amp;+YEAR(TODAY()))</f>
        <v/>
      </c>
      <c r="U451" s="69">
        <f>+IF(M451="","",IFERROR(+VLOOKUP(C451,materiales!$A$2:$D$1000,4,0),"DSZA"))</f>
        <v/>
      </c>
      <c r="V451" s="69">
        <f>+IF(N451="","","MAN")</f>
        <v/>
      </c>
      <c r="W451" s="69">
        <f>IF(B451="","","02")</f>
        <v/>
      </c>
      <c r="X451" s="69">
        <f>IF(B451="","","01")</f>
        <v/>
      </c>
      <c r="Y451" s="70">
        <f>+RIGHT(B451,8)</f>
        <v/>
      </c>
      <c r="Z451" s="70">
        <f>IF(M451="no_cargado",VLOOKUP(B451,NAfiliado_NFarmacia!A:H,8,0),"")</f>
        <v/>
      </c>
      <c r="AA451" s="71" t="n"/>
    </row>
    <row r="452">
      <c r="A452" s="50" t="n"/>
      <c r="B452" s="70" t="n"/>
      <c r="C452" s="72" t="n"/>
      <c r="D452" s="70" t="n"/>
      <c r="E452" s="70" t="n"/>
      <c r="F452" s="70" t="n"/>
      <c r="G452" s="66">
        <f>+IF($B452="","",+IFERROR(+VLOOKUP(B452,padron!$A$2:$E$2000,2,0),+IFERROR(VLOOKUP(B452,NAfiliado_NFarmacia!$A:$J,10,0),"Ingresar Nuevo Afiliado")))</f>
        <v/>
      </c>
      <c r="H452" s="69">
        <f>+IF(B452="","",+IFERROR(+VLOOKUP($C452,materiales!$A$2:$C$101,2,0),"9999"))</f>
        <v/>
      </c>
      <c r="I452" s="70">
        <f>+IF($B452="","",+IF(OR($F452="Si",$F452=""),IF(ISERROR(VLOOKUP($B452,padron!$A$3:$M$482,9,0)),+IF(ISERROR(VLOOKUP($B452,NAfiliado_NFarmacia!$A$2:$J$497,5,0)),"Ingresa Farmacia",VLOOKUP($B452,NAfiliado_NFarmacia!$A$2:$J$497,5,0)),VLOOKUP($B452,padron!$A$3:$M$482,9,0)),+IF(ISERROR(VLOOKUP($B452,NAfiliado_NFarmacia!$A$2:$J$497,5,0)),"Ingresa Farmacia",VLOOKUP($B452,NAfiliado_NFarmacia!$A$2:$J$497,5,0))))</f>
        <v/>
      </c>
      <c r="J452" s="70">
        <f>+IF($B452="","",+IF(OR($F452="Si",$F452=""),IF(ISERROR(VLOOKUP($B452,padron!$A$3:$M$482,10,0)),+IF(ISERROR(VLOOKUP($B452,NAfiliado_NFarmacia!$A$2:$J$497,5,0)),"Ingresa Direccion de Farmacia",VLOOKUP($B452,NAfiliado_NFarmacia!$A$2:$J$497,6,0)),VLOOKUP($B452,padron!$A$3:$M$482,10,0)),+IF(ISERROR(VLOOKUP($B452,NAfiliado_NFarmacia!$A$2:$J$497,6,0)),"Ingresa Direccion de Farmacia",VLOOKUP($B452,NAfiliado_NFarmacia!$A$2:$J$497,6,0))))</f>
        <v/>
      </c>
      <c r="K452" s="70">
        <f>+IF($B452="","",+IF(OR($F452="Si",$F452=""),IF(ISERROR(VLOOKUP($B452,padron!$A$3:$M$482,10,0)),+IF(ISERROR(VLOOKUP($B452,NAfiliado_NFarmacia!$A$2:$J$497,5,0)),"Ingresa Localidad de Farmacia",VLOOKUP($B452,NAfiliado_NFarmacia!$A$2:$J$497,7,0)),VLOOKUP($B452,padron!$A$3:$M$482,11,0)),+IF(ISERROR(VLOOKUP($B452,NAfiliado_NFarmacia!$A$2:$J$497,7,0)),"Ingresa Localidad de Farmacia",VLOOKUP($B452,NAfiliado_NFarmacia!$A$2:$J$497,7,0))))</f>
        <v/>
      </c>
      <c r="L452" s="69">
        <f>+IF(B452="","",IF(F452="No","84005541",+IFERROR(+VLOOKUP(inicio!B452,padron!$A$2:$H$1999,8,0),"84005541")))</f>
        <v/>
      </c>
      <c r="M452" s="69">
        <f>+IF(B452="","",+IFERROR(+VLOOKUP(B452,padron!A:C,3,0),"no_cargado"))</f>
        <v/>
      </c>
      <c r="N452" s="69">
        <f>+IF(C452="","",+IFERROR(+VLOOKUP($C452,materiales!$A$2:$C$101,3,0),"9999"))</f>
        <v/>
      </c>
      <c r="O452" s="69">
        <f>+IF(D452="","","01")</f>
        <v/>
      </c>
      <c r="P452" s="69">
        <f>+IF(B452="","","CONVENIO 100%")</f>
        <v/>
      </c>
      <c r="Q452" s="69">
        <f>+IF(I452="","","ZTRA")</f>
        <v/>
      </c>
      <c r="R452" s="69">
        <f>+IF(J452="","",+IFERROR(+IF(U452="DSZA","ALMA","1004"),"ALMA"))</f>
        <v/>
      </c>
      <c r="S452" s="69">
        <f>+IF(K452="","","40000001")</f>
        <v/>
      </c>
      <c r="T452" s="69">
        <f>+IF(L452="","",+DAY(TODAY())&amp;"."&amp;TEXT(+TODAY(),"MM")&amp;"."&amp;+YEAR(TODAY()))</f>
        <v/>
      </c>
      <c r="U452" s="69">
        <f>+IF(M452="","",IFERROR(+VLOOKUP(C452,materiales!$A$2:$D$1000,4,0),"DSZA"))</f>
        <v/>
      </c>
      <c r="V452" s="69">
        <f>+IF(N452="","","MAN")</f>
        <v/>
      </c>
      <c r="W452" s="69">
        <f>IF(B452="","","02")</f>
        <v/>
      </c>
      <c r="X452" s="69">
        <f>IF(B452="","","01")</f>
        <v/>
      </c>
      <c r="Y452" s="70">
        <f>+RIGHT(B452,8)</f>
        <v/>
      </c>
      <c r="Z452" s="70">
        <f>IF(M452="no_cargado",VLOOKUP(B452,NAfiliado_NFarmacia!A:H,8,0),"")</f>
        <v/>
      </c>
      <c r="AA452" s="71" t="n"/>
    </row>
    <row r="453">
      <c r="A453" s="50" t="n"/>
      <c r="B453" s="70" t="n"/>
      <c r="C453" s="72" t="n"/>
      <c r="D453" s="70" t="n"/>
      <c r="E453" s="70" t="n"/>
      <c r="F453" s="70" t="n"/>
      <c r="G453" s="66">
        <f>+IF($B453="","",+IFERROR(+VLOOKUP(B453,padron!$A$2:$E$2000,2,0),+IFERROR(VLOOKUP(B453,NAfiliado_NFarmacia!$A:$J,10,0),"Ingresar Nuevo Afiliado")))</f>
        <v/>
      </c>
      <c r="H453" s="69">
        <f>+IF(B453="","",+IFERROR(+VLOOKUP($C453,materiales!$A$2:$C$101,2,0),"9999"))</f>
        <v/>
      </c>
      <c r="I453" s="70">
        <f>+IF($B453="","",+IF(OR($F453="Si",$F453=""),IF(ISERROR(VLOOKUP($B453,padron!$A$3:$M$482,9,0)),+IF(ISERROR(VLOOKUP($B453,NAfiliado_NFarmacia!$A$2:$J$497,5,0)),"Ingresa Farmacia",VLOOKUP($B453,NAfiliado_NFarmacia!$A$2:$J$497,5,0)),VLOOKUP($B453,padron!$A$3:$M$482,9,0)),+IF(ISERROR(VLOOKUP($B453,NAfiliado_NFarmacia!$A$2:$J$497,5,0)),"Ingresa Farmacia",VLOOKUP($B453,NAfiliado_NFarmacia!$A$2:$J$497,5,0))))</f>
        <v/>
      </c>
      <c r="J453" s="70">
        <f>+IF($B453="","",+IF(OR($F453="Si",$F453=""),IF(ISERROR(VLOOKUP($B453,padron!$A$3:$M$482,10,0)),+IF(ISERROR(VLOOKUP($B453,NAfiliado_NFarmacia!$A$2:$J$497,5,0)),"Ingresa Direccion de Farmacia",VLOOKUP($B453,NAfiliado_NFarmacia!$A$2:$J$497,6,0)),VLOOKUP($B453,padron!$A$3:$M$482,10,0)),+IF(ISERROR(VLOOKUP($B453,NAfiliado_NFarmacia!$A$2:$J$497,6,0)),"Ingresa Direccion de Farmacia",VLOOKUP($B453,NAfiliado_NFarmacia!$A$2:$J$497,6,0))))</f>
        <v/>
      </c>
      <c r="K453" s="70">
        <f>+IF($B453="","",+IF(OR($F453="Si",$F453=""),IF(ISERROR(VLOOKUP($B453,padron!$A$3:$M$482,10,0)),+IF(ISERROR(VLOOKUP($B453,NAfiliado_NFarmacia!$A$2:$J$497,5,0)),"Ingresa Localidad de Farmacia",VLOOKUP($B453,NAfiliado_NFarmacia!$A$2:$J$497,7,0)),VLOOKUP($B453,padron!$A$3:$M$482,11,0)),+IF(ISERROR(VLOOKUP($B453,NAfiliado_NFarmacia!$A$2:$J$497,7,0)),"Ingresa Localidad de Farmacia",VLOOKUP($B453,NAfiliado_NFarmacia!$A$2:$J$497,7,0))))</f>
        <v/>
      </c>
      <c r="L453" s="69">
        <f>+IF(B453="","",IF(F453="No","84005541",+IFERROR(+VLOOKUP(inicio!B453,padron!$A$2:$H$1999,8,0),"84005541")))</f>
        <v/>
      </c>
      <c r="M453" s="69">
        <f>+IF(B453="","",+IFERROR(+VLOOKUP(B453,padron!A:C,3,0),"no_cargado"))</f>
        <v/>
      </c>
      <c r="N453" s="69">
        <f>+IF(C453="","",+IFERROR(+VLOOKUP($C453,materiales!$A$2:$C$101,3,0),"9999"))</f>
        <v/>
      </c>
      <c r="O453" s="69">
        <f>+IF(D453="","","01")</f>
        <v/>
      </c>
      <c r="P453" s="69">
        <f>+IF(B453="","","CONVENIO 100%")</f>
        <v/>
      </c>
      <c r="Q453" s="69">
        <f>+IF(I453="","","ZTRA")</f>
        <v/>
      </c>
      <c r="R453" s="69">
        <f>+IF(J453="","",+IFERROR(+IF(U453="DSZA","ALMA","1004"),"ALMA"))</f>
        <v/>
      </c>
      <c r="S453" s="69">
        <f>+IF(K453="","","40000001")</f>
        <v/>
      </c>
      <c r="T453" s="69">
        <f>+IF(L453="","",+DAY(TODAY())&amp;"."&amp;TEXT(+TODAY(),"MM")&amp;"."&amp;+YEAR(TODAY()))</f>
        <v/>
      </c>
      <c r="U453" s="69">
        <f>+IF(M453="","",IFERROR(+VLOOKUP(C453,materiales!$A$2:$D$1000,4,0),"DSZA"))</f>
        <v/>
      </c>
      <c r="V453" s="69">
        <f>+IF(N453="","","MAN")</f>
        <v/>
      </c>
      <c r="W453" s="69">
        <f>IF(B453="","","02")</f>
        <v/>
      </c>
      <c r="X453" s="69">
        <f>IF(B453="","","01")</f>
        <v/>
      </c>
      <c r="Y453" s="70">
        <f>+RIGHT(B453,8)</f>
        <v/>
      </c>
      <c r="Z453" s="70">
        <f>IF(M453="no_cargado",VLOOKUP(B453,NAfiliado_NFarmacia!A:H,8,0),"")</f>
        <v/>
      </c>
      <c r="AA453" s="71" t="n"/>
    </row>
    <row r="454">
      <c r="A454" s="50" t="n"/>
      <c r="B454" s="70" t="n"/>
      <c r="C454" s="72" t="n"/>
      <c r="D454" s="70" t="n"/>
      <c r="E454" s="70" t="n"/>
      <c r="F454" s="70" t="n"/>
      <c r="G454" s="66">
        <f>+IF($B454="","",+IFERROR(+VLOOKUP(B454,padron!$A$2:$E$2000,2,0),+IFERROR(VLOOKUP(B454,NAfiliado_NFarmacia!$A:$J,10,0),"Ingresar Nuevo Afiliado")))</f>
        <v/>
      </c>
      <c r="H454" s="69">
        <f>+IF(B454="","",+IFERROR(+VLOOKUP($C454,materiales!$A$2:$C$101,2,0),"9999"))</f>
        <v/>
      </c>
      <c r="I454" s="70">
        <f>+IF($B454="","",+IF(OR($F454="Si",$F454=""),IF(ISERROR(VLOOKUP($B454,padron!$A$3:$M$482,9,0)),+IF(ISERROR(VLOOKUP($B454,NAfiliado_NFarmacia!$A$2:$J$497,5,0)),"Ingresa Farmacia",VLOOKUP($B454,NAfiliado_NFarmacia!$A$2:$J$497,5,0)),VLOOKUP($B454,padron!$A$3:$M$482,9,0)),+IF(ISERROR(VLOOKUP($B454,NAfiliado_NFarmacia!$A$2:$J$497,5,0)),"Ingresa Farmacia",VLOOKUP($B454,NAfiliado_NFarmacia!$A$2:$J$497,5,0))))</f>
        <v/>
      </c>
      <c r="J454" s="70">
        <f>+IF($B454="","",+IF(OR($F454="Si",$F454=""),IF(ISERROR(VLOOKUP($B454,padron!$A$3:$M$482,10,0)),+IF(ISERROR(VLOOKUP($B454,NAfiliado_NFarmacia!$A$2:$J$497,5,0)),"Ingresa Direccion de Farmacia",VLOOKUP($B454,NAfiliado_NFarmacia!$A$2:$J$497,6,0)),VLOOKUP($B454,padron!$A$3:$M$482,10,0)),+IF(ISERROR(VLOOKUP($B454,NAfiliado_NFarmacia!$A$2:$J$497,6,0)),"Ingresa Direccion de Farmacia",VLOOKUP($B454,NAfiliado_NFarmacia!$A$2:$J$497,6,0))))</f>
        <v/>
      </c>
      <c r="K454" s="70">
        <f>+IF($B454="","",+IF(OR($F454="Si",$F454=""),IF(ISERROR(VLOOKUP($B454,padron!$A$3:$M$482,10,0)),+IF(ISERROR(VLOOKUP($B454,NAfiliado_NFarmacia!$A$2:$J$497,5,0)),"Ingresa Localidad de Farmacia",VLOOKUP($B454,NAfiliado_NFarmacia!$A$2:$J$497,7,0)),VLOOKUP($B454,padron!$A$3:$M$482,11,0)),+IF(ISERROR(VLOOKUP($B454,NAfiliado_NFarmacia!$A$2:$J$497,7,0)),"Ingresa Localidad de Farmacia",VLOOKUP($B454,NAfiliado_NFarmacia!$A$2:$J$497,7,0))))</f>
        <v/>
      </c>
      <c r="L454" s="69">
        <f>+IF(B454="","",IF(F454="No","84005541",+IFERROR(+VLOOKUP(inicio!B454,padron!$A$2:$H$1999,8,0),"84005541")))</f>
        <v/>
      </c>
      <c r="M454" s="69">
        <f>+IF(B454="","",+IFERROR(+VLOOKUP(B454,padron!A:C,3,0),"no_cargado"))</f>
        <v/>
      </c>
      <c r="N454" s="69">
        <f>+IF(C454="","",+IFERROR(+VLOOKUP($C454,materiales!$A$2:$C$101,3,0),"9999"))</f>
        <v/>
      </c>
      <c r="O454" s="69">
        <f>+IF(D454="","","01")</f>
        <v/>
      </c>
      <c r="P454" s="69">
        <f>+IF(B454="","","CONVENIO 100%")</f>
        <v/>
      </c>
      <c r="Q454" s="69">
        <f>+IF(I454="","","ZTRA")</f>
        <v/>
      </c>
      <c r="R454" s="69">
        <f>+IF(J454="","",+IFERROR(+IF(U454="DSZA","ALMA","1004"),"ALMA"))</f>
        <v/>
      </c>
      <c r="S454" s="69">
        <f>+IF(K454="","","40000001")</f>
        <v/>
      </c>
      <c r="T454" s="69">
        <f>+IF(L454="","",+DAY(TODAY())&amp;"."&amp;TEXT(+TODAY(),"MM")&amp;"."&amp;+YEAR(TODAY()))</f>
        <v/>
      </c>
      <c r="U454" s="69">
        <f>+IF(M454="","",IFERROR(+VLOOKUP(C454,materiales!$A$2:$D$1000,4,0),"DSZA"))</f>
        <v/>
      </c>
      <c r="V454" s="69">
        <f>+IF(N454="","","MAN")</f>
        <v/>
      </c>
      <c r="W454" s="69">
        <f>IF(B454="","","02")</f>
        <v/>
      </c>
      <c r="X454" s="69">
        <f>IF(B454="","","01")</f>
        <v/>
      </c>
      <c r="Y454" s="70">
        <f>+RIGHT(B454,8)</f>
        <v/>
      </c>
      <c r="Z454" s="70">
        <f>IF(M454="no_cargado",VLOOKUP(B454,NAfiliado_NFarmacia!A:H,8,0),"")</f>
        <v/>
      </c>
      <c r="AA454" s="71" t="n"/>
    </row>
    <row r="455">
      <c r="A455" s="50" t="n"/>
      <c r="B455" s="70" t="n"/>
      <c r="C455" s="72" t="n"/>
      <c r="D455" s="70" t="n"/>
      <c r="E455" s="70" t="n"/>
      <c r="F455" s="70" t="n"/>
      <c r="G455" s="66">
        <f>+IF($B455="","",+IFERROR(+VLOOKUP(B455,padron!$A$2:$E$2000,2,0),+IFERROR(VLOOKUP(B455,NAfiliado_NFarmacia!$A:$J,10,0),"Ingresar Nuevo Afiliado")))</f>
        <v/>
      </c>
      <c r="H455" s="69">
        <f>+IF(B455="","",+IFERROR(+VLOOKUP($C455,materiales!$A$2:$C$101,2,0),"9999"))</f>
        <v/>
      </c>
      <c r="I455" s="70">
        <f>+IF($B455="","",+IF(OR($F455="Si",$F455=""),IF(ISERROR(VLOOKUP($B455,padron!$A$3:$M$482,9,0)),+IF(ISERROR(VLOOKUP($B455,NAfiliado_NFarmacia!$A$2:$J$497,5,0)),"Ingresa Farmacia",VLOOKUP($B455,NAfiliado_NFarmacia!$A$2:$J$497,5,0)),VLOOKUP($B455,padron!$A$3:$M$482,9,0)),+IF(ISERROR(VLOOKUP($B455,NAfiliado_NFarmacia!$A$2:$J$497,5,0)),"Ingresa Farmacia",VLOOKUP($B455,NAfiliado_NFarmacia!$A$2:$J$497,5,0))))</f>
        <v/>
      </c>
      <c r="J455" s="70">
        <f>+IF($B455="","",+IF(OR($F455="Si",$F455=""),IF(ISERROR(VLOOKUP($B455,padron!$A$3:$M$482,10,0)),+IF(ISERROR(VLOOKUP($B455,NAfiliado_NFarmacia!$A$2:$J$497,5,0)),"Ingresa Direccion de Farmacia",VLOOKUP($B455,NAfiliado_NFarmacia!$A$2:$J$497,6,0)),VLOOKUP($B455,padron!$A$3:$M$482,10,0)),+IF(ISERROR(VLOOKUP($B455,NAfiliado_NFarmacia!$A$2:$J$497,6,0)),"Ingresa Direccion de Farmacia",VLOOKUP($B455,NAfiliado_NFarmacia!$A$2:$J$497,6,0))))</f>
        <v/>
      </c>
      <c r="K455" s="70">
        <f>+IF($B455="","",+IF(OR($F455="Si",$F455=""),IF(ISERROR(VLOOKUP($B455,padron!$A$3:$M$482,10,0)),+IF(ISERROR(VLOOKUP($B455,NAfiliado_NFarmacia!$A$2:$J$497,5,0)),"Ingresa Localidad de Farmacia",VLOOKUP($B455,NAfiliado_NFarmacia!$A$2:$J$497,7,0)),VLOOKUP($B455,padron!$A$3:$M$482,11,0)),+IF(ISERROR(VLOOKUP($B455,NAfiliado_NFarmacia!$A$2:$J$497,7,0)),"Ingresa Localidad de Farmacia",VLOOKUP($B455,NAfiliado_NFarmacia!$A$2:$J$497,7,0))))</f>
        <v/>
      </c>
      <c r="L455" s="69">
        <f>+IF(B455="","",IF(F455="No","84005541",+IFERROR(+VLOOKUP(inicio!B455,padron!$A$2:$H$1999,8,0),"84005541")))</f>
        <v/>
      </c>
      <c r="M455" s="69">
        <f>+IF(B455="","",+IFERROR(+VLOOKUP(B455,padron!A:C,3,0),"no_cargado"))</f>
        <v/>
      </c>
      <c r="N455" s="69">
        <f>+IF(C455="","",+IFERROR(+VLOOKUP($C455,materiales!$A$2:$C$101,3,0),"9999"))</f>
        <v/>
      </c>
      <c r="O455" s="69">
        <f>+IF(D455="","","01")</f>
        <v/>
      </c>
      <c r="P455" s="69">
        <f>+IF(B455="","","CONVENIO 100%")</f>
        <v/>
      </c>
      <c r="Q455" s="69">
        <f>+IF(I455="","","ZTRA")</f>
        <v/>
      </c>
      <c r="R455" s="69">
        <f>+IF(J455="","",+IFERROR(+IF(U455="DSZA","ALMA","1004"),"ALMA"))</f>
        <v/>
      </c>
      <c r="S455" s="69">
        <f>+IF(K455="","","40000001")</f>
        <v/>
      </c>
      <c r="T455" s="69">
        <f>+IF(L455="","",+DAY(TODAY())&amp;"."&amp;TEXT(+TODAY(),"MM")&amp;"."&amp;+YEAR(TODAY()))</f>
        <v/>
      </c>
      <c r="U455" s="69">
        <f>+IF(M455="","",IFERROR(+VLOOKUP(C455,materiales!$A$2:$D$1000,4,0),"DSZA"))</f>
        <v/>
      </c>
      <c r="V455" s="69">
        <f>+IF(N455="","","MAN")</f>
        <v/>
      </c>
      <c r="W455" s="69">
        <f>IF(B455="","","02")</f>
        <v/>
      </c>
      <c r="X455" s="69">
        <f>IF(B455="","","01")</f>
        <v/>
      </c>
      <c r="Y455" s="70">
        <f>+RIGHT(B455,8)</f>
        <v/>
      </c>
      <c r="Z455" s="70">
        <f>IF(M455="no_cargado",VLOOKUP(B455,NAfiliado_NFarmacia!A:H,8,0),"")</f>
        <v/>
      </c>
      <c r="AA455" s="71" t="n"/>
    </row>
    <row r="456">
      <c r="A456" s="50" t="n"/>
      <c r="B456" s="70" t="n"/>
      <c r="C456" s="72" t="n"/>
      <c r="D456" s="70" t="n"/>
      <c r="E456" s="70" t="n"/>
      <c r="F456" s="70" t="n"/>
      <c r="G456" s="66">
        <f>+IF($B456="","",+IFERROR(+VLOOKUP(B456,padron!$A$2:$E$2000,2,0),+IFERROR(VLOOKUP(B456,NAfiliado_NFarmacia!$A:$J,10,0),"Ingresar Nuevo Afiliado")))</f>
        <v/>
      </c>
      <c r="H456" s="69">
        <f>+IF(B456="","",+IFERROR(+VLOOKUP($C456,materiales!$A$2:$C$101,2,0),"9999"))</f>
        <v/>
      </c>
      <c r="I456" s="70">
        <f>+IF($B456="","",+IF(OR($F456="Si",$F456=""),IF(ISERROR(VLOOKUP($B456,padron!$A$3:$M$482,9,0)),+IF(ISERROR(VLOOKUP($B456,NAfiliado_NFarmacia!$A$2:$J$497,5,0)),"Ingresa Farmacia",VLOOKUP($B456,NAfiliado_NFarmacia!$A$2:$J$497,5,0)),VLOOKUP($B456,padron!$A$3:$M$482,9,0)),+IF(ISERROR(VLOOKUP($B456,NAfiliado_NFarmacia!$A$2:$J$497,5,0)),"Ingresa Farmacia",VLOOKUP($B456,NAfiliado_NFarmacia!$A$2:$J$497,5,0))))</f>
        <v/>
      </c>
      <c r="J456" s="70">
        <f>+IF($B456="","",+IF(OR($F456="Si",$F456=""),IF(ISERROR(VLOOKUP($B456,padron!$A$3:$M$482,10,0)),+IF(ISERROR(VLOOKUP($B456,NAfiliado_NFarmacia!$A$2:$J$497,5,0)),"Ingresa Direccion de Farmacia",VLOOKUP($B456,NAfiliado_NFarmacia!$A$2:$J$497,6,0)),VLOOKUP($B456,padron!$A$3:$M$482,10,0)),+IF(ISERROR(VLOOKUP($B456,NAfiliado_NFarmacia!$A$2:$J$497,6,0)),"Ingresa Direccion de Farmacia",VLOOKUP($B456,NAfiliado_NFarmacia!$A$2:$J$497,6,0))))</f>
        <v/>
      </c>
      <c r="K456" s="70">
        <f>+IF($B456="","",+IF(OR($F456="Si",$F456=""),IF(ISERROR(VLOOKUP($B456,padron!$A$3:$M$482,10,0)),+IF(ISERROR(VLOOKUP($B456,NAfiliado_NFarmacia!$A$2:$J$497,5,0)),"Ingresa Localidad de Farmacia",VLOOKUP($B456,NAfiliado_NFarmacia!$A$2:$J$497,7,0)),VLOOKUP($B456,padron!$A$3:$M$482,11,0)),+IF(ISERROR(VLOOKUP($B456,NAfiliado_NFarmacia!$A$2:$J$497,7,0)),"Ingresa Localidad de Farmacia",VLOOKUP($B456,NAfiliado_NFarmacia!$A$2:$J$497,7,0))))</f>
        <v/>
      </c>
      <c r="L456" s="69">
        <f>+IF(B456="","",IF(F456="No","84005541",+IFERROR(+VLOOKUP(inicio!B456,padron!$A$2:$H$1999,8,0),"84005541")))</f>
        <v/>
      </c>
      <c r="M456" s="69">
        <f>+IF(B456="","",+IFERROR(+VLOOKUP(B456,padron!A:C,3,0),"no_cargado"))</f>
        <v/>
      </c>
      <c r="N456" s="69">
        <f>+IF(C456="","",+IFERROR(+VLOOKUP($C456,materiales!$A$2:$C$101,3,0),"9999"))</f>
        <v/>
      </c>
      <c r="O456" s="69">
        <f>+IF(D456="","","01")</f>
        <v/>
      </c>
      <c r="P456" s="69">
        <f>+IF(B456="","","CONVENIO 100%")</f>
        <v/>
      </c>
      <c r="Q456" s="69">
        <f>+IF(I456="","","ZTRA")</f>
        <v/>
      </c>
      <c r="R456" s="69">
        <f>+IF(J456="","",+IFERROR(+IF(U456="DSZA","ALMA","1004"),"ALMA"))</f>
        <v/>
      </c>
      <c r="S456" s="69">
        <f>+IF(K456="","","40000001")</f>
        <v/>
      </c>
      <c r="T456" s="69">
        <f>+IF(L456="","",+DAY(TODAY())&amp;"."&amp;TEXT(+TODAY(),"MM")&amp;"."&amp;+YEAR(TODAY()))</f>
        <v/>
      </c>
      <c r="U456" s="69">
        <f>+IF(M456="","",IFERROR(+VLOOKUP(C456,materiales!$A$2:$D$1000,4,0),"DSZA"))</f>
        <v/>
      </c>
      <c r="V456" s="69">
        <f>+IF(N456="","","MAN")</f>
        <v/>
      </c>
      <c r="W456" s="69">
        <f>IF(B456="","","02")</f>
        <v/>
      </c>
      <c r="X456" s="69">
        <f>IF(B456="","","01")</f>
        <v/>
      </c>
      <c r="Y456" s="70">
        <f>+RIGHT(B456,8)</f>
        <v/>
      </c>
      <c r="Z456" s="70">
        <f>IF(M456="no_cargado",VLOOKUP(B456,NAfiliado_NFarmacia!A:H,8,0),"")</f>
        <v/>
      </c>
      <c r="AA456" s="71" t="n"/>
    </row>
    <row r="457">
      <c r="A457" s="50" t="n"/>
      <c r="B457" s="70" t="n"/>
      <c r="C457" s="72" t="n"/>
      <c r="D457" s="70" t="n"/>
      <c r="E457" s="70" t="n"/>
      <c r="F457" s="70" t="n"/>
      <c r="G457" s="66">
        <f>+IF($B457="","",+IFERROR(+VLOOKUP(B457,padron!$A$2:$E$2000,2,0),+IFERROR(VLOOKUP(B457,NAfiliado_NFarmacia!$A:$J,10,0),"Ingresar Nuevo Afiliado")))</f>
        <v/>
      </c>
      <c r="H457" s="69">
        <f>+IF(B457="","",+IFERROR(+VLOOKUP($C457,materiales!$A$2:$C$101,2,0),"9999"))</f>
        <v/>
      </c>
      <c r="I457" s="70">
        <f>+IF($B457="","",+IF(OR($F457="Si",$F457=""),IF(ISERROR(VLOOKUP($B457,padron!$A$3:$M$482,9,0)),+IF(ISERROR(VLOOKUP($B457,NAfiliado_NFarmacia!$A$2:$J$497,5,0)),"Ingresa Farmacia",VLOOKUP($B457,NAfiliado_NFarmacia!$A$2:$J$497,5,0)),VLOOKUP($B457,padron!$A$3:$M$482,9,0)),+IF(ISERROR(VLOOKUP($B457,NAfiliado_NFarmacia!$A$2:$J$497,5,0)),"Ingresa Farmacia",VLOOKUP($B457,NAfiliado_NFarmacia!$A$2:$J$497,5,0))))</f>
        <v/>
      </c>
      <c r="J457" s="70">
        <f>+IF($B457="","",+IF(OR($F457="Si",$F457=""),IF(ISERROR(VLOOKUP($B457,padron!$A$3:$M$482,10,0)),+IF(ISERROR(VLOOKUP($B457,NAfiliado_NFarmacia!$A$2:$J$497,5,0)),"Ingresa Direccion de Farmacia",VLOOKUP($B457,NAfiliado_NFarmacia!$A$2:$J$497,6,0)),VLOOKUP($B457,padron!$A$3:$M$482,10,0)),+IF(ISERROR(VLOOKUP($B457,NAfiliado_NFarmacia!$A$2:$J$497,6,0)),"Ingresa Direccion de Farmacia",VLOOKUP($B457,NAfiliado_NFarmacia!$A$2:$J$497,6,0))))</f>
        <v/>
      </c>
      <c r="K457" s="70">
        <f>+IF($B457="","",+IF(OR($F457="Si",$F457=""),IF(ISERROR(VLOOKUP($B457,padron!$A$3:$M$482,10,0)),+IF(ISERROR(VLOOKUP($B457,NAfiliado_NFarmacia!$A$2:$J$497,5,0)),"Ingresa Localidad de Farmacia",VLOOKUP($B457,NAfiliado_NFarmacia!$A$2:$J$497,7,0)),VLOOKUP($B457,padron!$A$3:$M$482,11,0)),+IF(ISERROR(VLOOKUP($B457,NAfiliado_NFarmacia!$A$2:$J$497,7,0)),"Ingresa Localidad de Farmacia",VLOOKUP($B457,NAfiliado_NFarmacia!$A$2:$J$497,7,0))))</f>
        <v/>
      </c>
      <c r="L457" s="69">
        <f>+IF(B457="","",IF(F457="No","84005541",+IFERROR(+VLOOKUP(inicio!B457,padron!$A$2:$H$1999,8,0),"84005541")))</f>
        <v/>
      </c>
      <c r="M457" s="69">
        <f>+IF(B457="","",+IFERROR(+VLOOKUP(B457,padron!A:C,3,0),"no_cargado"))</f>
        <v/>
      </c>
      <c r="N457" s="69">
        <f>+IF(C457="","",+IFERROR(+VLOOKUP($C457,materiales!$A$2:$C$101,3,0),"9999"))</f>
        <v/>
      </c>
      <c r="O457" s="69">
        <f>+IF(D457="","","01")</f>
        <v/>
      </c>
      <c r="P457" s="69">
        <f>+IF(B457="","","CONVENIO 100%")</f>
        <v/>
      </c>
      <c r="Q457" s="69">
        <f>+IF(I457="","","ZTRA")</f>
        <v/>
      </c>
      <c r="R457" s="69">
        <f>+IF(J457="","",+IFERROR(+IF(U457="DSZA","ALMA","1004"),"ALMA"))</f>
        <v/>
      </c>
      <c r="S457" s="69">
        <f>+IF(K457="","","40000001")</f>
        <v/>
      </c>
      <c r="T457" s="69">
        <f>+IF(L457="","",+DAY(TODAY())&amp;"."&amp;TEXT(+TODAY(),"MM")&amp;"."&amp;+YEAR(TODAY()))</f>
        <v/>
      </c>
      <c r="U457" s="69">
        <f>+IF(M457="","",IFERROR(+VLOOKUP(C457,materiales!$A$2:$D$1000,4,0),"DSZA"))</f>
        <v/>
      </c>
      <c r="V457" s="69">
        <f>+IF(N457="","","MAN")</f>
        <v/>
      </c>
      <c r="W457" s="69">
        <f>IF(B457="","","02")</f>
        <v/>
      </c>
      <c r="X457" s="69">
        <f>IF(B457="","","01")</f>
        <v/>
      </c>
      <c r="Y457" s="70">
        <f>+RIGHT(B457,8)</f>
        <v/>
      </c>
      <c r="Z457" s="70">
        <f>IF(M457="no_cargado",VLOOKUP(B457,NAfiliado_NFarmacia!A:H,8,0),"")</f>
        <v/>
      </c>
      <c r="AA457" s="71" t="n"/>
    </row>
    <row r="458">
      <c r="A458" s="50" t="n"/>
      <c r="B458" s="70" t="n"/>
      <c r="C458" s="72" t="n"/>
      <c r="D458" s="70" t="n"/>
      <c r="E458" s="70" t="n"/>
      <c r="F458" s="70" t="n"/>
      <c r="G458" s="66">
        <f>+IF($B458="","",+IFERROR(+VLOOKUP(B458,padron!$A$2:$E$2000,2,0),+IFERROR(VLOOKUP(B458,NAfiliado_NFarmacia!$A:$J,10,0),"Ingresar Nuevo Afiliado")))</f>
        <v/>
      </c>
      <c r="H458" s="69">
        <f>+IF(B458="","",+IFERROR(+VLOOKUP($C458,materiales!$A$2:$C$101,2,0),"9999"))</f>
        <v/>
      </c>
      <c r="I458" s="70">
        <f>+IF($B458="","",+IF(OR($F458="Si",$F458=""),IF(ISERROR(VLOOKUP($B458,padron!$A$3:$M$482,9,0)),+IF(ISERROR(VLOOKUP($B458,NAfiliado_NFarmacia!$A$2:$J$497,5,0)),"Ingresa Farmacia",VLOOKUP($B458,NAfiliado_NFarmacia!$A$2:$J$497,5,0)),VLOOKUP($B458,padron!$A$3:$M$482,9,0)),+IF(ISERROR(VLOOKUP($B458,NAfiliado_NFarmacia!$A$2:$J$497,5,0)),"Ingresa Farmacia",VLOOKUP($B458,NAfiliado_NFarmacia!$A$2:$J$497,5,0))))</f>
        <v/>
      </c>
      <c r="J458" s="70">
        <f>+IF($B458="","",+IF(OR($F458="Si",$F458=""),IF(ISERROR(VLOOKUP($B458,padron!$A$3:$M$482,10,0)),+IF(ISERROR(VLOOKUP($B458,NAfiliado_NFarmacia!$A$2:$J$497,5,0)),"Ingresa Direccion de Farmacia",VLOOKUP($B458,NAfiliado_NFarmacia!$A$2:$J$497,6,0)),VLOOKUP($B458,padron!$A$3:$M$482,10,0)),+IF(ISERROR(VLOOKUP($B458,NAfiliado_NFarmacia!$A$2:$J$497,6,0)),"Ingresa Direccion de Farmacia",VLOOKUP($B458,NAfiliado_NFarmacia!$A$2:$J$497,6,0))))</f>
        <v/>
      </c>
      <c r="K458" s="70">
        <f>+IF($B458="","",+IF(OR($F458="Si",$F458=""),IF(ISERROR(VLOOKUP($B458,padron!$A$3:$M$482,10,0)),+IF(ISERROR(VLOOKUP($B458,NAfiliado_NFarmacia!$A$2:$J$497,5,0)),"Ingresa Localidad de Farmacia",VLOOKUP($B458,NAfiliado_NFarmacia!$A$2:$J$497,7,0)),VLOOKUP($B458,padron!$A$3:$M$482,11,0)),+IF(ISERROR(VLOOKUP($B458,NAfiliado_NFarmacia!$A$2:$J$497,7,0)),"Ingresa Localidad de Farmacia",VLOOKUP($B458,NAfiliado_NFarmacia!$A$2:$J$497,7,0))))</f>
        <v/>
      </c>
      <c r="L458" s="69">
        <f>+IF(B458="","",IF(F458="No","84005541",+IFERROR(+VLOOKUP(inicio!B458,padron!$A$2:$H$1999,8,0),"84005541")))</f>
        <v/>
      </c>
      <c r="M458" s="69">
        <f>+IF(B458="","",+IFERROR(+VLOOKUP(B458,padron!A:C,3,0),"no_cargado"))</f>
        <v/>
      </c>
      <c r="N458" s="69">
        <f>+IF(C458="","",+IFERROR(+VLOOKUP($C458,materiales!$A$2:$C$101,3,0),"9999"))</f>
        <v/>
      </c>
      <c r="O458" s="69">
        <f>+IF(D458="","","01")</f>
        <v/>
      </c>
      <c r="P458" s="69">
        <f>+IF(B458="","","CONVENIO 100%")</f>
        <v/>
      </c>
      <c r="Q458" s="69">
        <f>+IF(I458="","","ZTRA")</f>
        <v/>
      </c>
      <c r="R458" s="69">
        <f>+IF(J458="","",+IFERROR(+IF(U458="DSZA","ALMA","1004"),"ALMA"))</f>
        <v/>
      </c>
      <c r="S458" s="69">
        <f>+IF(K458="","","40000001")</f>
        <v/>
      </c>
      <c r="T458" s="69">
        <f>+IF(L458="","",+DAY(TODAY())&amp;"."&amp;TEXT(+TODAY(),"MM")&amp;"."&amp;+YEAR(TODAY()))</f>
        <v/>
      </c>
      <c r="U458" s="69">
        <f>+IF(M458="","",IFERROR(+VLOOKUP(C458,materiales!$A$2:$D$1000,4,0),"DSZA"))</f>
        <v/>
      </c>
      <c r="V458" s="69">
        <f>+IF(N458="","","MAN")</f>
        <v/>
      </c>
      <c r="W458" s="69">
        <f>IF(B458="","","02")</f>
        <v/>
      </c>
      <c r="X458" s="69">
        <f>IF(B458="","","01")</f>
        <v/>
      </c>
      <c r="Y458" s="70">
        <f>+RIGHT(B458,8)</f>
        <v/>
      </c>
      <c r="Z458" s="70">
        <f>IF(M458="no_cargado",VLOOKUP(B458,NAfiliado_NFarmacia!A:H,8,0),"")</f>
        <v/>
      </c>
      <c r="AA458" s="71" t="n"/>
    </row>
    <row r="459">
      <c r="A459" s="50" t="n"/>
      <c r="B459" s="70" t="n"/>
      <c r="C459" s="72" t="n"/>
      <c r="D459" s="70" t="n"/>
      <c r="E459" s="70" t="n"/>
      <c r="F459" s="70" t="n"/>
      <c r="G459" s="66">
        <f>+IF($B459="","",+IFERROR(+VLOOKUP(B459,padron!$A$2:$E$2000,2,0),+IFERROR(VLOOKUP(B459,NAfiliado_NFarmacia!$A:$J,10,0),"Ingresar Nuevo Afiliado")))</f>
        <v/>
      </c>
      <c r="H459" s="69">
        <f>+IF(B459="","",+IFERROR(+VLOOKUP($C459,materiales!$A$2:$C$101,2,0),"9999"))</f>
        <v/>
      </c>
      <c r="I459" s="70">
        <f>+IF($B459="","",+IF(OR($F459="Si",$F459=""),IF(ISERROR(VLOOKUP($B459,padron!$A$3:$M$482,9,0)),+IF(ISERROR(VLOOKUP($B459,NAfiliado_NFarmacia!$A$2:$J$497,5,0)),"Ingresa Farmacia",VLOOKUP($B459,NAfiliado_NFarmacia!$A$2:$J$497,5,0)),VLOOKUP($B459,padron!$A$3:$M$482,9,0)),+IF(ISERROR(VLOOKUP($B459,NAfiliado_NFarmacia!$A$2:$J$497,5,0)),"Ingresa Farmacia",VLOOKUP($B459,NAfiliado_NFarmacia!$A$2:$J$497,5,0))))</f>
        <v/>
      </c>
      <c r="J459" s="70">
        <f>+IF($B459="","",+IF(OR($F459="Si",$F459=""),IF(ISERROR(VLOOKUP($B459,padron!$A$3:$M$482,10,0)),+IF(ISERROR(VLOOKUP($B459,NAfiliado_NFarmacia!$A$2:$J$497,5,0)),"Ingresa Direccion de Farmacia",VLOOKUP($B459,NAfiliado_NFarmacia!$A$2:$J$497,6,0)),VLOOKUP($B459,padron!$A$3:$M$482,10,0)),+IF(ISERROR(VLOOKUP($B459,NAfiliado_NFarmacia!$A$2:$J$497,6,0)),"Ingresa Direccion de Farmacia",VLOOKUP($B459,NAfiliado_NFarmacia!$A$2:$J$497,6,0))))</f>
        <v/>
      </c>
      <c r="K459" s="70">
        <f>+IF($B459="","",+IF(OR($F459="Si",$F459=""),IF(ISERROR(VLOOKUP($B459,padron!$A$3:$M$482,10,0)),+IF(ISERROR(VLOOKUP($B459,NAfiliado_NFarmacia!$A$2:$J$497,5,0)),"Ingresa Localidad de Farmacia",VLOOKUP($B459,NAfiliado_NFarmacia!$A$2:$J$497,7,0)),VLOOKUP($B459,padron!$A$3:$M$482,11,0)),+IF(ISERROR(VLOOKUP($B459,NAfiliado_NFarmacia!$A$2:$J$497,7,0)),"Ingresa Localidad de Farmacia",VLOOKUP($B459,NAfiliado_NFarmacia!$A$2:$J$497,7,0))))</f>
        <v/>
      </c>
      <c r="L459" s="69">
        <f>+IF(B459="","",IF(F459="No","84005541",+IFERROR(+VLOOKUP(inicio!B459,padron!$A$2:$H$1999,8,0),"84005541")))</f>
        <v/>
      </c>
      <c r="M459" s="69">
        <f>+IF(B459="","",+IFERROR(+VLOOKUP(B459,padron!A:C,3,0),"no_cargado"))</f>
        <v/>
      </c>
      <c r="N459" s="69">
        <f>+IF(C459="","",+IFERROR(+VLOOKUP($C459,materiales!$A$2:$C$101,3,0),"9999"))</f>
        <v/>
      </c>
      <c r="O459" s="69">
        <f>+IF(D459="","","01")</f>
        <v/>
      </c>
      <c r="P459" s="69">
        <f>+IF(B459="","","CONVENIO 100%")</f>
        <v/>
      </c>
      <c r="Q459" s="69">
        <f>+IF(I459="","","ZTRA")</f>
        <v/>
      </c>
      <c r="R459" s="69">
        <f>+IF(J459="","",+IFERROR(+IF(U459="DSZA","ALMA","1004"),"ALMA"))</f>
        <v/>
      </c>
      <c r="S459" s="69">
        <f>+IF(K459="","","40000001")</f>
        <v/>
      </c>
      <c r="T459" s="69">
        <f>+IF(L459="","",+DAY(TODAY())&amp;"."&amp;TEXT(+TODAY(),"MM")&amp;"."&amp;+YEAR(TODAY()))</f>
        <v/>
      </c>
      <c r="U459" s="69">
        <f>+IF(M459="","",IFERROR(+VLOOKUP(C459,materiales!$A$2:$D$1000,4,0),"DSZA"))</f>
        <v/>
      </c>
      <c r="V459" s="69">
        <f>+IF(N459="","","MAN")</f>
        <v/>
      </c>
      <c r="W459" s="69">
        <f>IF(B459="","","02")</f>
        <v/>
      </c>
      <c r="X459" s="69">
        <f>IF(B459="","","01")</f>
        <v/>
      </c>
      <c r="Y459" s="70">
        <f>+RIGHT(B459,8)</f>
        <v/>
      </c>
      <c r="Z459" s="70">
        <f>IF(M459="no_cargado",VLOOKUP(B459,NAfiliado_NFarmacia!A:H,8,0),"")</f>
        <v/>
      </c>
      <c r="AA459" s="71" t="n"/>
    </row>
    <row r="460">
      <c r="A460" s="50" t="n"/>
      <c r="B460" s="70" t="n"/>
      <c r="C460" s="72" t="n"/>
      <c r="D460" s="70" t="n"/>
      <c r="E460" s="70" t="n"/>
      <c r="F460" s="70" t="n"/>
      <c r="G460" s="66">
        <f>+IF($B460="","",+IFERROR(+VLOOKUP(B460,padron!$A$2:$E$2000,2,0),+IFERROR(VLOOKUP(B460,NAfiliado_NFarmacia!$A:$J,10,0),"Ingresar Nuevo Afiliado")))</f>
        <v/>
      </c>
      <c r="H460" s="69">
        <f>+IF(B460="","",+IFERROR(+VLOOKUP($C460,materiales!$A$2:$C$101,2,0),"9999"))</f>
        <v/>
      </c>
      <c r="I460" s="70">
        <f>+IF($B460="","",+IF(OR($F460="Si",$F460=""),IF(ISERROR(VLOOKUP($B460,padron!$A$3:$M$482,9,0)),+IF(ISERROR(VLOOKUP($B460,NAfiliado_NFarmacia!$A$2:$J$497,5,0)),"Ingresa Farmacia",VLOOKUP($B460,NAfiliado_NFarmacia!$A$2:$J$497,5,0)),VLOOKUP($B460,padron!$A$3:$M$482,9,0)),+IF(ISERROR(VLOOKUP($B460,NAfiliado_NFarmacia!$A$2:$J$497,5,0)),"Ingresa Farmacia",VLOOKUP($B460,NAfiliado_NFarmacia!$A$2:$J$497,5,0))))</f>
        <v/>
      </c>
      <c r="J460" s="70">
        <f>+IF($B460="","",+IF(OR($F460="Si",$F460=""),IF(ISERROR(VLOOKUP($B460,padron!$A$3:$M$482,10,0)),+IF(ISERROR(VLOOKUP($B460,NAfiliado_NFarmacia!$A$2:$J$497,5,0)),"Ingresa Direccion de Farmacia",VLOOKUP($B460,NAfiliado_NFarmacia!$A$2:$J$497,6,0)),VLOOKUP($B460,padron!$A$3:$M$482,10,0)),+IF(ISERROR(VLOOKUP($B460,NAfiliado_NFarmacia!$A$2:$J$497,6,0)),"Ingresa Direccion de Farmacia",VLOOKUP($B460,NAfiliado_NFarmacia!$A$2:$J$497,6,0))))</f>
        <v/>
      </c>
      <c r="K460" s="70">
        <f>+IF($B460="","",+IF(OR($F460="Si",$F460=""),IF(ISERROR(VLOOKUP($B460,padron!$A$3:$M$482,10,0)),+IF(ISERROR(VLOOKUP($B460,NAfiliado_NFarmacia!$A$2:$J$497,5,0)),"Ingresa Localidad de Farmacia",VLOOKUP($B460,NAfiliado_NFarmacia!$A$2:$J$497,7,0)),VLOOKUP($B460,padron!$A$3:$M$482,11,0)),+IF(ISERROR(VLOOKUP($B460,NAfiliado_NFarmacia!$A$2:$J$497,7,0)),"Ingresa Localidad de Farmacia",VLOOKUP($B460,NAfiliado_NFarmacia!$A$2:$J$497,7,0))))</f>
        <v/>
      </c>
      <c r="L460" s="69">
        <f>+IF(B460="","",IF(F460="No","84005541",+IFERROR(+VLOOKUP(inicio!B460,padron!$A$2:$H$1999,8,0),"84005541")))</f>
        <v/>
      </c>
      <c r="M460" s="69">
        <f>+IF(B460="","",+IFERROR(+VLOOKUP(B460,padron!A:C,3,0),"no_cargado"))</f>
        <v/>
      </c>
      <c r="N460" s="69">
        <f>+IF(C460="","",+IFERROR(+VLOOKUP($C460,materiales!$A$2:$C$101,3,0),"9999"))</f>
        <v/>
      </c>
      <c r="O460" s="69">
        <f>+IF(D460="","","01")</f>
        <v/>
      </c>
      <c r="P460" s="69">
        <f>+IF(B460="","","CONVENIO 100%")</f>
        <v/>
      </c>
      <c r="Q460" s="69">
        <f>+IF(I460="","","ZTRA")</f>
        <v/>
      </c>
      <c r="R460" s="69">
        <f>+IF(J460="","",+IFERROR(+IF(U460="DSZA","ALMA","1004"),"ALMA"))</f>
        <v/>
      </c>
      <c r="S460" s="69">
        <f>+IF(K460="","","40000001")</f>
        <v/>
      </c>
      <c r="T460" s="69">
        <f>+IF(L460="","",+DAY(TODAY())&amp;"."&amp;TEXT(+TODAY(),"MM")&amp;"."&amp;+YEAR(TODAY()))</f>
        <v/>
      </c>
      <c r="U460" s="69">
        <f>+IF(M460="","",IFERROR(+VLOOKUP(C460,materiales!$A$2:$D$1000,4,0),"DSZA"))</f>
        <v/>
      </c>
      <c r="V460" s="69">
        <f>+IF(N460="","","MAN")</f>
        <v/>
      </c>
      <c r="W460" s="69">
        <f>IF(B460="","","02")</f>
        <v/>
      </c>
      <c r="X460" s="69">
        <f>IF(B460="","","01")</f>
        <v/>
      </c>
      <c r="Y460" s="70">
        <f>+RIGHT(B460,8)</f>
        <v/>
      </c>
      <c r="Z460" s="70">
        <f>IF(M460="no_cargado",VLOOKUP(B460,NAfiliado_NFarmacia!A:H,8,0),"")</f>
        <v/>
      </c>
      <c r="AA460" s="71" t="n"/>
    </row>
    <row r="461">
      <c r="A461" s="50" t="n"/>
      <c r="B461" s="70" t="n"/>
      <c r="C461" s="72" t="n"/>
      <c r="D461" s="70" t="n"/>
      <c r="E461" s="70" t="n"/>
      <c r="F461" s="70" t="n"/>
      <c r="G461" s="66">
        <f>+IF($B461="","",+IFERROR(+VLOOKUP(B461,padron!$A$2:$E$2000,2,0),+IFERROR(VLOOKUP(B461,NAfiliado_NFarmacia!$A:$J,10,0),"Ingresar Nuevo Afiliado")))</f>
        <v/>
      </c>
      <c r="H461" s="69">
        <f>+IF(B461="","",+IFERROR(+VLOOKUP($C461,materiales!$A$2:$C$101,2,0),"9999"))</f>
        <v/>
      </c>
      <c r="I461" s="70">
        <f>+IF($B461="","",+IF(OR($F461="Si",$F461=""),IF(ISERROR(VLOOKUP($B461,padron!$A$3:$M$482,9,0)),+IF(ISERROR(VLOOKUP($B461,NAfiliado_NFarmacia!$A$2:$J$497,5,0)),"Ingresa Farmacia",VLOOKUP($B461,NAfiliado_NFarmacia!$A$2:$J$497,5,0)),VLOOKUP($B461,padron!$A$3:$M$482,9,0)),+IF(ISERROR(VLOOKUP($B461,NAfiliado_NFarmacia!$A$2:$J$497,5,0)),"Ingresa Farmacia",VLOOKUP($B461,NAfiliado_NFarmacia!$A$2:$J$497,5,0))))</f>
        <v/>
      </c>
      <c r="J461" s="70">
        <f>+IF($B461="","",+IF(OR($F461="Si",$F461=""),IF(ISERROR(VLOOKUP($B461,padron!$A$3:$M$482,10,0)),+IF(ISERROR(VLOOKUP($B461,NAfiliado_NFarmacia!$A$2:$J$497,5,0)),"Ingresa Direccion de Farmacia",VLOOKUP($B461,NAfiliado_NFarmacia!$A$2:$J$497,6,0)),VLOOKUP($B461,padron!$A$3:$M$482,10,0)),+IF(ISERROR(VLOOKUP($B461,NAfiliado_NFarmacia!$A$2:$J$497,6,0)),"Ingresa Direccion de Farmacia",VLOOKUP($B461,NAfiliado_NFarmacia!$A$2:$J$497,6,0))))</f>
        <v/>
      </c>
      <c r="K461" s="70">
        <f>+IF($B461="","",+IF(OR($F461="Si",$F461=""),IF(ISERROR(VLOOKUP($B461,padron!$A$3:$M$482,10,0)),+IF(ISERROR(VLOOKUP($B461,NAfiliado_NFarmacia!$A$2:$J$497,5,0)),"Ingresa Localidad de Farmacia",VLOOKUP($B461,NAfiliado_NFarmacia!$A$2:$J$497,7,0)),VLOOKUP($B461,padron!$A$3:$M$482,11,0)),+IF(ISERROR(VLOOKUP($B461,NAfiliado_NFarmacia!$A$2:$J$497,7,0)),"Ingresa Localidad de Farmacia",VLOOKUP($B461,NAfiliado_NFarmacia!$A$2:$J$497,7,0))))</f>
        <v/>
      </c>
      <c r="L461" s="69">
        <f>+IF(B461="","",IF(F461="No","84005541",+IFERROR(+VLOOKUP(inicio!B461,padron!$A$2:$H$1999,8,0),"84005541")))</f>
        <v/>
      </c>
      <c r="M461" s="69">
        <f>+IF(B461="","",+IFERROR(+VLOOKUP(B461,padron!A:C,3,0),"no_cargado"))</f>
        <v/>
      </c>
      <c r="N461" s="69">
        <f>+IF(C461="","",+IFERROR(+VLOOKUP($C461,materiales!$A$2:$C$101,3,0),"9999"))</f>
        <v/>
      </c>
      <c r="O461" s="69">
        <f>+IF(D461="","","01")</f>
        <v/>
      </c>
      <c r="P461" s="69">
        <f>+IF(B461="","","CONVENIO 100%")</f>
        <v/>
      </c>
      <c r="Q461" s="69">
        <f>+IF(I461="","","ZTRA")</f>
        <v/>
      </c>
      <c r="R461" s="69">
        <f>+IF(J461="","",+IFERROR(+IF(U461="DSZA","ALMA","1004"),"ALMA"))</f>
        <v/>
      </c>
      <c r="S461" s="69">
        <f>+IF(K461="","","40000001")</f>
        <v/>
      </c>
      <c r="T461" s="69">
        <f>+IF(L461="","",+DAY(TODAY())&amp;"."&amp;TEXT(+TODAY(),"MM")&amp;"."&amp;+YEAR(TODAY()))</f>
        <v/>
      </c>
      <c r="U461" s="69">
        <f>+IF(M461="","",IFERROR(+VLOOKUP(C461,materiales!$A$2:$D$1000,4,0),"DSZA"))</f>
        <v/>
      </c>
      <c r="V461" s="69">
        <f>+IF(N461="","","MAN")</f>
        <v/>
      </c>
      <c r="W461" s="69">
        <f>IF(B461="","","02")</f>
        <v/>
      </c>
      <c r="X461" s="69">
        <f>IF(B461="","","01")</f>
        <v/>
      </c>
      <c r="Y461" s="70">
        <f>+RIGHT(B461,8)</f>
        <v/>
      </c>
      <c r="Z461" s="70">
        <f>IF(M461="no_cargado",VLOOKUP(B461,NAfiliado_NFarmacia!A:H,8,0),"")</f>
        <v/>
      </c>
      <c r="AA461" s="71" t="n"/>
    </row>
    <row r="462">
      <c r="A462" s="50" t="n"/>
      <c r="B462" s="70" t="n"/>
      <c r="C462" s="72" t="n"/>
      <c r="D462" s="70" t="n"/>
      <c r="E462" s="70" t="n"/>
      <c r="F462" s="70" t="n"/>
      <c r="G462" s="66">
        <f>+IF($B462="","",+IFERROR(+VLOOKUP(B462,padron!$A$2:$E$2000,2,0),+IFERROR(VLOOKUP(B462,NAfiliado_NFarmacia!$A:$J,10,0),"Ingresar Nuevo Afiliado")))</f>
        <v/>
      </c>
      <c r="H462" s="69">
        <f>+IF(B462="","",+IFERROR(+VLOOKUP($C462,materiales!$A$2:$C$101,2,0),"9999"))</f>
        <v/>
      </c>
      <c r="I462" s="70">
        <f>+IF($B462="","",+IF(OR($F462="Si",$F462=""),IF(ISERROR(VLOOKUP($B462,padron!$A$3:$M$482,9,0)),+IF(ISERROR(VLOOKUP($B462,NAfiliado_NFarmacia!$A$2:$J$497,5,0)),"Ingresa Farmacia",VLOOKUP($B462,NAfiliado_NFarmacia!$A$2:$J$497,5,0)),VLOOKUP($B462,padron!$A$3:$M$482,9,0)),+IF(ISERROR(VLOOKUP($B462,NAfiliado_NFarmacia!$A$2:$J$497,5,0)),"Ingresa Farmacia",VLOOKUP($B462,NAfiliado_NFarmacia!$A$2:$J$497,5,0))))</f>
        <v/>
      </c>
      <c r="J462" s="70">
        <f>+IF($B462="","",+IF(OR($F462="Si",$F462=""),IF(ISERROR(VLOOKUP($B462,padron!$A$3:$M$482,10,0)),+IF(ISERROR(VLOOKUP($B462,NAfiliado_NFarmacia!$A$2:$J$497,5,0)),"Ingresa Direccion de Farmacia",VLOOKUP($B462,NAfiliado_NFarmacia!$A$2:$J$497,6,0)),VLOOKUP($B462,padron!$A$3:$M$482,10,0)),+IF(ISERROR(VLOOKUP($B462,NAfiliado_NFarmacia!$A$2:$J$497,6,0)),"Ingresa Direccion de Farmacia",VLOOKUP($B462,NAfiliado_NFarmacia!$A$2:$J$497,6,0))))</f>
        <v/>
      </c>
      <c r="K462" s="70">
        <f>+IF($B462="","",+IF(OR($F462="Si",$F462=""),IF(ISERROR(VLOOKUP($B462,padron!$A$3:$M$482,10,0)),+IF(ISERROR(VLOOKUP($B462,NAfiliado_NFarmacia!$A$2:$J$497,5,0)),"Ingresa Localidad de Farmacia",VLOOKUP($B462,NAfiliado_NFarmacia!$A$2:$J$497,7,0)),VLOOKUP($B462,padron!$A$3:$M$482,11,0)),+IF(ISERROR(VLOOKUP($B462,NAfiliado_NFarmacia!$A$2:$J$497,7,0)),"Ingresa Localidad de Farmacia",VLOOKUP($B462,NAfiliado_NFarmacia!$A$2:$J$497,7,0))))</f>
        <v/>
      </c>
      <c r="L462" s="69">
        <f>+IF(B462="","",IF(F462="No","84005541",+IFERROR(+VLOOKUP(inicio!B462,padron!$A$2:$H$1999,8,0),"84005541")))</f>
        <v/>
      </c>
      <c r="M462" s="69">
        <f>+IF(B462="","",+IFERROR(+VLOOKUP(B462,padron!A:C,3,0),"no_cargado"))</f>
        <v/>
      </c>
      <c r="N462" s="69">
        <f>+IF(C462="","",+IFERROR(+VLOOKUP($C462,materiales!$A$2:$C$101,3,0),"9999"))</f>
        <v/>
      </c>
      <c r="O462" s="69">
        <f>+IF(D462="","","01")</f>
        <v/>
      </c>
      <c r="P462" s="69">
        <f>+IF(B462="","","CONVENIO 100%")</f>
        <v/>
      </c>
      <c r="Q462" s="69">
        <f>+IF(I462="","","ZTRA")</f>
        <v/>
      </c>
      <c r="R462" s="69">
        <f>+IF(J462="","",+IFERROR(+IF(U462="DSZA","ALMA","1004"),"ALMA"))</f>
        <v/>
      </c>
      <c r="S462" s="69">
        <f>+IF(K462="","","40000001")</f>
        <v/>
      </c>
      <c r="T462" s="69">
        <f>+IF(L462="","",+DAY(TODAY())&amp;"."&amp;TEXT(+TODAY(),"MM")&amp;"."&amp;+YEAR(TODAY()))</f>
        <v/>
      </c>
      <c r="U462" s="69">
        <f>+IF(M462="","",IFERROR(+VLOOKUP(C462,materiales!$A$2:$D$1000,4,0),"DSZA"))</f>
        <v/>
      </c>
      <c r="V462" s="69">
        <f>+IF(N462="","","MAN")</f>
        <v/>
      </c>
      <c r="W462" s="69">
        <f>IF(B462="","","02")</f>
        <v/>
      </c>
      <c r="X462" s="69">
        <f>IF(B462="","","01")</f>
        <v/>
      </c>
      <c r="Y462" s="70">
        <f>+RIGHT(B462,8)</f>
        <v/>
      </c>
      <c r="Z462" s="70">
        <f>IF(M462="no_cargado",VLOOKUP(B462,NAfiliado_NFarmacia!A:H,8,0),"")</f>
        <v/>
      </c>
      <c r="AA462" s="71" t="n"/>
    </row>
    <row r="463">
      <c r="A463" s="50" t="n"/>
      <c r="B463" s="70" t="n"/>
      <c r="C463" s="72" t="n"/>
      <c r="D463" s="70" t="n"/>
      <c r="E463" s="70" t="n"/>
      <c r="F463" s="70" t="n"/>
      <c r="G463" s="66">
        <f>+IF($B463="","",+IFERROR(+VLOOKUP(B463,padron!$A$2:$E$2000,2,0),+IFERROR(VLOOKUP(B463,NAfiliado_NFarmacia!$A:$J,10,0),"Ingresar Nuevo Afiliado")))</f>
        <v/>
      </c>
      <c r="H463" s="69">
        <f>+IF(B463="","",+IFERROR(+VLOOKUP($C463,materiales!$A$2:$C$101,2,0),"9999"))</f>
        <v/>
      </c>
      <c r="I463" s="70">
        <f>+IF($B463="","",+IF(OR($F463="Si",$F463=""),IF(ISERROR(VLOOKUP($B463,padron!$A$3:$M$482,9,0)),+IF(ISERROR(VLOOKUP($B463,NAfiliado_NFarmacia!$A$2:$J$497,5,0)),"Ingresa Farmacia",VLOOKUP($B463,NAfiliado_NFarmacia!$A$2:$J$497,5,0)),VLOOKUP($B463,padron!$A$3:$M$482,9,0)),+IF(ISERROR(VLOOKUP($B463,NAfiliado_NFarmacia!$A$2:$J$497,5,0)),"Ingresa Farmacia",VLOOKUP($B463,NAfiliado_NFarmacia!$A$2:$J$497,5,0))))</f>
        <v/>
      </c>
      <c r="J463" s="70">
        <f>+IF($B463="","",+IF(OR($F463="Si",$F463=""),IF(ISERROR(VLOOKUP($B463,padron!$A$3:$M$482,10,0)),+IF(ISERROR(VLOOKUP($B463,NAfiliado_NFarmacia!$A$2:$J$497,5,0)),"Ingresa Direccion de Farmacia",VLOOKUP($B463,NAfiliado_NFarmacia!$A$2:$J$497,6,0)),VLOOKUP($B463,padron!$A$3:$M$482,10,0)),+IF(ISERROR(VLOOKUP($B463,NAfiliado_NFarmacia!$A$2:$J$497,6,0)),"Ingresa Direccion de Farmacia",VLOOKUP($B463,NAfiliado_NFarmacia!$A$2:$J$497,6,0))))</f>
        <v/>
      </c>
      <c r="K463" s="70">
        <f>+IF($B463="","",+IF(OR($F463="Si",$F463=""),IF(ISERROR(VLOOKUP($B463,padron!$A$3:$M$482,10,0)),+IF(ISERROR(VLOOKUP($B463,NAfiliado_NFarmacia!$A$2:$J$497,5,0)),"Ingresa Localidad de Farmacia",VLOOKUP($B463,NAfiliado_NFarmacia!$A$2:$J$497,7,0)),VLOOKUP($B463,padron!$A$3:$M$482,11,0)),+IF(ISERROR(VLOOKUP($B463,NAfiliado_NFarmacia!$A$2:$J$497,7,0)),"Ingresa Localidad de Farmacia",VLOOKUP($B463,NAfiliado_NFarmacia!$A$2:$J$497,7,0))))</f>
        <v/>
      </c>
      <c r="L463" s="69">
        <f>+IF(B463="","",IF(F463="No","84005541",+IFERROR(+VLOOKUP(inicio!B463,padron!$A$2:$H$1999,8,0),"84005541")))</f>
        <v/>
      </c>
      <c r="M463" s="69">
        <f>+IF(B463="","",+IFERROR(+VLOOKUP(B463,padron!A:C,3,0),"no_cargado"))</f>
        <v/>
      </c>
      <c r="N463" s="69">
        <f>+IF(C463="","",+IFERROR(+VLOOKUP($C463,materiales!$A$2:$C$101,3,0),"9999"))</f>
        <v/>
      </c>
      <c r="O463" s="69">
        <f>+IF(D463="","","01")</f>
        <v/>
      </c>
      <c r="P463" s="69">
        <f>+IF(B463="","","CONVENIO 100%")</f>
        <v/>
      </c>
      <c r="Q463" s="69">
        <f>+IF(I463="","","ZTRA")</f>
        <v/>
      </c>
      <c r="R463" s="69">
        <f>+IF(J463="","",+IFERROR(+IF(U463="DSZA","ALMA","1004"),"ALMA"))</f>
        <v/>
      </c>
      <c r="S463" s="69">
        <f>+IF(K463="","","40000001")</f>
        <v/>
      </c>
      <c r="T463" s="69">
        <f>+IF(L463="","",+DAY(TODAY())&amp;"."&amp;TEXT(+TODAY(),"MM")&amp;"."&amp;+YEAR(TODAY()))</f>
        <v/>
      </c>
      <c r="U463" s="69">
        <f>+IF(M463="","",IFERROR(+VLOOKUP(C463,materiales!$A$2:$D$1000,4,0),"DSZA"))</f>
        <v/>
      </c>
      <c r="V463" s="69">
        <f>+IF(N463="","","MAN")</f>
        <v/>
      </c>
      <c r="W463" s="69">
        <f>IF(B463="","","02")</f>
        <v/>
      </c>
      <c r="X463" s="69">
        <f>IF(B463="","","01")</f>
        <v/>
      </c>
      <c r="Y463" s="70">
        <f>+RIGHT(B463,8)</f>
        <v/>
      </c>
      <c r="Z463" s="70">
        <f>IF(M463="no_cargado",VLOOKUP(B463,NAfiliado_NFarmacia!A:H,8,0),"")</f>
        <v/>
      </c>
      <c r="AA463" s="71" t="n"/>
    </row>
    <row r="464">
      <c r="A464" s="50" t="n"/>
      <c r="B464" s="70" t="n"/>
      <c r="C464" s="72" t="n"/>
      <c r="D464" s="70" t="n"/>
      <c r="E464" s="70" t="n"/>
      <c r="F464" s="70" t="n"/>
      <c r="G464" s="66">
        <f>+IF($B464="","",+IFERROR(+VLOOKUP(B464,padron!$A$2:$E$2000,2,0),+IFERROR(VLOOKUP(B464,NAfiliado_NFarmacia!$A:$J,10,0),"Ingresar Nuevo Afiliado")))</f>
        <v/>
      </c>
      <c r="H464" s="69">
        <f>+IF(B464="","",+IFERROR(+VLOOKUP($C464,materiales!$A$2:$C$101,2,0),"9999"))</f>
        <v/>
      </c>
      <c r="I464" s="70">
        <f>+IF($B464="","",+IF(OR($F464="Si",$F464=""),IF(ISERROR(VLOOKUP($B464,padron!$A$3:$M$482,9,0)),+IF(ISERROR(VLOOKUP($B464,NAfiliado_NFarmacia!$A$2:$J$497,5,0)),"Ingresa Farmacia",VLOOKUP($B464,NAfiliado_NFarmacia!$A$2:$J$497,5,0)),VLOOKUP($B464,padron!$A$3:$M$482,9,0)),+IF(ISERROR(VLOOKUP($B464,NAfiliado_NFarmacia!$A$2:$J$497,5,0)),"Ingresa Farmacia",VLOOKUP($B464,NAfiliado_NFarmacia!$A$2:$J$497,5,0))))</f>
        <v/>
      </c>
      <c r="J464" s="70">
        <f>+IF($B464="","",+IF(OR($F464="Si",$F464=""),IF(ISERROR(VLOOKUP($B464,padron!$A$3:$M$482,10,0)),+IF(ISERROR(VLOOKUP($B464,NAfiliado_NFarmacia!$A$2:$J$497,5,0)),"Ingresa Direccion de Farmacia",VLOOKUP($B464,NAfiliado_NFarmacia!$A$2:$J$497,6,0)),VLOOKUP($B464,padron!$A$3:$M$482,10,0)),+IF(ISERROR(VLOOKUP($B464,NAfiliado_NFarmacia!$A$2:$J$497,6,0)),"Ingresa Direccion de Farmacia",VLOOKUP($B464,NAfiliado_NFarmacia!$A$2:$J$497,6,0))))</f>
        <v/>
      </c>
      <c r="K464" s="70">
        <f>+IF($B464="","",+IF(OR($F464="Si",$F464=""),IF(ISERROR(VLOOKUP($B464,padron!$A$3:$M$482,10,0)),+IF(ISERROR(VLOOKUP($B464,NAfiliado_NFarmacia!$A$2:$J$497,5,0)),"Ingresa Localidad de Farmacia",VLOOKUP($B464,NAfiliado_NFarmacia!$A$2:$J$497,7,0)),VLOOKUP($B464,padron!$A$3:$M$482,11,0)),+IF(ISERROR(VLOOKUP($B464,NAfiliado_NFarmacia!$A$2:$J$497,7,0)),"Ingresa Localidad de Farmacia",VLOOKUP($B464,NAfiliado_NFarmacia!$A$2:$J$497,7,0))))</f>
        <v/>
      </c>
      <c r="L464" s="69">
        <f>+IF(B464="","",IF(F464="No","84005541",+IFERROR(+VLOOKUP(inicio!B464,padron!$A$2:$H$1999,8,0),"84005541")))</f>
        <v/>
      </c>
      <c r="M464" s="69">
        <f>+IF(B464="","",+IFERROR(+VLOOKUP(B464,padron!A:C,3,0),"no_cargado"))</f>
        <v/>
      </c>
      <c r="N464" s="69">
        <f>+IF(C464="","",+IFERROR(+VLOOKUP($C464,materiales!$A$2:$C$101,3,0),"9999"))</f>
        <v/>
      </c>
      <c r="O464" s="69">
        <f>+IF(D464="","","01")</f>
        <v/>
      </c>
      <c r="P464" s="69">
        <f>+IF(B464="","","CONVENIO 100%")</f>
        <v/>
      </c>
      <c r="Q464" s="69">
        <f>+IF(I464="","","ZTRA")</f>
        <v/>
      </c>
      <c r="R464" s="69">
        <f>+IF(J464="","",+IFERROR(+IF(U464="DSZA","ALMA","1004"),"ALMA"))</f>
        <v/>
      </c>
      <c r="S464" s="69">
        <f>+IF(K464="","","40000001")</f>
        <v/>
      </c>
      <c r="T464" s="69">
        <f>+IF(L464="","",+DAY(TODAY())&amp;"."&amp;TEXT(+TODAY(),"MM")&amp;"."&amp;+YEAR(TODAY()))</f>
        <v/>
      </c>
      <c r="U464" s="69">
        <f>+IF(M464="","",IFERROR(+VLOOKUP(C464,materiales!$A$2:$D$1000,4,0),"DSZA"))</f>
        <v/>
      </c>
      <c r="V464" s="69">
        <f>+IF(N464="","","MAN")</f>
        <v/>
      </c>
      <c r="W464" s="69">
        <f>IF(B464="","","02")</f>
        <v/>
      </c>
      <c r="X464" s="69">
        <f>IF(B464="","","01")</f>
        <v/>
      </c>
      <c r="Y464" s="70">
        <f>+RIGHT(B464,8)</f>
        <v/>
      </c>
      <c r="Z464" s="70">
        <f>IF(M464="no_cargado",VLOOKUP(B464,NAfiliado_NFarmacia!A:H,8,0),"")</f>
        <v/>
      </c>
      <c r="AA464" s="71" t="n"/>
    </row>
    <row r="465">
      <c r="A465" s="50" t="n"/>
      <c r="B465" s="70" t="n"/>
      <c r="C465" s="72" t="n"/>
      <c r="D465" s="70" t="n"/>
      <c r="E465" s="70" t="n"/>
      <c r="F465" s="70" t="n"/>
      <c r="G465" s="66">
        <f>+IF($B465="","",+IFERROR(+VLOOKUP(B465,padron!$A$2:$E$2000,2,0),+IFERROR(VLOOKUP(B465,NAfiliado_NFarmacia!$A:$J,10,0),"Ingresar Nuevo Afiliado")))</f>
        <v/>
      </c>
      <c r="H465" s="69">
        <f>+IF(B465="","",+IFERROR(+VLOOKUP($C465,materiales!$A$2:$C$101,2,0),"9999"))</f>
        <v/>
      </c>
      <c r="I465" s="70">
        <f>+IF($B465="","",+IF(OR($F465="Si",$F465=""),IF(ISERROR(VLOOKUP($B465,padron!$A$3:$M$482,9,0)),+IF(ISERROR(VLOOKUP($B465,NAfiliado_NFarmacia!$A$2:$J$497,5,0)),"Ingresa Farmacia",VLOOKUP($B465,NAfiliado_NFarmacia!$A$2:$J$497,5,0)),VLOOKUP($B465,padron!$A$3:$M$482,9,0)),+IF(ISERROR(VLOOKUP($B465,NAfiliado_NFarmacia!$A$2:$J$497,5,0)),"Ingresa Farmacia",VLOOKUP($B465,NAfiliado_NFarmacia!$A$2:$J$497,5,0))))</f>
        <v/>
      </c>
      <c r="J465" s="70">
        <f>+IF($B465="","",+IF(OR($F465="Si",$F465=""),IF(ISERROR(VLOOKUP($B465,padron!$A$3:$M$482,10,0)),+IF(ISERROR(VLOOKUP($B465,NAfiliado_NFarmacia!$A$2:$J$497,5,0)),"Ingresa Direccion de Farmacia",VLOOKUP($B465,NAfiliado_NFarmacia!$A$2:$J$497,6,0)),VLOOKUP($B465,padron!$A$3:$M$482,10,0)),+IF(ISERROR(VLOOKUP($B465,NAfiliado_NFarmacia!$A$2:$J$497,6,0)),"Ingresa Direccion de Farmacia",VLOOKUP($B465,NAfiliado_NFarmacia!$A$2:$J$497,6,0))))</f>
        <v/>
      </c>
      <c r="K465" s="70">
        <f>+IF($B465="","",+IF(OR($F465="Si",$F465=""),IF(ISERROR(VLOOKUP($B465,padron!$A$3:$M$482,10,0)),+IF(ISERROR(VLOOKUP($B465,NAfiliado_NFarmacia!$A$2:$J$497,5,0)),"Ingresa Localidad de Farmacia",VLOOKUP($B465,NAfiliado_NFarmacia!$A$2:$J$497,7,0)),VLOOKUP($B465,padron!$A$3:$M$482,11,0)),+IF(ISERROR(VLOOKUP($B465,NAfiliado_NFarmacia!$A$2:$J$497,7,0)),"Ingresa Localidad de Farmacia",VLOOKUP($B465,NAfiliado_NFarmacia!$A$2:$J$497,7,0))))</f>
        <v/>
      </c>
      <c r="L465" s="69">
        <f>+IF(B465="","",IF(F465="No","84005541",+IFERROR(+VLOOKUP(inicio!B465,padron!$A$2:$H$1999,8,0),"84005541")))</f>
        <v/>
      </c>
      <c r="M465" s="69">
        <f>+IF(B465="","",+IFERROR(+VLOOKUP(B465,padron!A:C,3,0),"no_cargado"))</f>
        <v/>
      </c>
      <c r="N465" s="69">
        <f>+IF(C465="","",+IFERROR(+VLOOKUP($C465,materiales!$A$2:$C$101,3,0),"9999"))</f>
        <v/>
      </c>
      <c r="O465" s="69">
        <f>+IF(D465="","","01")</f>
        <v/>
      </c>
      <c r="P465" s="69">
        <f>+IF(B465="","","CONVENIO 100%")</f>
        <v/>
      </c>
      <c r="Q465" s="69">
        <f>+IF(I465="","","ZTRA")</f>
        <v/>
      </c>
      <c r="R465" s="69">
        <f>+IF(J465="","",+IFERROR(+IF(U465="DSZA","ALMA","1004"),"ALMA"))</f>
        <v/>
      </c>
      <c r="S465" s="69">
        <f>+IF(K465="","","40000001")</f>
        <v/>
      </c>
      <c r="T465" s="69">
        <f>+IF(L465="","",+DAY(TODAY())&amp;"."&amp;TEXT(+TODAY(),"MM")&amp;"."&amp;+YEAR(TODAY()))</f>
        <v/>
      </c>
      <c r="U465" s="69">
        <f>+IF(M465="","",IFERROR(+VLOOKUP(C465,materiales!$A$2:$D$1000,4,0),"DSZA"))</f>
        <v/>
      </c>
      <c r="V465" s="69">
        <f>+IF(N465="","","MAN")</f>
        <v/>
      </c>
      <c r="W465" s="69">
        <f>IF(B465="","","02")</f>
        <v/>
      </c>
      <c r="X465" s="69">
        <f>IF(B465="","","01")</f>
        <v/>
      </c>
      <c r="Y465" s="70">
        <f>+RIGHT(B465,8)</f>
        <v/>
      </c>
      <c r="Z465" s="70">
        <f>IF(M465="no_cargado",VLOOKUP(B465,NAfiliado_NFarmacia!A:H,8,0),"")</f>
        <v/>
      </c>
      <c r="AA465" s="71" t="n"/>
    </row>
    <row r="466">
      <c r="A466" s="50" t="n"/>
      <c r="B466" s="70" t="n"/>
      <c r="C466" s="72" t="n"/>
      <c r="D466" s="70" t="n"/>
      <c r="E466" s="70" t="n"/>
      <c r="F466" s="70" t="n"/>
      <c r="G466" s="66">
        <f>+IF($B466="","",+IFERROR(+VLOOKUP(B466,padron!$A$2:$E$2000,2,0),+IFERROR(VLOOKUP(B466,NAfiliado_NFarmacia!$A:$J,10,0),"Ingresar Nuevo Afiliado")))</f>
        <v/>
      </c>
      <c r="H466" s="69">
        <f>+IF(B466="","",+IFERROR(+VLOOKUP($C466,materiales!$A$2:$C$101,2,0),"9999"))</f>
        <v/>
      </c>
      <c r="I466" s="70">
        <f>+IF($B466="","",+IF(OR($F466="Si",$F466=""),IF(ISERROR(VLOOKUP($B466,padron!$A$3:$M$482,9,0)),+IF(ISERROR(VLOOKUP($B466,NAfiliado_NFarmacia!$A$2:$J$497,5,0)),"Ingresa Farmacia",VLOOKUP($B466,NAfiliado_NFarmacia!$A$2:$J$497,5,0)),VLOOKUP($B466,padron!$A$3:$M$482,9,0)),+IF(ISERROR(VLOOKUP($B466,NAfiliado_NFarmacia!$A$2:$J$497,5,0)),"Ingresa Farmacia",VLOOKUP($B466,NAfiliado_NFarmacia!$A$2:$J$497,5,0))))</f>
        <v/>
      </c>
      <c r="J466" s="70">
        <f>+IF($B466="","",+IF(OR($F466="Si",$F466=""),IF(ISERROR(VLOOKUP($B466,padron!$A$3:$M$482,10,0)),+IF(ISERROR(VLOOKUP($B466,NAfiliado_NFarmacia!$A$2:$J$497,5,0)),"Ingresa Direccion de Farmacia",VLOOKUP($B466,NAfiliado_NFarmacia!$A$2:$J$497,6,0)),VLOOKUP($B466,padron!$A$3:$M$482,10,0)),+IF(ISERROR(VLOOKUP($B466,NAfiliado_NFarmacia!$A$2:$J$497,6,0)),"Ingresa Direccion de Farmacia",VLOOKUP($B466,NAfiliado_NFarmacia!$A$2:$J$497,6,0))))</f>
        <v/>
      </c>
      <c r="K466" s="70">
        <f>+IF($B466="","",+IF(OR($F466="Si",$F466=""),IF(ISERROR(VLOOKUP($B466,padron!$A$3:$M$482,10,0)),+IF(ISERROR(VLOOKUP($B466,NAfiliado_NFarmacia!$A$2:$J$497,5,0)),"Ingresa Localidad de Farmacia",VLOOKUP($B466,NAfiliado_NFarmacia!$A$2:$J$497,7,0)),VLOOKUP($B466,padron!$A$3:$M$482,11,0)),+IF(ISERROR(VLOOKUP($B466,NAfiliado_NFarmacia!$A$2:$J$497,7,0)),"Ingresa Localidad de Farmacia",VLOOKUP($B466,NAfiliado_NFarmacia!$A$2:$J$497,7,0))))</f>
        <v/>
      </c>
      <c r="L466" s="69">
        <f>+IF(B466="","",IF(F466="No","84005541",+IFERROR(+VLOOKUP(inicio!B466,padron!$A$2:$H$1999,8,0),"84005541")))</f>
        <v/>
      </c>
      <c r="M466" s="69">
        <f>+IF(B466="","",+IFERROR(+VLOOKUP(B466,padron!A:C,3,0),"no_cargado"))</f>
        <v/>
      </c>
      <c r="N466" s="69">
        <f>+IF(C466="","",+IFERROR(+VLOOKUP($C466,materiales!$A$2:$C$101,3,0),"9999"))</f>
        <v/>
      </c>
      <c r="O466" s="69">
        <f>+IF(D466="","","01")</f>
        <v/>
      </c>
      <c r="P466" s="69">
        <f>+IF(B466="","","CONVENIO 100%")</f>
        <v/>
      </c>
      <c r="Q466" s="69">
        <f>+IF(I466="","","ZTRA")</f>
        <v/>
      </c>
      <c r="R466" s="69">
        <f>+IF(J466="","",+IFERROR(+IF(U466="DSZA","ALMA","1004"),"ALMA"))</f>
        <v/>
      </c>
      <c r="S466" s="69">
        <f>+IF(K466="","","40000001")</f>
        <v/>
      </c>
      <c r="T466" s="69">
        <f>+IF(L466="","",+DAY(TODAY())&amp;"."&amp;TEXT(+TODAY(),"MM")&amp;"."&amp;+YEAR(TODAY()))</f>
        <v/>
      </c>
      <c r="U466" s="69">
        <f>+IF(M466="","",IFERROR(+VLOOKUP(C466,materiales!$A$2:$D$1000,4,0),"DSZA"))</f>
        <v/>
      </c>
      <c r="V466" s="69">
        <f>+IF(N466="","","MAN")</f>
        <v/>
      </c>
      <c r="W466" s="69">
        <f>IF(B466="","","02")</f>
        <v/>
      </c>
      <c r="X466" s="69">
        <f>IF(B466="","","01")</f>
        <v/>
      </c>
      <c r="Y466" s="70">
        <f>+RIGHT(B466,8)</f>
        <v/>
      </c>
      <c r="Z466" s="70">
        <f>IF(M466="no_cargado",VLOOKUP(B466,NAfiliado_NFarmacia!A:H,8,0),"")</f>
        <v/>
      </c>
      <c r="AA466" s="71" t="n"/>
    </row>
    <row r="467">
      <c r="A467" s="50" t="n"/>
      <c r="B467" s="70" t="n"/>
      <c r="C467" s="72" t="n"/>
      <c r="D467" s="70" t="n"/>
      <c r="E467" s="70" t="n"/>
      <c r="F467" s="70" t="n"/>
      <c r="G467" s="66">
        <f>+IF($B467="","",+IFERROR(+VLOOKUP(B467,padron!$A$2:$E$2000,2,0),+IFERROR(VLOOKUP(B467,NAfiliado_NFarmacia!$A:$J,10,0),"Ingresar Nuevo Afiliado")))</f>
        <v/>
      </c>
      <c r="H467" s="69">
        <f>+IF(B467="","",+IFERROR(+VLOOKUP($C467,materiales!$A$2:$C$101,2,0),"9999"))</f>
        <v/>
      </c>
      <c r="I467" s="70">
        <f>+IF($B467="","",+IF(OR($F467="Si",$F467=""),IF(ISERROR(VLOOKUP($B467,padron!$A$3:$M$482,9,0)),+IF(ISERROR(VLOOKUP($B467,NAfiliado_NFarmacia!$A$2:$J$497,5,0)),"Ingresa Farmacia",VLOOKUP($B467,NAfiliado_NFarmacia!$A$2:$J$497,5,0)),VLOOKUP($B467,padron!$A$3:$M$482,9,0)),+IF(ISERROR(VLOOKUP($B467,NAfiliado_NFarmacia!$A$2:$J$497,5,0)),"Ingresa Farmacia",VLOOKUP($B467,NAfiliado_NFarmacia!$A$2:$J$497,5,0))))</f>
        <v/>
      </c>
      <c r="J467" s="70">
        <f>+IF($B467="","",+IF(OR($F467="Si",$F467=""),IF(ISERROR(VLOOKUP($B467,padron!$A$3:$M$482,10,0)),+IF(ISERROR(VLOOKUP($B467,NAfiliado_NFarmacia!$A$2:$J$497,5,0)),"Ingresa Direccion de Farmacia",VLOOKUP($B467,NAfiliado_NFarmacia!$A$2:$J$497,6,0)),VLOOKUP($B467,padron!$A$3:$M$482,10,0)),+IF(ISERROR(VLOOKUP($B467,NAfiliado_NFarmacia!$A$2:$J$497,6,0)),"Ingresa Direccion de Farmacia",VLOOKUP($B467,NAfiliado_NFarmacia!$A$2:$J$497,6,0))))</f>
        <v/>
      </c>
      <c r="K467" s="70">
        <f>+IF($B467="","",+IF(OR($F467="Si",$F467=""),IF(ISERROR(VLOOKUP($B467,padron!$A$3:$M$482,10,0)),+IF(ISERROR(VLOOKUP($B467,NAfiliado_NFarmacia!$A$2:$J$497,5,0)),"Ingresa Localidad de Farmacia",VLOOKUP($B467,NAfiliado_NFarmacia!$A$2:$J$497,7,0)),VLOOKUP($B467,padron!$A$3:$M$482,11,0)),+IF(ISERROR(VLOOKUP($B467,NAfiliado_NFarmacia!$A$2:$J$497,7,0)),"Ingresa Localidad de Farmacia",VLOOKUP($B467,NAfiliado_NFarmacia!$A$2:$J$497,7,0))))</f>
        <v/>
      </c>
      <c r="L467" s="69">
        <f>+IF(B467="","",IF(F467="No","84005541",+IFERROR(+VLOOKUP(inicio!B467,padron!$A$2:$H$1999,8,0),"84005541")))</f>
        <v/>
      </c>
      <c r="M467" s="69">
        <f>+IF(B467="","",+IFERROR(+VLOOKUP(B467,padron!A:C,3,0),"no_cargado"))</f>
        <v/>
      </c>
      <c r="N467" s="69">
        <f>+IF(C467="","",+IFERROR(+VLOOKUP($C467,materiales!$A$2:$C$101,3,0),"9999"))</f>
        <v/>
      </c>
      <c r="O467" s="69">
        <f>+IF(D467="","","01")</f>
        <v/>
      </c>
      <c r="P467" s="69">
        <f>+IF(B467="","","CONVENIO 100%")</f>
        <v/>
      </c>
      <c r="Q467" s="69">
        <f>+IF(I467="","","ZTRA")</f>
        <v/>
      </c>
      <c r="R467" s="69">
        <f>+IF(J467="","",+IFERROR(+IF(U467="DSZA","ALMA","1004"),"ALMA"))</f>
        <v/>
      </c>
      <c r="S467" s="69">
        <f>+IF(K467="","","40000001")</f>
        <v/>
      </c>
      <c r="T467" s="69">
        <f>+IF(L467="","",+DAY(TODAY())&amp;"."&amp;TEXT(+TODAY(),"MM")&amp;"."&amp;+YEAR(TODAY()))</f>
        <v/>
      </c>
      <c r="U467" s="69">
        <f>+IF(M467="","",IFERROR(+VLOOKUP(C467,materiales!$A$2:$D$1000,4,0),"DSZA"))</f>
        <v/>
      </c>
      <c r="V467" s="69">
        <f>+IF(N467="","","MAN")</f>
        <v/>
      </c>
      <c r="W467" s="69">
        <f>IF(B467="","","02")</f>
        <v/>
      </c>
      <c r="X467" s="69">
        <f>IF(B467="","","01")</f>
        <v/>
      </c>
      <c r="Y467" s="70">
        <f>+RIGHT(B467,8)</f>
        <v/>
      </c>
      <c r="Z467" s="70">
        <f>IF(M467="no_cargado",VLOOKUP(B467,NAfiliado_NFarmacia!A:H,8,0),"")</f>
        <v/>
      </c>
      <c r="AA467" s="71" t="n"/>
    </row>
    <row r="468">
      <c r="A468" s="50" t="n"/>
      <c r="B468" s="70" t="n"/>
      <c r="C468" s="72" t="n"/>
      <c r="D468" s="70" t="n"/>
      <c r="E468" s="70" t="n"/>
      <c r="F468" s="70" t="n"/>
      <c r="G468" s="66">
        <f>+IF($B468="","",+IFERROR(+VLOOKUP(B468,padron!$A$2:$E$2000,2,0),+IFERROR(VLOOKUP(B468,NAfiliado_NFarmacia!$A:$J,10,0),"Ingresar Nuevo Afiliado")))</f>
        <v/>
      </c>
      <c r="H468" s="69">
        <f>+IF(B468="","",+IFERROR(+VLOOKUP($C468,materiales!$A$2:$C$101,2,0),"9999"))</f>
        <v/>
      </c>
      <c r="I468" s="70">
        <f>+IF($B468="","",+IF(OR($F468="Si",$F468=""),IF(ISERROR(VLOOKUP($B468,padron!$A$3:$M$482,9,0)),+IF(ISERROR(VLOOKUP($B468,NAfiliado_NFarmacia!$A$2:$J$497,5,0)),"Ingresa Farmacia",VLOOKUP($B468,NAfiliado_NFarmacia!$A$2:$J$497,5,0)),VLOOKUP($B468,padron!$A$3:$M$482,9,0)),+IF(ISERROR(VLOOKUP($B468,NAfiliado_NFarmacia!$A$2:$J$497,5,0)),"Ingresa Farmacia",VLOOKUP($B468,NAfiliado_NFarmacia!$A$2:$J$497,5,0))))</f>
        <v/>
      </c>
      <c r="J468" s="70">
        <f>+IF($B468="","",+IF(OR($F468="Si",$F468=""),IF(ISERROR(VLOOKUP($B468,padron!$A$3:$M$482,10,0)),+IF(ISERROR(VLOOKUP($B468,NAfiliado_NFarmacia!$A$2:$J$497,5,0)),"Ingresa Direccion de Farmacia",VLOOKUP($B468,NAfiliado_NFarmacia!$A$2:$J$497,6,0)),VLOOKUP($B468,padron!$A$3:$M$482,10,0)),+IF(ISERROR(VLOOKUP($B468,NAfiliado_NFarmacia!$A$2:$J$497,6,0)),"Ingresa Direccion de Farmacia",VLOOKUP($B468,NAfiliado_NFarmacia!$A$2:$J$497,6,0))))</f>
        <v/>
      </c>
      <c r="K468" s="70">
        <f>+IF($B468="","",+IF(OR($F468="Si",$F468=""),IF(ISERROR(VLOOKUP($B468,padron!$A$3:$M$482,10,0)),+IF(ISERROR(VLOOKUP($B468,NAfiliado_NFarmacia!$A$2:$J$497,5,0)),"Ingresa Localidad de Farmacia",VLOOKUP($B468,NAfiliado_NFarmacia!$A$2:$J$497,7,0)),VLOOKUP($B468,padron!$A$3:$M$482,11,0)),+IF(ISERROR(VLOOKUP($B468,NAfiliado_NFarmacia!$A$2:$J$497,7,0)),"Ingresa Localidad de Farmacia",VLOOKUP($B468,NAfiliado_NFarmacia!$A$2:$J$497,7,0))))</f>
        <v/>
      </c>
      <c r="L468" s="69">
        <f>+IF(B468="","",IF(F468="No","84005541",+IFERROR(+VLOOKUP(inicio!B468,padron!$A$2:$H$1999,8,0),"84005541")))</f>
        <v/>
      </c>
      <c r="M468" s="69">
        <f>+IF(B468="","",+IFERROR(+VLOOKUP(B468,padron!A:C,3,0),"no_cargado"))</f>
        <v/>
      </c>
      <c r="N468" s="69">
        <f>+IF(C468="","",+IFERROR(+VLOOKUP($C468,materiales!$A$2:$C$101,3,0),"9999"))</f>
        <v/>
      </c>
      <c r="O468" s="69">
        <f>+IF(D468="","","01")</f>
        <v/>
      </c>
      <c r="P468" s="69">
        <f>+IF(B468="","","CONVENIO 100%")</f>
        <v/>
      </c>
      <c r="Q468" s="69">
        <f>+IF(I468="","","ZTRA")</f>
        <v/>
      </c>
      <c r="R468" s="69">
        <f>+IF(J468="","",+IFERROR(+IF(U468="DSZA","ALMA","1004"),"ALMA"))</f>
        <v/>
      </c>
      <c r="S468" s="69">
        <f>+IF(K468="","","40000001")</f>
        <v/>
      </c>
      <c r="T468" s="69">
        <f>+IF(L468="","",+DAY(TODAY())&amp;"."&amp;TEXT(+TODAY(),"MM")&amp;"."&amp;+YEAR(TODAY()))</f>
        <v/>
      </c>
      <c r="U468" s="69">
        <f>+IF(M468="","",IFERROR(+VLOOKUP(C468,materiales!$A$2:$D$1000,4,0),"DSZA"))</f>
        <v/>
      </c>
      <c r="V468" s="69">
        <f>+IF(N468="","","MAN")</f>
        <v/>
      </c>
      <c r="W468" s="69">
        <f>IF(B468="","","02")</f>
        <v/>
      </c>
      <c r="X468" s="69">
        <f>IF(B468="","","01")</f>
        <v/>
      </c>
      <c r="Y468" s="70">
        <f>+RIGHT(B468,8)</f>
        <v/>
      </c>
      <c r="Z468" s="70">
        <f>IF(M468="no_cargado",VLOOKUP(B468,NAfiliado_NFarmacia!A:H,8,0),"")</f>
        <v/>
      </c>
      <c r="AA468" s="71" t="n"/>
    </row>
    <row r="469">
      <c r="A469" s="50" t="n"/>
      <c r="B469" s="70" t="n"/>
      <c r="C469" s="72" t="n"/>
      <c r="D469" s="70" t="n"/>
      <c r="E469" s="70" t="n"/>
      <c r="F469" s="70" t="n"/>
      <c r="G469" s="66">
        <f>+IF($B469="","",+IFERROR(+VLOOKUP(B469,padron!$A$2:$E$2000,2,0),+IFERROR(VLOOKUP(B469,NAfiliado_NFarmacia!$A:$J,10,0),"Ingresar Nuevo Afiliado")))</f>
        <v/>
      </c>
      <c r="H469" s="69">
        <f>+IF(B469="","",+IFERROR(+VLOOKUP($C469,materiales!$A$2:$C$101,2,0),"9999"))</f>
        <v/>
      </c>
      <c r="I469" s="70">
        <f>+IF($B469="","",+IF(OR($F469="Si",$F469=""),IF(ISERROR(VLOOKUP($B469,padron!$A$3:$M$482,9,0)),+IF(ISERROR(VLOOKUP($B469,NAfiliado_NFarmacia!$A$2:$J$497,5,0)),"Ingresa Farmacia",VLOOKUP($B469,NAfiliado_NFarmacia!$A$2:$J$497,5,0)),VLOOKUP($B469,padron!$A$3:$M$482,9,0)),+IF(ISERROR(VLOOKUP($B469,NAfiliado_NFarmacia!$A$2:$J$497,5,0)),"Ingresa Farmacia",VLOOKUP($B469,NAfiliado_NFarmacia!$A$2:$J$497,5,0))))</f>
        <v/>
      </c>
      <c r="J469" s="70">
        <f>+IF($B469="","",+IF(OR($F469="Si",$F469=""),IF(ISERROR(VLOOKUP($B469,padron!$A$3:$M$482,10,0)),+IF(ISERROR(VLOOKUP($B469,NAfiliado_NFarmacia!$A$2:$J$497,5,0)),"Ingresa Direccion de Farmacia",VLOOKUP($B469,NAfiliado_NFarmacia!$A$2:$J$497,6,0)),VLOOKUP($B469,padron!$A$3:$M$482,10,0)),+IF(ISERROR(VLOOKUP($B469,NAfiliado_NFarmacia!$A$2:$J$497,6,0)),"Ingresa Direccion de Farmacia",VLOOKUP($B469,NAfiliado_NFarmacia!$A$2:$J$497,6,0))))</f>
        <v/>
      </c>
      <c r="K469" s="70">
        <f>+IF($B469="","",+IF(OR($F469="Si",$F469=""),IF(ISERROR(VLOOKUP($B469,padron!$A$3:$M$482,10,0)),+IF(ISERROR(VLOOKUP($B469,NAfiliado_NFarmacia!$A$2:$J$497,5,0)),"Ingresa Localidad de Farmacia",VLOOKUP($B469,NAfiliado_NFarmacia!$A$2:$J$497,7,0)),VLOOKUP($B469,padron!$A$3:$M$482,11,0)),+IF(ISERROR(VLOOKUP($B469,NAfiliado_NFarmacia!$A$2:$J$497,7,0)),"Ingresa Localidad de Farmacia",VLOOKUP($B469,NAfiliado_NFarmacia!$A$2:$J$497,7,0))))</f>
        <v/>
      </c>
      <c r="L469" s="69">
        <f>+IF(B469="","",IF(F469="No","84005541",+IFERROR(+VLOOKUP(inicio!B469,padron!$A$2:$H$1999,8,0),"84005541")))</f>
        <v/>
      </c>
      <c r="M469" s="69">
        <f>+IF(B469="","",+IFERROR(+VLOOKUP(B469,padron!A:C,3,0),"no_cargado"))</f>
        <v/>
      </c>
      <c r="N469" s="69">
        <f>+IF(C469="","",+IFERROR(+VLOOKUP($C469,materiales!$A$2:$C$101,3,0),"9999"))</f>
        <v/>
      </c>
      <c r="O469" s="69">
        <f>+IF(D469="","","01")</f>
        <v/>
      </c>
      <c r="P469" s="69">
        <f>+IF(B469="","","CONVENIO 100%")</f>
        <v/>
      </c>
      <c r="Q469" s="69">
        <f>+IF(I469="","","ZTRA")</f>
        <v/>
      </c>
      <c r="R469" s="69">
        <f>+IF(J469="","",+IFERROR(+IF(U469="DSZA","ALMA","1004"),"ALMA"))</f>
        <v/>
      </c>
      <c r="S469" s="69">
        <f>+IF(K469="","","40000001")</f>
        <v/>
      </c>
      <c r="T469" s="69">
        <f>+IF(L469="","",+DAY(TODAY())&amp;"."&amp;TEXT(+TODAY(),"MM")&amp;"."&amp;+YEAR(TODAY()))</f>
        <v/>
      </c>
      <c r="U469" s="69">
        <f>+IF(M469="","",IFERROR(+VLOOKUP(C469,materiales!$A$2:$D$1000,4,0),"DSZA"))</f>
        <v/>
      </c>
      <c r="V469" s="69">
        <f>+IF(N469="","","MAN")</f>
        <v/>
      </c>
      <c r="W469" s="69">
        <f>IF(B469="","","02")</f>
        <v/>
      </c>
      <c r="X469" s="69">
        <f>IF(B469="","","01")</f>
        <v/>
      </c>
      <c r="Y469" s="70">
        <f>+RIGHT(B469,8)</f>
        <v/>
      </c>
      <c r="Z469" s="70">
        <f>IF(M469="no_cargado",VLOOKUP(B469,NAfiliado_NFarmacia!A:H,8,0),"")</f>
        <v/>
      </c>
      <c r="AA469" s="71" t="n"/>
    </row>
    <row r="470">
      <c r="A470" s="50" t="n"/>
      <c r="B470" s="70" t="n"/>
      <c r="C470" s="72" t="n"/>
      <c r="D470" s="70" t="n"/>
      <c r="E470" s="70" t="n"/>
      <c r="F470" s="70" t="n"/>
      <c r="G470" s="66">
        <f>+IF($B470="","",+IFERROR(+VLOOKUP(B470,padron!$A$2:$E$2000,2,0),+IFERROR(VLOOKUP(B470,NAfiliado_NFarmacia!$A:$J,10,0),"Ingresar Nuevo Afiliado")))</f>
        <v/>
      </c>
      <c r="H470" s="69">
        <f>+IF(B470="","",+IFERROR(+VLOOKUP($C470,materiales!$A$2:$C$101,2,0),"9999"))</f>
        <v/>
      </c>
      <c r="I470" s="70">
        <f>+IF($B470="","",+IF(OR($F470="Si",$F470=""),IF(ISERROR(VLOOKUP($B470,padron!$A$3:$M$482,9,0)),+IF(ISERROR(VLOOKUP($B470,NAfiliado_NFarmacia!$A$2:$J$497,5,0)),"Ingresa Farmacia",VLOOKUP($B470,NAfiliado_NFarmacia!$A$2:$J$497,5,0)),VLOOKUP($B470,padron!$A$3:$M$482,9,0)),+IF(ISERROR(VLOOKUP($B470,NAfiliado_NFarmacia!$A$2:$J$497,5,0)),"Ingresa Farmacia",VLOOKUP($B470,NAfiliado_NFarmacia!$A$2:$J$497,5,0))))</f>
        <v/>
      </c>
      <c r="J470" s="70">
        <f>+IF($B470="","",+IF(OR($F470="Si",$F470=""),IF(ISERROR(VLOOKUP($B470,padron!$A$3:$M$482,10,0)),+IF(ISERROR(VLOOKUP($B470,NAfiliado_NFarmacia!$A$2:$J$497,5,0)),"Ingresa Direccion de Farmacia",VLOOKUP($B470,NAfiliado_NFarmacia!$A$2:$J$497,6,0)),VLOOKUP($B470,padron!$A$3:$M$482,10,0)),+IF(ISERROR(VLOOKUP($B470,NAfiliado_NFarmacia!$A$2:$J$497,6,0)),"Ingresa Direccion de Farmacia",VLOOKUP($B470,NAfiliado_NFarmacia!$A$2:$J$497,6,0))))</f>
        <v/>
      </c>
      <c r="K470" s="70">
        <f>+IF($B470="","",+IF(OR($F470="Si",$F470=""),IF(ISERROR(VLOOKUP($B470,padron!$A$3:$M$482,10,0)),+IF(ISERROR(VLOOKUP($B470,NAfiliado_NFarmacia!$A$2:$J$497,5,0)),"Ingresa Localidad de Farmacia",VLOOKUP($B470,NAfiliado_NFarmacia!$A$2:$J$497,7,0)),VLOOKUP($B470,padron!$A$3:$M$482,11,0)),+IF(ISERROR(VLOOKUP($B470,NAfiliado_NFarmacia!$A$2:$J$497,7,0)),"Ingresa Localidad de Farmacia",VLOOKUP($B470,NAfiliado_NFarmacia!$A$2:$J$497,7,0))))</f>
        <v/>
      </c>
      <c r="L470" s="69">
        <f>+IF(B470="","",IF(F470="No","84005541",+IFERROR(+VLOOKUP(inicio!B470,padron!$A$2:$H$1999,8,0),"84005541")))</f>
        <v/>
      </c>
      <c r="M470" s="69">
        <f>+IF(B470="","",+IFERROR(+VLOOKUP(B470,padron!A:C,3,0),"no_cargado"))</f>
        <v/>
      </c>
      <c r="N470" s="69">
        <f>+IF(C470="","",+IFERROR(+VLOOKUP($C470,materiales!$A$2:$C$101,3,0),"9999"))</f>
        <v/>
      </c>
      <c r="O470" s="69">
        <f>+IF(D470="","","01")</f>
        <v/>
      </c>
      <c r="P470" s="69">
        <f>+IF(B470="","","CONVENIO 100%")</f>
        <v/>
      </c>
      <c r="Q470" s="69">
        <f>+IF(I470="","","ZTRA")</f>
        <v/>
      </c>
      <c r="R470" s="69">
        <f>+IF(J470="","",+IFERROR(+IF(U470="DSZA","ALMA","1004"),"ALMA"))</f>
        <v/>
      </c>
      <c r="S470" s="69">
        <f>+IF(K470="","","40000001")</f>
        <v/>
      </c>
      <c r="T470" s="69">
        <f>+IF(L470="","",+DAY(TODAY())&amp;"."&amp;TEXT(+TODAY(),"MM")&amp;"."&amp;+YEAR(TODAY()))</f>
        <v/>
      </c>
      <c r="U470" s="69">
        <f>+IF(M470="","",IFERROR(+VLOOKUP(C470,materiales!$A$2:$D$1000,4,0),"DSZA"))</f>
        <v/>
      </c>
      <c r="V470" s="69">
        <f>+IF(N470="","","MAN")</f>
        <v/>
      </c>
      <c r="W470" s="69">
        <f>IF(B470="","","02")</f>
        <v/>
      </c>
      <c r="X470" s="69">
        <f>IF(B470="","","01")</f>
        <v/>
      </c>
      <c r="Y470" s="70">
        <f>+RIGHT(B470,8)</f>
        <v/>
      </c>
      <c r="Z470" s="70">
        <f>IF(M470="no_cargado",VLOOKUP(B470,NAfiliado_NFarmacia!A:H,8,0),"")</f>
        <v/>
      </c>
      <c r="AA470" s="71" t="n"/>
    </row>
    <row r="471">
      <c r="A471" s="50" t="n"/>
      <c r="B471" s="70" t="n"/>
      <c r="C471" s="72" t="n"/>
      <c r="D471" s="70" t="n"/>
      <c r="E471" s="70" t="n"/>
      <c r="F471" s="70" t="n"/>
      <c r="G471" s="66">
        <f>+IF($B471="","",+IFERROR(+VLOOKUP(B471,padron!$A$2:$E$2000,2,0),+IFERROR(VLOOKUP(B471,NAfiliado_NFarmacia!$A:$J,10,0),"Ingresar Nuevo Afiliado")))</f>
        <v/>
      </c>
      <c r="H471" s="69">
        <f>+IF(B471="","",+IFERROR(+VLOOKUP($C471,materiales!$A$2:$C$101,2,0),"9999"))</f>
        <v/>
      </c>
      <c r="I471" s="70">
        <f>+IF($B471="","",+IF(OR($F471="Si",$F471=""),IF(ISERROR(VLOOKUP($B471,padron!$A$3:$M$482,9,0)),+IF(ISERROR(VLOOKUP($B471,NAfiliado_NFarmacia!$A$2:$J$497,5,0)),"Ingresa Farmacia",VLOOKUP($B471,NAfiliado_NFarmacia!$A$2:$J$497,5,0)),VLOOKUP($B471,padron!$A$3:$M$482,9,0)),+IF(ISERROR(VLOOKUP($B471,NAfiliado_NFarmacia!$A$2:$J$497,5,0)),"Ingresa Farmacia",VLOOKUP($B471,NAfiliado_NFarmacia!$A$2:$J$497,5,0))))</f>
        <v/>
      </c>
      <c r="J471" s="70">
        <f>+IF($B471="","",+IF(OR($F471="Si",$F471=""),IF(ISERROR(VLOOKUP($B471,padron!$A$3:$M$482,10,0)),+IF(ISERROR(VLOOKUP($B471,NAfiliado_NFarmacia!$A$2:$J$497,5,0)),"Ingresa Direccion de Farmacia",VLOOKUP($B471,NAfiliado_NFarmacia!$A$2:$J$497,6,0)),VLOOKUP($B471,padron!$A$3:$M$482,10,0)),+IF(ISERROR(VLOOKUP($B471,NAfiliado_NFarmacia!$A$2:$J$497,6,0)),"Ingresa Direccion de Farmacia",VLOOKUP($B471,NAfiliado_NFarmacia!$A$2:$J$497,6,0))))</f>
        <v/>
      </c>
      <c r="K471" s="70">
        <f>+IF($B471="","",+IF(OR($F471="Si",$F471=""),IF(ISERROR(VLOOKUP($B471,padron!$A$3:$M$482,10,0)),+IF(ISERROR(VLOOKUP($B471,NAfiliado_NFarmacia!$A$2:$J$497,5,0)),"Ingresa Localidad de Farmacia",VLOOKUP($B471,NAfiliado_NFarmacia!$A$2:$J$497,7,0)),VLOOKUP($B471,padron!$A$3:$M$482,11,0)),+IF(ISERROR(VLOOKUP($B471,NAfiliado_NFarmacia!$A$2:$J$497,7,0)),"Ingresa Localidad de Farmacia",VLOOKUP($B471,NAfiliado_NFarmacia!$A$2:$J$497,7,0))))</f>
        <v/>
      </c>
      <c r="L471" s="69">
        <f>+IF(B471="","",IF(F471="No","84005541",+IFERROR(+VLOOKUP(inicio!B471,padron!$A$2:$H$1999,8,0),"84005541")))</f>
        <v/>
      </c>
      <c r="M471" s="69">
        <f>+IF(B471="","",+IFERROR(+VLOOKUP(B471,padron!A:C,3,0),"no_cargado"))</f>
        <v/>
      </c>
      <c r="N471" s="69">
        <f>+IF(C471="","",+IFERROR(+VLOOKUP($C471,materiales!$A$2:$C$101,3,0),"9999"))</f>
        <v/>
      </c>
      <c r="O471" s="69">
        <f>+IF(D471="","","01")</f>
        <v/>
      </c>
      <c r="P471" s="69">
        <f>+IF(B471="","","CONVENIO 100%")</f>
        <v/>
      </c>
      <c r="Q471" s="69">
        <f>+IF(I471="","","ZTRA")</f>
        <v/>
      </c>
      <c r="R471" s="69">
        <f>+IF(J471="","",+IFERROR(+IF(U471="DSZA","ALMA","1004"),"ALMA"))</f>
        <v/>
      </c>
      <c r="S471" s="69">
        <f>+IF(K471="","","40000001")</f>
        <v/>
      </c>
      <c r="T471" s="69">
        <f>+IF(L471="","",+DAY(TODAY())&amp;"."&amp;TEXT(+TODAY(),"MM")&amp;"."&amp;+YEAR(TODAY()))</f>
        <v/>
      </c>
      <c r="U471" s="69">
        <f>+IF(M471="","",IFERROR(+VLOOKUP(C471,materiales!$A$2:$D$1000,4,0),"DSZA"))</f>
        <v/>
      </c>
      <c r="V471" s="69">
        <f>+IF(N471="","","MAN")</f>
        <v/>
      </c>
      <c r="W471" s="69">
        <f>IF(B471="","","02")</f>
        <v/>
      </c>
      <c r="X471" s="69">
        <f>IF(B471="","","01")</f>
        <v/>
      </c>
      <c r="Y471" s="70">
        <f>+RIGHT(B471,8)</f>
        <v/>
      </c>
      <c r="Z471" s="70">
        <f>IF(M471="no_cargado",VLOOKUP(B471,NAfiliado_NFarmacia!A:H,8,0),"")</f>
        <v/>
      </c>
      <c r="AA471" s="71" t="n"/>
    </row>
    <row r="472">
      <c r="A472" s="50" t="n"/>
      <c r="B472" s="70" t="n"/>
      <c r="C472" s="72" t="n"/>
      <c r="D472" s="70" t="n"/>
      <c r="E472" s="70" t="n"/>
      <c r="F472" s="70" t="n"/>
      <c r="G472" s="66">
        <f>+IF($B472="","",+IFERROR(+VLOOKUP(B472,padron!$A$2:$E$2000,2,0),+IFERROR(VLOOKUP(B472,NAfiliado_NFarmacia!$A:$J,10,0),"Ingresar Nuevo Afiliado")))</f>
        <v/>
      </c>
      <c r="H472" s="69">
        <f>+IF(B472="","",+IFERROR(+VLOOKUP($C472,materiales!$A$2:$C$101,2,0),"9999"))</f>
        <v/>
      </c>
      <c r="I472" s="70">
        <f>+IF($B472="","",+IF(OR($F472="Si",$F472=""),IF(ISERROR(VLOOKUP($B472,padron!$A$3:$M$482,9,0)),+IF(ISERROR(VLOOKUP($B472,NAfiliado_NFarmacia!$A$2:$J$497,5,0)),"Ingresa Farmacia",VLOOKUP($B472,NAfiliado_NFarmacia!$A$2:$J$497,5,0)),VLOOKUP($B472,padron!$A$3:$M$482,9,0)),+IF(ISERROR(VLOOKUP($B472,NAfiliado_NFarmacia!$A$2:$J$497,5,0)),"Ingresa Farmacia",VLOOKUP($B472,NAfiliado_NFarmacia!$A$2:$J$497,5,0))))</f>
        <v/>
      </c>
      <c r="J472" s="70">
        <f>+IF($B472="","",+IF(OR($F472="Si",$F472=""),IF(ISERROR(VLOOKUP($B472,padron!$A$3:$M$482,10,0)),+IF(ISERROR(VLOOKUP($B472,NAfiliado_NFarmacia!$A$2:$J$497,5,0)),"Ingresa Direccion de Farmacia",VLOOKUP($B472,NAfiliado_NFarmacia!$A$2:$J$497,6,0)),VLOOKUP($B472,padron!$A$3:$M$482,10,0)),+IF(ISERROR(VLOOKUP($B472,NAfiliado_NFarmacia!$A$2:$J$497,6,0)),"Ingresa Direccion de Farmacia",VLOOKUP($B472,NAfiliado_NFarmacia!$A$2:$J$497,6,0))))</f>
        <v/>
      </c>
      <c r="K472" s="70">
        <f>+IF($B472="","",+IF(OR($F472="Si",$F472=""),IF(ISERROR(VLOOKUP($B472,padron!$A$3:$M$482,10,0)),+IF(ISERROR(VLOOKUP($B472,NAfiliado_NFarmacia!$A$2:$J$497,5,0)),"Ingresa Localidad de Farmacia",VLOOKUP($B472,NAfiliado_NFarmacia!$A$2:$J$497,7,0)),VLOOKUP($B472,padron!$A$3:$M$482,11,0)),+IF(ISERROR(VLOOKUP($B472,NAfiliado_NFarmacia!$A$2:$J$497,7,0)),"Ingresa Localidad de Farmacia",VLOOKUP($B472,NAfiliado_NFarmacia!$A$2:$J$497,7,0))))</f>
        <v/>
      </c>
      <c r="L472" s="69">
        <f>+IF(B472="","",IF(F472="No","84005541",+IFERROR(+VLOOKUP(inicio!B472,padron!$A$2:$H$1999,8,0),"84005541")))</f>
        <v/>
      </c>
      <c r="M472" s="69">
        <f>+IF(B472="","",+IFERROR(+VLOOKUP(B472,padron!A:C,3,0),"no_cargado"))</f>
        <v/>
      </c>
      <c r="N472" s="69">
        <f>+IF(C472="","",+IFERROR(+VLOOKUP($C472,materiales!$A$2:$C$101,3,0),"9999"))</f>
        <v/>
      </c>
      <c r="O472" s="69">
        <f>+IF(D472="","","01")</f>
        <v/>
      </c>
      <c r="P472" s="69">
        <f>+IF(B472="","","CONVENIO 100%")</f>
        <v/>
      </c>
      <c r="Q472" s="69">
        <f>+IF(I472="","","ZTRA")</f>
        <v/>
      </c>
      <c r="R472" s="69">
        <f>+IF(J472="","",+IFERROR(+IF(U472="DSZA","ALMA","1004"),"ALMA"))</f>
        <v/>
      </c>
      <c r="S472" s="69">
        <f>+IF(K472="","","40000001")</f>
        <v/>
      </c>
      <c r="T472" s="69">
        <f>+IF(L472="","",+DAY(TODAY())&amp;"."&amp;TEXT(+TODAY(),"MM")&amp;"."&amp;+YEAR(TODAY()))</f>
        <v/>
      </c>
      <c r="U472" s="69">
        <f>+IF(M472="","",IFERROR(+VLOOKUP(C472,materiales!$A$2:$D$1000,4,0),"DSZA"))</f>
        <v/>
      </c>
      <c r="V472" s="69">
        <f>+IF(N472="","","MAN")</f>
        <v/>
      </c>
      <c r="W472" s="69">
        <f>IF(B472="","","02")</f>
        <v/>
      </c>
      <c r="X472" s="69">
        <f>IF(B472="","","01")</f>
        <v/>
      </c>
      <c r="Y472" s="70">
        <f>+RIGHT(B472,8)</f>
        <v/>
      </c>
      <c r="Z472" s="70">
        <f>IF(M472="no_cargado",VLOOKUP(B472,NAfiliado_NFarmacia!A:H,8,0),"")</f>
        <v/>
      </c>
      <c r="AA472" s="71" t="n"/>
    </row>
    <row r="473">
      <c r="A473" s="50" t="n"/>
      <c r="B473" s="70" t="n"/>
      <c r="C473" s="72" t="n"/>
      <c r="D473" s="70" t="n"/>
      <c r="E473" s="70" t="n"/>
      <c r="F473" s="70" t="n"/>
      <c r="G473" s="66">
        <f>+IF($B473="","",+IFERROR(+VLOOKUP(B473,padron!$A$2:$E$2000,2,0),+IFERROR(VLOOKUP(B473,NAfiliado_NFarmacia!$A:$J,10,0),"Ingresar Nuevo Afiliado")))</f>
        <v/>
      </c>
      <c r="H473" s="69">
        <f>+IF(B473="","",+IFERROR(+VLOOKUP($C473,materiales!$A$2:$C$101,2,0),"9999"))</f>
        <v/>
      </c>
      <c r="I473" s="70">
        <f>+IF($B473="","",+IF(OR($F473="Si",$F473=""),IF(ISERROR(VLOOKUP($B473,padron!$A$3:$M$482,9,0)),+IF(ISERROR(VLOOKUP($B473,NAfiliado_NFarmacia!$A$2:$J$497,5,0)),"Ingresa Farmacia",VLOOKUP($B473,NAfiliado_NFarmacia!$A$2:$J$497,5,0)),VLOOKUP($B473,padron!$A$3:$M$482,9,0)),+IF(ISERROR(VLOOKUP($B473,NAfiliado_NFarmacia!$A$2:$J$497,5,0)),"Ingresa Farmacia",VLOOKUP($B473,NAfiliado_NFarmacia!$A$2:$J$497,5,0))))</f>
        <v/>
      </c>
      <c r="J473" s="70">
        <f>+IF($B473="","",+IF(OR($F473="Si",$F473=""),IF(ISERROR(VLOOKUP($B473,padron!$A$3:$M$482,10,0)),+IF(ISERROR(VLOOKUP($B473,NAfiliado_NFarmacia!$A$2:$J$497,5,0)),"Ingresa Direccion de Farmacia",VLOOKUP($B473,NAfiliado_NFarmacia!$A$2:$J$497,6,0)),VLOOKUP($B473,padron!$A$3:$M$482,10,0)),+IF(ISERROR(VLOOKUP($B473,NAfiliado_NFarmacia!$A$2:$J$497,6,0)),"Ingresa Direccion de Farmacia",VLOOKUP($B473,NAfiliado_NFarmacia!$A$2:$J$497,6,0))))</f>
        <v/>
      </c>
      <c r="K473" s="70">
        <f>+IF($B473="","",+IF(OR($F473="Si",$F473=""),IF(ISERROR(VLOOKUP($B473,padron!$A$3:$M$482,10,0)),+IF(ISERROR(VLOOKUP($B473,NAfiliado_NFarmacia!$A$2:$J$497,5,0)),"Ingresa Localidad de Farmacia",VLOOKUP($B473,NAfiliado_NFarmacia!$A$2:$J$497,7,0)),VLOOKUP($B473,padron!$A$3:$M$482,11,0)),+IF(ISERROR(VLOOKUP($B473,NAfiliado_NFarmacia!$A$2:$J$497,7,0)),"Ingresa Localidad de Farmacia",VLOOKUP($B473,NAfiliado_NFarmacia!$A$2:$J$497,7,0))))</f>
        <v/>
      </c>
      <c r="L473" s="69">
        <f>+IF(B473="","",IF(F473="No","84005541",+IFERROR(+VLOOKUP(inicio!B473,padron!$A$2:$H$1999,8,0),"84005541")))</f>
        <v/>
      </c>
      <c r="M473" s="69">
        <f>+IF(B473="","",+IFERROR(+VLOOKUP(B473,padron!A:C,3,0),"no_cargado"))</f>
        <v/>
      </c>
      <c r="N473" s="69">
        <f>+IF(C473="","",+IFERROR(+VLOOKUP($C473,materiales!$A$2:$C$101,3,0),"9999"))</f>
        <v/>
      </c>
      <c r="O473" s="69">
        <f>+IF(D473="","","01")</f>
        <v/>
      </c>
      <c r="P473" s="69">
        <f>+IF(B473="","","CONVENIO 100%")</f>
        <v/>
      </c>
      <c r="Q473" s="69">
        <f>+IF(I473="","","ZTRA")</f>
        <v/>
      </c>
      <c r="R473" s="69">
        <f>+IF(J473="","",+IFERROR(+IF(U473="DSZA","ALMA","1004"),"ALMA"))</f>
        <v/>
      </c>
      <c r="S473" s="69">
        <f>+IF(K473="","","40000001")</f>
        <v/>
      </c>
      <c r="T473" s="69">
        <f>+IF(L473="","",+DAY(TODAY())&amp;"."&amp;TEXT(+TODAY(),"MM")&amp;"."&amp;+YEAR(TODAY()))</f>
        <v/>
      </c>
      <c r="U473" s="69">
        <f>+IF(M473="","",IFERROR(+VLOOKUP(C473,materiales!$A$2:$D$1000,4,0),"DSZA"))</f>
        <v/>
      </c>
      <c r="V473" s="69">
        <f>+IF(N473="","","MAN")</f>
        <v/>
      </c>
      <c r="W473" s="69">
        <f>IF(B473="","","02")</f>
        <v/>
      </c>
      <c r="X473" s="69">
        <f>IF(B473="","","01")</f>
        <v/>
      </c>
      <c r="Y473" s="70">
        <f>+RIGHT(B473,8)</f>
        <v/>
      </c>
      <c r="Z473" s="70">
        <f>IF(M473="no_cargado",VLOOKUP(B473,NAfiliado_NFarmacia!A:H,8,0),"")</f>
        <v/>
      </c>
      <c r="AA473" s="71" t="n"/>
    </row>
    <row r="474">
      <c r="A474" s="50" t="n"/>
      <c r="B474" s="70" t="n"/>
      <c r="C474" s="72" t="n"/>
      <c r="D474" s="70" t="n"/>
      <c r="E474" s="70" t="n"/>
      <c r="F474" s="70" t="n"/>
      <c r="G474" s="66">
        <f>+IF($B474="","",+IFERROR(+VLOOKUP(B474,padron!$A$2:$E$2000,2,0),+IFERROR(VLOOKUP(B474,NAfiliado_NFarmacia!$A:$J,10,0),"Ingresar Nuevo Afiliado")))</f>
        <v/>
      </c>
      <c r="H474" s="69">
        <f>+IF(B474="","",+IFERROR(+VLOOKUP($C474,materiales!$A$2:$C$101,2,0),"9999"))</f>
        <v/>
      </c>
      <c r="I474" s="70">
        <f>+IF($B474="","",+IF(OR($F474="Si",$F474=""),IF(ISERROR(VLOOKUP($B474,padron!$A$3:$M$482,9,0)),+IF(ISERROR(VLOOKUP($B474,NAfiliado_NFarmacia!$A$2:$J$497,5,0)),"Ingresa Farmacia",VLOOKUP($B474,NAfiliado_NFarmacia!$A$2:$J$497,5,0)),VLOOKUP($B474,padron!$A$3:$M$482,9,0)),+IF(ISERROR(VLOOKUP($B474,NAfiliado_NFarmacia!$A$2:$J$497,5,0)),"Ingresa Farmacia",VLOOKUP($B474,NAfiliado_NFarmacia!$A$2:$J$497,5,0))))</f>
        <v/>
      </c>
      <c r="J474" s="70">
        <f>+IF($B474="","",+IF(OR($F474="Si",$F474=""),IF(ISERROR(VLOOKUP($B474,padron!$A$3:$M$482,10,0)),+IF(ISERROR(VLOOKUP($B474,NAfiliado_NFarmacia!$A$2:$J$497,5,0)),"Ingresa Direccion de Farmacia",VLOOKUP($B474,NAfiliado_NFarmacia!$A$2:$J$497,6,0)),VLOOKUP($B474,padron!$A$3:$M$482,10,0)),+IF(ISERROR(VLOOKUP($B474,NAfiliado_NFarmacia!$A$2:$J$497,6,0)),"Ingresa Direccion de Farmacia",VLOOKUP($B474,NAfiliado_NFarmacia!$A$2:$J$497,6,0))))</f>
        <v/>
      </c>
      <c r="K474" s="70">
        <f>+IF($B474="","",+IF(OR($F474="Si",$F474=""),IF(ISERROR(VLOOKUP($B474,padron!$A$3:$M$482,10,0)),+IF(ISERROR(VLOOKUP($B474,NAfiliado_NFarmacia!$A$2:$J$497,5,0)),"Ingresa Localidad de Farmacia",VLOOKUP($B474,NAfiliado_NFarmacia!$A$2:$J$497,7,0)),VLOOKUP($B474,padron!$A$3:$M$482,11,0)),+IF(ISERROR(VLOOKUP($B474,NAfiliado_NFarmacia!$A$2:$J$497,7,0)),"Ingresa Localidad de Farmacia",VLOOKUP($B474,NAfiliado_NFarmacia!$A$2:$J$497,7,0))))</f>
        <v/>
      </c>
      <c r="L474" s="69">
        <f>+IF(B474="","",IF(F474="No","84005541",+IFERROR(+VLOOKUP(inicio!B474,padron!$A$2:$H$1999,8,0),"84005541")))</f>
        <v/>
      </c>
      <c r="M474" s="69">
        <f>+IF(B474="","",+IFERROR(+VLOOKUP(B474,padron!A:C,3,0),"no_cargado"))</f>
        <v/>
      </c>
      <c r="N474" s="69">
        <f>+IF(C474="","",+IFERROR(+VLOOKUP($C474,materiales!$A$2:$C$101,3,0),"9999"))</f>
        <v/>
      </c>
      <c r="O474" s="69">
        <f>+IF(D474="","","01")</f>
        <v/>
      </c>
      <c r="P474" s="69">
        <f>+IF(B474="","","CONVENIO 100%")</f>
        <v/>
      </c>
      <c r="Q474" s="69">
        <f>+IF(I474="","","ZTRA")</f>
        <v/>
      </c>
      <c r="R474" s="69">
        <f>+IF(J474="","",+IFERROR(+IF(U474="DSZA","ALMA","1004"),"ALMA"))</f>
        <v/>
      </c>
      <c r="S474" s="69">
        <f>+IF(K474="","","40000001")</f>
        <v/>
      </c>
      <c r="T474" s="69">
        <f>+IF(L474="","",+DAY(TODAY())&amp;"."&amp;TEXT(+TODAY(),"MM")&amp;"."&amp;+YEAR(TODAY()))</f>
        <v/>
      </c>
      <c r="U474" s="69">
        <f>+IF(M474="","",IFERROR(+VLOOKUP(C474,materiales!$A$2:$D$1000,4,0),"DSZA"))</f>
        <v/>
      </c>
      <c r="V474" s="69">
        <f>+IF(N474="","","MAN")</f>
        <v/>
      </c>
      <c r="W474" s="69">
        <f>IF(B474="","","02")</f>
        <v/>
      </c>
      <c r="X474" s="69">
        <f>IF(B474="","","01")</f>
        <v/>
      </c>
      <c r="Y474" s="70">
        <f>+RIGHT(B474,8)</f>
        <v/>
      </c>
      <c r="Z474" s="70">
        <f>IF(M474="no_cargado",VLOOKUP(B474,NAfiliado_NFarmacia!A:H,8,0),"")</f>
        <v/>
      </c>
      <c r="AA474" s="71" t="n"/>
    </row>
    <row r="475">
      <c r="A475" s="50" t="n"/>
      <c r="B475" s="70" t="n"/>
      <c r="C475" s="72" t="n"/>
      <c r="D475" s="70" t="n"/>
      <c r="E475" s="70" t="n"/>
      <c r="F475" s="70" t="n"/>
      <c r="G475" s="66">
        <f>+IF($B475="","",+IFERROR(+VLOOKUP(B475,padron!$A$2:$E$2000,2,0),+IFERROR(VLOOKUP(B475,NAfiliado_NFarmacia!$A:$J,10,0),"Ingresar Nuevo Afiliado")))</f>
        <v/>
      </c>
      <c r="H475" s="69">
        <f>+IF(B475="","",+IFERROR(+VLOOKUP($C475,materiales!$A$2:$C$101,2,0),"9999"))</f>
        <v/>
      </c>
      <c r="I475" s="70">
        <f>+IF($B475="","",+IF(OR($F475="Si",$F475=""),IF(ISERROR(VLOOKUP($B475,padron!$A$3:$M$482,9,0)),+IF(ISERROR(VLOOKUP($B475,NAfiliado_NFarmacia!$A$2:$J$497,5,0)),"Ingresa Farmacia",VLOOKUP($B475,NAfiliado_NFarmacia!$A$2:$J$497,5,0)),VLOOKUP($B475,padron!$A$3:$M$482,9,0)),+IF(ISERROR(VLOOKUP($B475,NAfiliado_NFarmacia!$A$2:$J$497,5,0)),"Ingresa Farmacia",VLOOKUP($B475,NAfiliado_NFarmacia!$A$2:$J$497,5,0))))</f>
        <v/>
      </c>
      <c r="J475" s="70">
        <f>+IF($B475="","",+IF(OR($F475="Si",$F475=""),IF(ISERROR(VLOOKUP($B475,padron!$A$3:$M$482,10,0)),+IF(ISERROR(VLOOKUP($B475,NAfiliado_NFarmacia!$A$2:$J$497,5,0)),"Ingresa Direccion de Farmacia",VLOOKUP($B475,NAfiliado_NFarmacia!$A$2:$J$497,6,0)),VLOOKUP($B475,padron!$A$3:$M$482,10,0)),+IF(ISERROR(VLOOKUP($B475,NAfiliado_NFarmacia!$A$2:$J$497,6,0)),"Ingresa Direccion de Farmacia",VLOOKUP($B475,NAfiliado_NFarmacia!$A$2:$J$497,6,0))))</f>
        <v/>
      </c>
      <c r="K475" s="70">
        <f>+IF($B475="","",+IF(OR($F475="Si",$F475=""),IF(ISERROR(VLOOKUP($B475,padron!$A$3:$M$482,10,0)),+IF(ISERROR(VLOOKUP($B475,NAfiliado_NFarmacia!$A$2:$J$497,5,0)),"Ingresa Localidad de Farmacia",VLOOKUP($B475,NAfiliado_NFarmacia!$A$2:$J$497,7,0)),VLOOKUP($B475,padron!$A$3:$M$482,11,0)),+IF(ISERROR(VLOOKUP($B475,NAfiliado_NFarmacia!$A$2:$J$497,7,0)),"Ingresa Localidad de Farmacia",VLOOKUP($B475,NAfiliado_NFarmacia!$A$2:$J$497,7,0))))</f>
        <v/>
      </c>
      <c r="L475" s="69">
        <f>+IF(B475="","",IF(F475="No","84005541",+IFERROR(+VLOOKUP(inicio!B475,padron!$A$2:$H$1999,8,0),"84005541")))</f>
        <v/>
      </c>
      <c r="M475" s="69">
        <f>+IF(B475="","",+IFERROR(+VLOOKUP(B475,padron!A:C,3,0),"no_cargado"))</f>
        <v/>
      </c>
      <c r="N475" s="69">
        <f>+IF(C475="","",+IFERROR(+VLOOKUP($C475,materiales!$A$2:$C$101,3,0),"9999"))</f>
        <v/>
      </c>
      <c r="O475" s="69">
        <f>+IF(D475="","","01")</f>
        <v/>
      </c>
      <c r="P475" s="69">
        <f>+IF(B475="","","CONVENIO 100%")</f>
        <v/>
      </c>
      <c r="Q475" s="69">
        <f>+IF(I475="","","ZTRA")</f>
        <v/>
      </c>
      <c r="R475" s="69">
        <f>+IF(J475="","",+IFERROR(+IF(U475="DSZA","ALMA","1004"),"ALMA"))</f>
        <v/>
      </c>
      <c r="S475" s="69">
        <f>+IF(K475="","","40000001")</f>
        <v/>
      </c>
      <c r="T475" s="69">
        <f>+IF(L475="","",+DAY(TODAY())&amp;"."&amp;TEXT(+TODAY(),"MM")&amp;"."&amp;+YEAR(TODAY()))</f>
        <v/>
      </c>
      <c r="U475" s="69">
        <f>+IF(M475="","",IFERROR(+VLOOKUP(C475,materiales!$A$2:$D$1000,4,0),"DSZA"))</f>
        <v/>
      </c>
      <c r="V475" s="69">
        <f>+IF(N475="","","MAN")</f>
        <v/>
      </c>
      <c r="W475" s="69">
        <f>IF(B475="","","02")</f>
        <v/>
      </c>
      <c r="X475" s="69">
        <f>IF(B475="","","01")</f>
        <v/>
      </c>
      <c r="Y475" s="70">
        <f>+RIGHT(B475,8)</f>
        <v/>
      </c>
      <c r="Z475" s="70">
        <f>IF(M475="no_cargado",VLOOKUP(B475,NAfiliado_NFarmacia!A:H,8,0),"")</f>
        <v/>
      </c>
      <c r="AA475" s="71" t="n"/>
    </row>
    <row r="476">
      <c r="A476" s="50" t="n"/>
      <c r="B476" s="70" t="n"/>
      <c r="C476" s="72" t="n"/>
      <c r="D476" s="70" t="n"/>
      <c r="E476" s="70" t="n"/>
      <c r="F476" s="70" t="n"/>
      <c r="G476" s="66">
        <f>+IF($B476="","",+IFERROR(+VLOOKUP(B476,padron!$A$2:$E$2000,2,0),+IFERROR(VLOOKUP(B476,NAfiliado_NFarmacia!$A:$J,10,0),"Ingresar Nuevo Afiliado")))</f>
        <v/>
      </c>
      <c r="H476" s="69">
        <f>+IF(B476="","",+IFERROR(+VLOOKUP($C476,materiales!$A$2:$C$101,2,0),"9999"))</f>
        <v/>
      </c>
      <c r="I476" s="70">
        <f>+IF($B476="","",+IF(OR($F476="Si",$F476=""),IF(ISERROR(VLOOKUP($B476,padron!$A$3:$M$482,9,0)),+IF(ISERROR(VLOOKUP($B476,NAfiliado_NFarmacia!$A$2:$J$497,5,0)),"Ingresa Farmacia",VLOOKUP($B476,NAfiliado_NFarmacia!$A$2:$J$497,5,0)),VLOOKUP($B476,padron!$A$3:$M$482,9,0)),+IF(ISERROR(VLOOKUP($B476,NAfiliado_NFarmacia!$A$2:$J$497,5,0)),"Ingresa Farmacia",VLOOKUP($B476,NAfiliado_NFarmacia!$A$2:$J$497,5,0))))</f>
        <v/>
      </c>
      <c r="J476" s="70">
        <f>+IF($B476="","",+IF(OR($F476="Si",$F476=""),IF(ISERROR(VLOOKUP($B476,padron!$A$3:$M$482,10,0)),+IF(ISERROR(VLOOKUP($B476,NAfiliado_NFarmacia!$A$2:$J$497,5,0)),"Ingresa Direccion de Farmacia",VLOOKUP($B476,NAfiliado_NFarmacia!$A$2:$J$497,6,0)),VLOOKUP($B476,padron!$A$3:$M$482,10,0)),+IF(ISERROR(VLOOKUP($B476,NAfiliado_NFarmacia!$A$2:$J$497,6,0)),"Ingresa Direccion de Farmacia",VLOOKUP($B476,NAfiliado_NFarmacia!$A$2:$J$497,6,0))))</f>
        <v/>
      </c>
      <c r="K476" s="70">
        <f>+IF($B476="","",+IF(OR($F476="Si",$F476=""),IF(ISERROR(VLOOKUP($B476,padron!$A$3:$M$482,10,0)),+IF(ISERROR(VLOOKUP($B476,NAfiliado_NFarmacia!$A$2:$J$497,5,0)),"Ingresa Localidad de Farmacia",VLOOKUP($B476,NAfiliado_NFarmacia!$A$2:$J$497,7,0)),VLOOKUP($B476,padron!$A$3:$M$482,11,0)),+IF(ISERROR(VLOOKUP($B476,NAfiliado_NFarmacia!$A$2:$J$497,7,0)),"Ingresa Localidad de Farmacia",VLOOKUP($B476,NAfiliado_NFarmacia!$A$2:$J$497,7,0))))</f>
        <v/>
      </c>
      <c r="L476" s="69">
        <f>+IF(B476="","",IF(F476="No","84005541",+IFERROR(+VLOOKUP(inicio!B476,padron!$A$2:$H$1999,8,0),"84005541")))</f>
        <v/>
      </c>
      <c r="M476" s="69">
        <f>+IF(B476="","",+IFERROR(+VLOOKUP(B476,padron!A:C,3,0),"no_cargado"))</f>
        <v/>
      </c>
      <c r="N476" s="69">
        <f>+IF(C476="","",+IFERROR(+VLOOKUP($C476,materiales!$A$2:$C$101,3,0),"9999"))</f>
        <v/>
      </c>
      <c r="O476" s="69">
        <f>+IF(D476="","","01")</f>
        <v/>
      </c>
      <c r="P476" s="69">
        <f>+IF(B476="","","CONVENIO 100%")</f>
        <v/>
      </c>
      <c r="Q476" s="69">
        <f>+IF(I476="","","ZTRA")</f>
        <v/>
      </c>
      <c r="R476" s="69">
        <f>+IF(J476="","",+IFERROR(+IF(U476="DSZA","ALMA","1004"),"ALMA"))</f>
        <v/>
      </c>
      <c r="S476" s="69">
        <f>+IF(K476="","","40000001")</f>
        <v/>
      </c>
      <c r="T476" s="69">
        <f>+IF(L476="","",+DAY(TODAY())&amp;"."&amp;TEXT(+TODAY(),"MM")&amp;"."&amp;+YEAR(TODAY()))</f>
        <v/>
      </c>
      <c r="U476" s="69">
        <f>+IF(M476="","",IFERROR(+VLOOKUP(C476,materiales!$A$2:$D$1000,4,0),"DSZA"))</f>
        <v/>
      </c>
      <c r="V476" s="69">
        <f>+IF(N476="","","MAN")</f>
        <v/>
      </c>
      <c r="W476" s="69">
        <f>IF(B476="","","02")</f>
        <v/>
      </c>
      <c r="X476" s="69">
        <f>IF(B476="","","01")</f>
        <v/>
      </c>
      <c r="Y476" s="70">
        <f>+RIGHT(B476,8)</f>
        <v/>
      </c>
      <c r="Z476" s="70">
        <f>IF(M476="no_cargado",VLOOKUP(B476,NAfiliado_NFarmacia!A:H,8,0),"")</f>
        <v/>
      </c>
      <c r="AA476" s="71" t="n"/>
    </row>
    <row r="477">
      <c r="A477" s="50" t="n"/>
      <c r="B477" s="70" t="n"/>
      <c r="C477" s="72" t="n"/>
      <c r="D477" s="70" t="n"/>
      <c r="E477" s="70" t="n"/>
      <c r="F477" s="70" t="n"/>
      <c r="G477" s="66">
        <f>+IF($B477="","",+IFERROR(+VLOOKUP(B477,padron!$A$2:$E$2000,2,0),+IFERROR(VLOOKUP(B477,NAfiliado_NFarmacia!$A:$J,10,0),"Ingresar Nuevo Afiliado")))</f>
        <v/>
      </c>
      <c r="H477" s="69">
        <f>+IF(B477="","",+IFERROR(+VLOOKUP($C477,materiales!$A$2:$C$101,2,0),"9999"))</f>
        <v/>
      </c>
      <c r="I477" s="70">
        <f>+IF($B477="","",+IF(OR($F477="Si",$F477=""),IF(ISERROR(VLOOKUP($B477,padron!$A$3:$M$482,9,0)),+IF(ISERROR(VLOOKUP($B477,NAfiliado_NFarmacia!$A$2:$J$497,5,0)),"Ingresa Farmacia",VLOOKUP($B477,NAfiliado_NFarmacia!$A$2:$J$497,5,0)),VLOOKUP($B477,padron!$A$3:$M$482,9,0)),+IF(ISERROR(VLOOKUP($B477,NAfiliado_NFarmacia!$A$2:$J$497,5,0)),"Ingresa Farmacia",VLOOKUP($B477,NAfiliado_NFarmacia!$A$2:$J$497,5,0))))</f>
        <v/>
      </c>
      <c r="J477" s="70">
        <f>+IF($B477="","",+IF(OR($F477="Si",$F477=""),IF(ISERROR(VLOOKUP($B477,padron!$A$3:$M$482,10,0)),+IF(ISERROR(VLOOKUP($B477,NAfiliado_NFarmacia!$A$2:$J$497,5,0)),"Ingresa Direccion de Farmacia",VLOOKUP($B477,NAfiliado_NFarmacia!$A$2:$J$497,6,0)),VLOOKUP($B477,padron!$A$3:$M$482,10,0)),+IF(ISERROR(VLOOKUP($B477,NAfiliado_NFarmacia!$A$2:$J$497,6,0)),"Ingresa Direccion de Farmacia",VLOOKUP($B477,NAfiliado_NFarmacia!$A$2:$J$497,6,0))))</f>
        <v/>
      </c>
      <c r="K477" s="70">
        <f>+IF($B477="","",+IF(OR($F477="Si",$F477=""),IF(ISERROR(VLOOKUP($B477,padron!$A$3:$M$482,10,0)),+IF(ISERROR(VLOOKUP($B477,NAfiliado_NFarmacia!$A$2:$J$497,5,0)),"Ingresa Localidad de Farmacia",VLOOKUP($B477,NAfiliado_NFarmacia!$A$2:$J$497,7,0)),VLOOKUP($B477,padron!$A$3:$M$482,11,0)),+IF(ISERROR(VLOOKUP($B477,NAfiliado_NFarmacia!$A$2:$J$497,7,0)),"Ingresa Localidad de Farmacia",VLOOKUP($B477,NAfiliado_NFarmacia!$A$2:$J$497,7,0))))</f>
        <v/>
      </c>
      <c r="L477" s="69">
        <f>+IF(B477="","",IF(F477="No","84005541",+IFERROR(+VLOOKUP(inicio!B477,padron!$A$2:$H$1999,8,0),"84005541")))</f>
        <v/>
      </c>
      <c r="M477" s="69">
        <f>+IF(B477="","",+IFERROR(+VLOOKUP(B477,padron!A:C,3,0),"no_cargado"))</f>
        <v/>
      </c>
      <c r="N477" s="69">
        <f>+IF(C477="","",+IFERROR(+VLOOKUP($C477,materiales!$A$2:$C$101,3,0),"9999"))</f>
        <v/>
      </c>
      <c r="O477" s="69">
        <f>+IF(D477="","","01")</f>
        <v/>
      </c>
      <c r="P477" s="69">
        <f>+IF(B477="","","CONVENIO 100%")</f>
        <v/>
      </c>
      <c r="Q477" s="69">
        <f>+IF(I477="","","ZTRA")</f>
        <v/>
      </c>
      <c r="R477" s="69">
        <f>+IF(J477="","",+IFERROR(+IF(U477="DSZA","ALMA","1004"),"ALMA"))</f>
        <v/>
      </c>
      <c r="S477" s="69">
        <f>+IF(K477="","","40000001")</f>
        <v/>
      </c>
      <c r="T477" s="69">
        <f>+IF(L477="","",+DAY(TODAY())&amp;"."&amp;TEXT(+TODAY(),"MM")&amp;"."&amp;+YEAR(TODAY()))</f>
        <v/>
      </c>
      <c r="U477" s="69">
        <f>+IF(M477="","",IFERROR(+VLOOKUP(C477,materiales!$A$2:$D$1000,4,0),"DSZA"))</f>
        <v/>
      </c>
      <c r="V477" s="69">
        <f>+IF(N477="","","MAN")</f>
        <v/>
      </c>
      <c r="W477" s="69">
        <f>IF(B477="","","02")</f>
        <v/>
      </c>
      <c r="X477" s="69">
        <f>IF(B477="","","01")</f>
        <v/>
      </c>
      <c r="Y477" s="70">
        <f>+RIGHT(B477,8)</f>
        <v/>
      </c>
      <c r="Z477" s="70">
        <f>IF(M477="no_cargado",VLOOKUP(B477,NAfiliado_NFarmacia!A:H,8,0),"")</f>
        <v/>
      </c>
      <c r="AA477" s="71" t="n"/>
    </row>
    <row r="478">
      <c r="A478" s="50" t="n"/>
      <c r="B478" s="70" t="n"/>
      <c r="C478" s="72" t="n"/>
      <c r="D478" s="70" t="n"/>
      <c r="E478" s="70" t="n"/>
      <c r="F478" s="70" t="n"/>
      <c r="G478" s="66">
        <f>+IF($B478="","",+IFERROR(+VLOOKUP(B478,padron!$A$2:$E$2000,2,0),+IFERROR(VLOOKUP(B478,NAfiliado_NFarmacia!$A:$J,10,0),"Ingresar Nuevo Afiliado")))</f>
        <v/>
      </c>
      <c r="H478" s="69">
        <f>+IF(B478="","",+IFERROR(+VLOOKUP($C478,materiales!$A$2:$C$101,2,0),"9999"))</f>
        <v/>
      </c>
      <c r="I478" s="70">
        <f>+IF($B478="","",+IF(OR($F478="Si",$F478=""),IF(ISERROR(VLOOKUP($B478,padron!$A$3:$M$482,9,0)),+IF(ISERROR(VLOOKUP($B478,NAfiliado_NFarmacia!$A$2:$J$497,5,0)),"Ingresa Farmacia",VLOOKUP($B478,NAfiliado_NFarmacia!$A$2:$J$497,5,0)),VLOOKUP($B478,padron!$A$3:$M$482,9,0)),+IF(ISERROR(VLOOKUP($B478,NAfiliado_NFarmacia!$A$2:$J$497,5,0)),"Ingresa Farmacia",VLOOKUP($B478,NAfiliado_NFarmacia!$A$2:$J$497,5,0))))</f>
        <v/>
      </c>
      <c r="J478" s="70">
        <f>+IF($B478="","",+IF(OR($F478="Si",$F478=""),IF(ISERROR(VLOOKUP($B478,padron!$A$3:$M$482,10,0)),+IF(ISERROR(VLOOKUP($B478,NAfiliado_NFarmacia!$A$2:$J$497,5,0)),"Ingresa Direccion de Farmacia",VLOOKUP($B478,NAfiliado_NFarmacia!$A$2:$J$497,6,0)),VLOOKUP($B478,padron!$A$3:$M$482,10,0)),+IF(ISERROR(VLOOKUP($B478,NAfiliado_NFarmacia!$A$2:$J$497,6,0)),"Ingresa Direccion de Farmacia",VLOOKUP($B478,NAfiliado_NFarmacia!$A$2:$J$497,6,0))))</f>
        <v/>
      </c>
      <c r="K478" s="70">
        <f>+IF($B478="","",+IF(OR($F478="Si",$F478=""),IF(ISERROR(VLOOKUP($B478,padron!$A$3:$M$482,10,0)),+IF(ISERROR(VLOOKUP($B478,NAfiliado_NFarmacia!$A$2:$J$497,5,0)),"Ingresa Localidad de Farmacia",VLOOKUP($B478,NAfiliado_NFarmacia!$A$2:$J$497,7,0)),VLOOKUP($B478,padron!$A$3:$M$482,11,0)),+IF(ISERROR(VLOOKUP($B478,NAfiliado_NFarmacia!$A$2:$J$497,7,0)),"Ingresa Localidad de Farmacia",VLOOKUP($B478,NAfiliado_NFarmacia!$A$2:$J$497,7,0))))</f>
        <v/>
      </c>
      <c r="L478" s="69">
        <f>+IF(B478="","",IF(F478="No","84005541",+IFERROR(+VLOOKUP(inicio!B478,padron!$A$2:$H$1999,8,0),"84005541")))</f>
        <v/>
      </c>
      <c r="M478" s="69">
        <f>+IF(B478="","",+IFERROR(+VLOOKUP(B478,padron!A:C,3,0),"no_cargado"))</f>
        <v/>
      </c>
      <c r="N478" s="69">
        <f>+IF(C478="","",+IFERROR(+VLOOKUP($C478,materiales!$A$2:$C$101,3,0),"9999"))</f>
        <v/>
      </c>
      <c r="O478" s="69">
        <f>+IF(D478="","","01")</f>
        <v/>
      </c>
      <c r="P478" s="69">
        <f>+IF(B478="","","CONVENIO 100%")</f>
        <v/>
      </c>
      <c r="Q478" s="69">
        <f>+IF(I478="","","ZTRA")</f>
        <v/>
      </c>
      <c r="R478" s="69">
        <f>+IF(J478="","",+IFERROR(+IF(U478="DSZA","ALMA","1004"),"ALMA"))</f>
        <v/>
      </c>
      <c r="S478" s="69">
        <f>+IF(K478="","","40000001")</f>
        <v/>
      </c>
      <c r="T478" s="69">
        <f>+IF(L478="","",+DAY(TODAY())&amp;"."&amp;TEXT(+TODAY(),"MM")&amp;"."&amp;+YEAR(TODAY()))</f>
        <v/>
      </c>
      <c r="U478" s="69">
        <f>+IF(M478="","",IFERROR(+VLOOKUP(C478,materiales!$A$2:$D$1000,4,0),"DSZA"))</f>
        <v/>
      </c>
      <c r="V478" s="69">
        <f>+IF(N478="","","MAN")</f>
        <v/>
      </c>
      <c r="W478" s="69">
        <f>IF(B478="","","02")</f>
        <v/>
      </c>
      <c r="X478" s="69">
        <f>IF(B478="","","01")</f>
        <v/>
      </c>
      <c r="Y478" s="70">
        <f>+RIGHT(B478,8)</f>
        <v/>
      </c>
      <c r="Z478" s="70">
        <f>IF(M478="no_cargado",VLOOKUP(B478,NAfiliado_NFarmacia!A:H,8,0),"")</f>
        <v/>
      </c>
      <c r="AA478" s="71" t="n"/>
    </row>
    <row r="479">
      <c r="A479" s="50" t="n"/>
      <c r="B479" s="70" t="n"/>
      <c r="C479" s="72" t="n"/>
      <c r="D479" s="70" t="n"/>
      <c r="E479" s="70" t="n"/>
      <c r="F479" s="70" t="n"/>
      <c r="G479" s="66">
        <f>+IF($B479="","",+IFERROR(+VLOOKUP(B479,padron!$A$2:$E$2000,2,0),+IFERROR(VLOOKUP(B479,NAfiliado_NFarmacia!$A:$J,10,0),"Ingresar Nuevo Afiliado")))</f>
        <v/>
      </c>
      <c r="H479" s="69">
        <f>+IF(B479="","",+IFERROR(+VLOOKUP($C479,materiales!$A$2:$C$101,2,0),"9999"))</f>
        <v/>
      </c>
      <c r="I479" s="70">
        <f>+IF($B479="","",+IF(OR($F479="Si",$F479=""),IF(ISERROR(VLOOKUP($B479,padron!$A$3:$M$482,9,0)),+IF(ISERROR(VLOOKUP($B479,NAfiliado_NFarmacia!$A$2:$J$497,5,0)),"Ingresa Farmacia",VLOOKUP($B479,NAfiliado_NFarmacia!$A$2:$J$497,5,0)),VLOOKUP($B479,padron!$A$3:$M$482,9,0)),+IF(ISERROR(VLOOKUP($B479,NAfiliado_NFarmacia!$A$2:$J$497,5,0)),"Ingresa Farmacia",VLOOKUP($B479,NAfiliado_NFarmacia!$A$2:$J$497,5,0))))</f>
        <v/>
      </c>
      <c r="J479" s="70">
        <f>+IF($B479="","",+IF(OR($F479="Si",$F479=""),IF(ISERROR(VLOOKUP($B479,padron!$A$3:$M$482,10,0)),+IF(ISERROR(VLOOKUP($B479,NAfiliado_NFarmacia!$A$2:$J$497,5,0)),"Ingresa Direccion de Farmacia",VLOOKUP($B479,NAfiliado_NFarmacia!$A$2:$J$497,6,0)),VLOOKUP($B479,padron!$A$3:$M$482,10,0)),+IF(ISERROR(VLOOKUP($B479,NAfiliado_NFarmacia!$A$2:$J$497,6,0)),"Ingresa Direccion de Farmacia",VLOOKUP($B479,NAfiliado_NFarmacia!$A$2:$J$497,6,0))))</f>
        <v/>
      </c>
      <c r="K479" s="70">
        <f>+IF($B479="","",+IF(OR($F479="Si",$F479=""),IF(ISERROR(VLOOKUP($B479,padron!$A$3:$M$482,10,0)),+IF(ISERROR(VLOOKUP($B479,NAfiliado_NFarmacia!$A$2:$J$497,5,0)),"Ingresa Localidad de Farmacia",VLOOKUP($B479,NAfiliado_NFarmacia!$A$2:$J$497,7,0)),VLOOKUP($B479,padron!$A$3:$M$482,11,0)),+IF(ISERROR(VLOOKUP($B479,NAfiliado_NFarmacia!$A$2:$J$497,7,0)),"Ingresa Localidad de Farmacia",VLOOKUP($B479,NAfiliado_NFarmacia!$A$2:$J$497,7,0))))</f>
        <v/>
      </c>
      <c r="L479" s="69">
        <f>+IF(B479="","",IF(F479="No","84005541",+IFERROR(+VLOOKUP(inicio!B479,padron!$A$2:$H$1999,8,0),"84005541")))</f>
        <v/>
      </c>
      <c r="M479" s="69">
        <f>+IF(B479="","",+IFERROR(+VLOOKUP(B479,padron!A:C,3,0),"no_cargado"))</f>
        <v/>
      </c>
      <c r="N479" s="69">
        <f>+IF(C479="","",+IFERROR(+VLOOKUP($C479,materiales!$A$2:$C$101,3,0),"9999"))</f>
        <v/>
      </c>
      <c r="O479" s="69">
        <f>+IF(D479="","","01")</f>
        <v/>
      </c>
      <c r="P479" s="69">
        <f>+IF(B479="","","CONVENIO 100%")</f>
        <v/>
      </c>
      <c r="Q479" s="69">
        <f>+IF(I479="","","ZTRA")</f>
        <v/>
      </c>
      <c r="R479" s="69">
        <f>+IF(J479="","",+IFERROR(+IF(U479="DSZA","ALMA","1004"),"ALMA"))</f>
        <v/>
      </c>
      <c r="S479" s="69">
        <f>+IF(K479="","","40000001")</f>
        <v/>
      </c>
      <c r="T479" s="69">
        <f>+IF(L479="","",+DAY(TODAY())&amp;"."&amp;TEXT(+TODAY(),"MM")&amp;"."&amp;+YEAR(TODAY()))</f>
        <v/>
      </c>
      <c r="U479" s="69">
        <f>+IF(M479="","",IFERROR(+VLOOKUP(C479,materiales!$A$2:$D$1000,4,0),"DSZA"))</f>
        <v/>
      </c>
      <c r="V479" s="69">
        <f>+IF(N479="","","MAN")</f>
        <v/>
      </c>
      <c r="W479" s="69">
        <f>IF(B479="","","02")</f>
        <v/>
      </c>
      <c r="X479" s="69">
        <f>IF(B479="","","01")</f>
        <v/>
      </c>
      <c r="Y479" s="70">
        <f>+RIGHT(B479,8)</f>
        <v/>
      </c>
      <c r="Z479" s="70">
        <f>IF(M479="no_cargado",VLOOKUP(B479,NAfiliado_NFarmacia!A:H,8,0),"")</f>
        <v/>
      </c>
      <c r="AA479" s="71" t="n"/>
    </row>
    <row r="480">
      <c r="A480" s="50" t="n"/>
      <c r="B480" s="70" t="n"/>
      <c r="C480" s="72" t="n"/>
      <c r="D480" s="70" t="n"/>
      <c r="E480" s="70" t="n"/>
      <c r="F480" s="70" t="n"/>
      <c r="G480" s="66">
        <f>+IF($B480="","",+IFERROR(+VLOOKUP(B480,padron!$A$2:$E$2000,2,0),+IFERROR(VLOOKUP(B480,NAfiliado_NFarmacia!$A:$J,10,0),"Ingresar Nuevo Afiliado")))</f>
        <v/>
      </c>
      <c r="H480" s="69">
        <f>+IF(B480="","",+IFERROR(+VLOOKUP($C480,materiales!$A$2:$C$101,2,0),"9999"))</f>
        <v/>
      </c>
      <c r="I480" s="70">
        <f>+IF($B480="","",+IF(OR($F480="Si",$F480=""),IF(ISERROR(VLOOKUP($B480,padron!$A$3:$M$482,9,0)),+IF(ISERROR(VLOOKUP($B480,NAfiliado_NFarmacia!$A$2:$J$497,5,0)),"Ingresa Farmacia",VLOOKUP($B480,NAfiliado_NFarmacia!$A$2:$J$497,5,0)),VLOOKUP($B480,padron!$A$3:$M$482,9,0)),+IF(ISERROR(VLOOKUP($B480,NAfiliado_NFarmacia!$A$2:$J$497,5,0)),"Ingresa Farmacia",VLOOKUP($B480,NAfiliado_NFarmacia!$A$2:$J$497,5,0))))</f>
        <v/>
      </c>
      <c r="J480" s="70">
        <f>+IF($B480="","",+IF(OR($F480="Si",$F480=""),IF(ISERROR(VLOOKUP($B480,padron!$A$3:$M$482,10,0)),+IF(ISERROR(VLOOKUP($B480,NAfiliado_NFarmacia!$A$2:$J$497,5,0)),"Ingresa Direccion de Farmacia",VLOOKUP($B480,NAfiliado_NFarmacia!$A$2:$J$497,6,0)),VLOOKUP($B480,padron!$A$3:$M$482,10,0)),+IF(ISERROR(VLOOKUP($B480,NAfiliado_NFarmacia!$A$2:$J$497,6,0)),"Ingresa Direccion de Farmacia",VLOOKUP($B480,NAfiliado_NFarmacia!$A$2:$J$497,6,0))))</f>
        <v/>
      </c>
      <c r="K480" s="70">
        <f>+IF($B480="","",+IF(OR($F480="Si",$F480=""),IF(ISERROR(VLOOKUP($B480,padron!$A$3:$M$482,10,0)),+IF(ISERROR(VLOOKUP($B480,NAfiliado_NFarmacia!$A$2:$J$497,5,0)),"Ingresa Localidad de Farmacia",VLOOKUP($B480,NAfiliado_NFarmacia!$A$2:$J$497,7,0)),VLOOKUP($B480,padron!$A$3:$M$482,11,0)),+IF(ISERROR(VLOOKUP($B480,NAfiliado_NFarmacia!$A$2:$J$497,7,0)),"Ingresa Localidad de Farmacia",VLOOKUP($B480,NAfiliado_NFarmacia!$A$2:$J$497,7,0))))</f>
        <v/>
      </c>
      <c r="L480" s="69">
        <f>+IF(B480="","",IF(F480="No","84005541",+IFERROR(+VLOOKUP(inicio!B480,padron!$A$2:$H$1999,8,0),"84005541")))</f>
        <v/>
      </c>
      <c r="M480" s="69">
        <f>+IF(B480="","",+IFERROR(+VLOOKUP(B480,padron!A:C,3,0),"no_cargado"))</f>
        <v/>
      </c>
      <c r="N480" s="69">
        <f>+IF(C480="","",+IFERROR(+VLOOKUP($C480,materiales!$A$2:$C$101,3,0),"9999"))</f>
        <v/>
      </c>
      <c r="O480" s="69">
        <f>+IF(D480="","","01")</f>
        <v/>
      </c>
      <c r="P480" s="69">
        <f>+IF(B480="","","CONVENIO 100%")</f>
        <v/>
      </c>
      <c r="Q480" s="69">
        <f>+IF(I480="","","ZTRA")</f>
        <v/>
      </c>
      <c r="R480" s="69">
        <f>+IF(J480="","",+IFERROR(+IF(U480="DSZA","ALMA","1004"),"ALMA"))</f>
        <v/>
      </c>
      <c r="S480" s="69">
        <f>+IF(K480="","","40000001")</f>
        <v/>
      </c>
      <c r="T480" s="69">
        <f>+IF(L480="","",+DAY(TODAY())&amp;"."&amp;TEXT(+TODAY(),"MM")&amp;"."&amp;+YEAR(TODAY()))</f>
        <v/>
      </c>
      <c r="U480" s="69">
        <f>+IF(M480="","",IFERROR(+VLOOKUP(C480,materiales!$A$2:$D$1000,4,0),"DSZA"))</f>
        <v/>
      </c>
      <c r="V480" s="69">
        <f>+IF(N480="","","MAN")</f>
        <v/>
      </c>
      <c r="W480" s="69">
        <f>IF(B480="","","02")</f>
        <v/>
      </c>
      <c r="X480" s="69">
        <f>IF(B480="","","01")</f>
        <v/>
      </c>
      <c r="Y480" s="70">
        <f>+RIGHT(B480,8)</f>
        <v/>
      </c>
      <c r="Z480" s="70">
        <f>IF(M480="no_cargado",VLOOKUP(B480,NAfiliado_NFarmacia!A:H,8,0),"")</f>
        <v/>
      </c>
      <c r="AA480" s="71" t="n"/>
    </row>
    <row r="481">
      <c r="A481" s="50" t="n"/>
      <c r="B481" s="70" t="n"/>
      <c r="C481" s="72" t="n"/>
      <c r="D481" s="70" t="n"/>
      <c r="E481" s="70" t="n"/>
      <c r="F481" s="70" t="n"/>
      <c r="G481" s="66">
        <f>+IF($B481="","",+IFERROR(+VLOOKUP(B481,padron!$A$2:$E$2000,2,0),+IFERROR(VLOOKUP(B481,NAfiliado_NFarmacia!$A:$J,10,0),"Ingresar Nuevo Afiliado")))</f>
        <v/>
      </c>
      <c r="H481" s="69">
        <f>+IF(B481="","",+IFERROR(+VLOOKUP($C481,materiales!$A$2:$C$101,2,0),"9999"))</f>
        <v/>
      </c>
      <c r="I481" s="70">
        <f>+IF($B481="","",+IF(OR($F481="Si",$F481=""),IF(ISERROR(VLOOKUP($B481,padron!$A$3:$M$482,9,0)),+IF(ISERROR(VLOOKUP($B481,NAfiliado_NFarmacia!$A$2:$J$497,5,0)),"Ingresa Farmacia",VLOOKUP($B481,NAfiliado_NFarmacia!$A$2:$J$497,5,0)),VLOOKUP($B481,padron!$A$3:$M$482,9,0)),+IF(ISERROR(VLOOKUP($B481,NAfiliado_NFarmacia!$A$2:$J$497,5,0)),"Ingresa Farmacia",VLOOKUP($B481,NAfiliado_NFarmacia!$A$2:$J$497,5,0))))</f>
        <v/>
      </c>
      <c r="J481" s="70">
        <f>+IF($B481="","",+IF(OR($F481="Si",$F481=""),IF(ISERROR(VLOOKUP($B481,padron!$A$3:$M$482,10,0)),+IF(ISERROR(VLOOKUP($B481,NAfiliado_NFarmacia!$A$2:$J$497,5,0)),"Ingresa Direccion de Farmacia",VLOOKUP($B481,NAfiliado_NFarmacia!$A$2:$J$497,6,0)),VLOOKUP($B481,padron!$A$3:$M$482,10,0)),+IF(ISERROR(VLOOKUP($B481,NAfiliado_NFarmacia!$A$2:$J$497,6,0)),"Ingresa Direccion de Farmacia",VLOOKUP($B481,NAfiliado_NFarmacia!$A$2:$J$497,6,0))))</f>
        <v/>
      </c>
      <c r="K481" s="70">
        <f>+IF($B481="","",+IF(OR($F481="Si",$F481=""),IF(ISERROR(VLOOKUP($B481,padron!$A$3:$M$482,10,0)),+IF(ISERROR(VLOOKUP($B481,NAfiliado_NFarmacia!$A$2:$J$497,5,0)),"Ingresa Localidad de Farmacia",VLOOKUP($B481,NAfiliado_NFarmacia!$A$2:$J$497,7,0)),VLOOKUP($B481,padron!$A$3:$M$482,11,0)),+IF(ISERROR(VLOOKUP($B481,NAfiliado_NFarmacia!$A$2:$J$497,7,0)),"Ingresa Localidad de Farmacia",VLOOKUP($B481,NAfiliado_NFarmacia!$A$2:$J$497,7,0))))</f>
        <v/>
      </c>
      <c r="L481" s="69">
        <f>+IF(B481="","",IF(F481="No","84005541",+IFERROR(+VLOOKUP(inicio!B481,padron!$A$2:$H$1999,8,0),"84005541")))</f>
        <v/>
      </c>
      <c r="M481" s="69">
        <f>+IF(B481="","",+IFERROR(+VLOOKUP(B481,padron!A:C,3,0),"no_cargado"))</f>
        <v/>
      </c>
      <c r="N481" s="69">
        <f>+IF(C481="","",+IFERROR(+VLOOKUP($C481,materiales!$A$2:$C$101,3,0),"9999"))</f>
        <v/>
      </c>
      <c r="O481" s="69">
        <f>+IF(D481="","","01")</f>
        <v/>
      </c>
      <c r="P481" s="69">
        <f>+IF(B481="","","CONVENIO 100%")</f>
        <v/>
      </c>
      <c r="Q481" s="69">
        <f>+IF(I481="","","ZTRA")</f>
        <v/>
      </c>
      <c r="R481" s="69">
        <f>+IF(J481="","",+IFERROR(+IF(U481="DSZA","ALMA","1004"),"ALMA"))</f>
        <v/>
      </c>
      <c r="S481" s="69">
        <f>+IF(K481="","","40000001")</f>
        <v/>
      </c>
      <c r="T481" s="69">
        <f>+IF(L481="","",+DAY(TODAY())&amp;"."&amp;TEXT(+TODAY(),"MM")&amp;"."&amp;+YEAR(TODAY()))</f>
        <v/>
      </c>
      <c r="U481" s="69">
        <f>+IF(M481="","",IFERROR(+VLOOKUP(C481,materiales!$A$2:$D$1000,4,0),"DSZA"))</f>
        <v/>
      </c>
      <c r="V481" s="69">
        <f>+IF(N481="","","MAN")</f>
        <v/>
      </c>
      <c r="W481" s="69">
        <f>IF(B481="","","02")</f>
        <v/>
      </c>
      <c r="X481" s="69">
        <f>IF(B481="","","01")</f>
        <v/>
      </c>
      <c r="Y481" s="70">
        <f>+RIGHT(B481,8)</f>
        <v/>
      </c>
      <c r="Z481" s="70">
        <f>IF(M481="no_cargado",VLOOKUP(B481,NAfiliado_NFarmacia!A:H,8,0),"")</f>
        <v/>
      </c>
      <c r="AA481" s="71" t="n"/>
    </row>
    <row r="482">
      <c r="A482" s="50" t="n"/>
      <c r="B482" s="70" t="n"/>
      <c r="C482" s="72" t="n"/>
      <c r="D482" s="70" t="n"/>
      <c r="E482" s="70" t="n"/>
      <c r="F482" s="70" t="n"/>
      <c r="G482" s="66">
        <f>+IF($B482="","",+IFERROR(+VLOOKUP(B482,padron!$A$2:$E$2000,2,0),+IFERROR(VLOOKUP(B482,NAfiliado_NFarmacia!$A:$J,10,0),"Ingresar Nuevo Afiliado")))</f>
        <v/>
      </c>
      <c r="H482" s="69">
        <f>+IF(B482="","",+IFERROR(+VLOOKUP($C482,materiales!$A$2:$C$101,2,0),"9999"))</f>
        <v/>
      </c>
      <c r="I482" s="70">
        <f>+IF($B482="","",+IF(OR($F482="Si",$F482=""),IF(ISERROR(VLOOKUP($B482,padron!$A$3:$M$482,9,0)),+IF(ISERROR(VLOOKUP($B482,NAfiliado_NFarmacia!$A$2:$J$497,5,0)),"Ingresa Farmacia",VLOOKUP($B482,NAfiliado_NFarmacia!$A$2:$J$497,5,0)),VLOOKUP($B482,padron!$A$3:$M$482,9,0)),+IF(ISERROR(VLOOKUP($B482,NAfiliado_NFarmacia!$A$2:$J$497,5,0)),"Ingresa Farmacia",VLOOKUP($B482,NAfiliado_NFarmacia!$A$2:$J$497,5,0))))</f>
        <v/>
      </c>
      <c r="J482" s="70">
        <f>+IF($B482="","",+IF(OR($F482="Si",$F482=""),IF(ISERROR(VLOOKUP($B482,padron!$A$3:$M$482,10,0)),+IF(ISERROR(VLOOKUP($B482,NAfiliado_NFarmacia!$A$2:$J$497,5,0)),"Ingresa Direccion de Farmacia",VLOOKUP($B482,NAfiliado_NFarmacia!$A$2:$J$497,6,0)),VLOOKUP($B482,padron!$A$3:$M$482,10,0)),+IF(ISERROR(VLOOKUP($B482,NAfiliado_NFarmacia!$A$2:$J$497,6,0)),"Ingresa Direccion de Farmacia",VLOOKUP($B482,NAfiliado_NFarmacia!$A$2:$J$497,6,0))))</f>
        <v/>
      </c>
      <c r="K482" s="70">
        <f>+IF($B482="","",+IF(OR($F482="Si",$F482=""),IF(ISERROR(VLOOKUP($B482,padron!$A$3:$M$482,10,0)),+IF(ISERROR(VLOOKUP($B482,NAfiliado_NFarmacia!$A$2:$J$497,5,0)),"Ingresa Localidad de Farmacia",VLOOKUP($B482,NAfiliado_NFarmacia!$A$2:$J$497,7,0)),VLOOKUP($B482,padron!$A$3:$M$482,11,0)),+IF(ISERROR(VLOOKUP($B482,NAfiliado_NFarmacia!$A$2:$J$497,7,0)),"Ingresa Localidad de Farmacia",VLOOKUP($B482,NAfiliado_NFarmacia!$A$2:$J$497,7,0))))</f>
        <v/>
      </c>
      <c r="L482" s="69">
        <f>+IF(B482="","",IF(F482="No","84005541",+IFERROR(+VLOOKUP(inicio!B482,padron!$A$2:$H$1999,8,0),"84005541")))</f>
        <v/>
      </c>
      <c r="M482" s="69">
        <f>+IF(B482="","",+IFERROR(+VLOOKUP(B482,padron!A:C,3,0),"no_cargado"))</f>
        <v/>
      </c>
      <c r="N482" s="69">
        <f>+IF(C482="","",+IFERROR(+VLOOKUP($C482,materiales!$A$2:$C$101,3,0),"9999"))</f>
        <v/>
      </c>
      <c r="O482" s="69">
        <f>+IF(D482="","","01")</f>
        <v/>
      </c>
      <c r="P482" s="69">
        <f>+IF(B482="","","CONVENIO 100%")</f>
        <v/>
      </c>
      <c r="Q482" s="69">
        <f>+IF(I482="","","ZTRA")</f>
        <v/>
      </c>
      <c r="R482" s="69">
        <f>+IF(J482="","",+IFERROR(+IF(U482="DSZA","ALMA","1004"),"ALMA"))</f>
        <v/>
      </c>
      <c r="S482" s="69">
        <f>+IF(K482="","","40000001")</f>
        <v/>
      </c>
      <c r="T482" s="69">
        <f>+IF(L482="","",+DAY(TODAY())&amp;"."&amp;TEXT(+TODAY(),"MM")&amp;"."&amp;+YEAR(TODAY()))</f>
        <v/>
      </c>
      <c r="U482" s="69">
        <f>+IF(M482="","",IFERROR(+VLOOKUP(C482,materiales!$A$2:$D$1000,4,0),"DSZA"))</f>
        <v/>
      </c>
      <c r="V482" s="69">
        <f>+IF(N482="","","MAN")</f>
        <v/>
      </c>
      <c r="W482" s="69">
        <f>IF(B482="","","02")</f>
        <v/>
      </c>
      <c r="X482" s="69">
        <f>IF(B482="","","01")</f>
        <v/>
      </c>
      <c r="Y482" s="70">
        <f>+RIGHT(B482,8)</f>
        <v/>
      </c>
      <c r="Z482" s="70">
        <f>IF(M482="no_cargado",VLOOKUP(B482,NAfiliado_NFarmacia!A:H,8,0),"")</f>
        <v/>
      </c>
      <c r="AA482" s="71" t="n"/>
    </row>
    <row r="483">
      <c r="A483" s="50" t="n"/>
      <c r="B483" s="70" t="n"/>
      <c r="C483" s="72" t="n"/>
      <c r="D483" s="70" t="n"/>
      <c r="E483" s="70" t="n"/>
      <c r="F483" s="70" t="n"/>
      <c r="G483" s="66">
        <f>+IF($B483="","",+IFERROR(+VLOOKUP(B483,padron!$A$2:$E$2000,2,0),+IFERROR(VLOOKUP(B483,NAfiliado_NFarmacia!$A:$J,10,0),"Ingresar Nuevo Afiliado")))</f>
        <v/>
      </c>
      <c r="H483" s="69">
        <f>+IF(B483="","",+IFERROR(+VLOOKUP($C483,materiales!$A$2:$C$101,2,0),"9999"))</f>
        <v/>
      </c>
      <c r="I483" s="70">
        <f>+IF($B483="","",+IF(OR($F483="Si",$F483=""),IF(ISERROR(VLOOKUP($B483,padron!$A$3:$M$482,9,0)),+IF(ISERROR(VLOOKUP($B483,NAfiliado_NFarmacia!$A$2:$J$497,5,0)),"Ingresa Farmacia",VLOOKUP($B483,NAfiliado_NFarmacia!$A$2:$J$497,5,0)),VLOOKUP($B483,padron!$A$3:$M$482,9,0)),+IF(ISERROR(VLOOKUP($B483,NAfiliado_NFarmacia!$A$2:$J$497,5,0)),"Ingresa Farmacia",VLOOKUP($B483,NAfiliado_NFarmacia!$A$2:$J$497,5,0))))</f>
        <v/>
      </c>
      <c r="J483" s="70">
        <f>+IF($B483="","",+IF(OR($F483="Si",$F483=""),IF(ISERROR(VLOOKUP($B483,padron!$A$3:$M$482,10,0)),+IF(ISERROR(VLOOKUP($B483,NAfiliado_NFarmacia!$A$2:$J$497,5,0)),"Ingresa Direccion de Farmacia",VLOOKUP($B483,NAfiliado_NFarmacia!$A$2:$J$497,6,0)),VLOOKUP($B483,padron!$A$3:$M$482,10,0)),+IF(ISERROR(VLOOKUP($B483,NAfiliado_NFarmacia!$A$2:$J$497,6,0)),"Ingresa Direccion de Farmacia",VLOOKUP($B483,NAfiliado_NFarmacia!$A$2:$J$497,6,0))))</f>
        <v/>
      </c>
      <c r="K483" s="70">
        <f>+IF($B483="","",+IF(OR($F483="Si",$F483=""),IF(ISERROR(VLOOKUP($B483,padron!$A$3:$M$482,10,0)),+IF(ISERROR(VLOOKUP($B483,NAfiliado_NFarmacia!$A$2:$J$497,5,0)),"Ingresa Localidad de Farmacia",VLOOKUP($B483,NAfiliado_NFarmacia!$A$2:$J$497,7,0)),VLOOKUP($B483,padron!$A$3:$M$482,11,0)),+IF(ISERROR(VLOOKUP($B483,NAfiliado_NFarmacia!$A$2:$J$497,7,0)),"Ingresa Localidad de Farmacia",VLOOKUP($B483,NAfiliado_NFarmacia!$A$2:$J$497,7,0))))</f>
        <v/>
      </c>
      <c r="L483" s="69">
        <f>+IF(B483="","",IF(F483="No","84005541",+IFERROR(+VLOOKUP(inicio!B483,padron!$A$2:$H$1999,8,0),"84005541")))</f>
        <v/>
      </c>
      <c r="M483" s="69">
        <f>+IF(B483="","",+IFERROR(+VLOOKUP(B483,padron!A:C,3,0),"no_cargado"))</f>
        <v/>
      </c>
      <c r="N483" s="69">
        <f>+IF(C483="","",+IFERROR(+VLOOKUP($C483,materiales!$A$2:$C$101,3,0),"9999"))</f>
        <v/>
      </c>
      <c r="O483" s="69">
        <f>+IF(D483="","","01")</f>
        <v/>
      </c>
      <c r="P483" s="69">
        <f>+IF(B483="","","CONVENIO 100%")</f>
        <v/>
      </c>
      <c r="Q483" s="69">
        <f>+IF(I483="","","ZTRA")</f>
        <v/>
      </c>
      <c r="R483" s="69">
        <f>+IF(J483="","",+IFERROR(+IF(U483="DSZA","ALMA","1004"),"ALMA"))</f>
        <v/>
      </c>
      <c r="S483" s="69">
        <f>+IF(K483="","","40000001")</f>
        <v/>
      </c>
      <c r="T483" s="69">
        <f>+IF(L483="","",+DAY(TODAY())&amp;"."&amp;TEXT(+TODAY(),"MM")&amp;"."&amp;+YEAR(TODAY()))</f>
        <v/>
      </c>
      <c r="U483" s="69">
        <f>+IF(M483="","",IFERROR(+VLOOKUP(C483,materiales!$A$2:$D$1000,4,0),"DSZA"))</f>
        <v/>
      </c>
      <c r="V483" s="69">
        <f>+IF(N483="","","MAN")</f>
        <v/>
      </c>
      <c r="W483" s="69">
        <f>IF(B483="","","02")</f>
        <v/>
      </c>
      <c r="X483" s="69">
        <f>IF(B483="","","01")</f>
        <v/>
      </c>
      <c r="Y483" s="70">
        <f>+RIGHT(B483,8)</f>
        <v/>
      </c>
      <c r="Z483" s="70">
        <f>IF(M483="no_cargado",VLOOKUP(B483,NAfiliado_NFarmacia!A:H,8,0),"")</f>
        <v/>
      </c>
      <c r="AA483" s="71" t="n"/>
    </row>
    <row r="484">
      <c r="A484" s="50" t="n"/>
      <c r="B484" s="70" t="n"/>
      <c r="C484" s="72" t="n"/>
      <c r="D484" s="70" t="n"/>
      <c r="E484" s="70" t="n"/>
      <c r="F484" s="70" t="n"/>
      <c r="G484" s="66">
        <f>+IF($B484="","",+IFERROR(+VLOOKUP(B484,padron!$A$2:$E$2000,2,0),+IFERROR(VLOOKUP(B484,NAfiliado_NFarmacia!$A:$J,10,0),"Ingresar Nuevo Afiliado")))</f>
        <v/>
      </c>
      <c r="H484" s="69">
        <f>+IF(B484="","",+IFERROR(+VLOOKUP($C484,materiales!$A$2:$C$101,2,0),"9999"))</f>
        <v/>
      </c>
      <c r="I484" s="70">
        <f>+IF($B484="","",+IF(OR($F484="Si",$F484=""),IF(ISERROR(VLOOKUP($B484,padron!$A$3:$M$482,9,0)),+IF(ISERROR(VLOOKUP($B484,NAfiliado_NFarmacia!$A$2:$J$497,5,0)),"Ingresa Farmacia",VLOOKUP($B484,NAfiliado_NFarmacia!$A$2:$J$497,5,0)),VLOOKUP($B484,padron!$A$3:$M$482,9,0)),+IF(ISERROR(VLOOKUP($B484,NAfiliado_NFarmacia!$A$2:$J$497,5,0)),"Ingresa Farmacia",VLOOKUP($B484,NAfiliado_NFarmacia!$A$2:$J$497,5,0))))</f>
        <v/>
      </c>
      <c r="J484" s="70">
        <f>+IF($B484="","",+IF(OR($F484="Si",$F484=""),IF(ISERROR(VLOOKUP($B484,padron!$A$3:$M$482,10,0)),+IF(ISERROR(VLOOKUP($B484,NAfiliado_NFarmacia!$A$2:$J$497,5,0)),"Ingresa Direccion de Farmacia",VLOOKUP($B484,NAfiliado_NFarmacia!$A$2:$J$497,6,0)),VLOOKUP($B484,padron!$A$3:$M$482,10,0)),+IF(ISERROR(VLOOKUP($B484,NAfiliado_NFarmacia!$A$2:$J$497,6,0)),"Ingresa Direccion de Farmacia",VLOOKUP($B484,NAfiliado_NFarmacia!$A$2:$J$497,6,0))))</f>
        <v/>
      </c>
      <c r="K484" s="70">
        <f>+IF($B484="","",+IF(OR($F484="Si",$F484=""),IF(ISERROR(VLOOKUP($B484,padron!$A$3:$M$482,10,0)),+IF(ISERROR(VLOOKUP($B484,NAfiliado_NFarmacia!$A$2:$J$497,5,0)),"Ingresa Localidad de Farmacia",VLOOKUP($B484,NAfiliado_NFarmacia!$A$2:$J$497,7,0)),VLOOKUP($B484,padron!$A$3:$M$482,11,0)),+IF(ISERROR(VLOOKUP($B484,NAfiliado_NFarmacia!$A$2:$J$497,7,0)),"Ingresa Localidad de Farmacia",VLOOKUP($B484,NAfiliado_NFarmacia!$A$2:$J$497,7,0))))</f>
        <v/>
      </c>
      <c r="L484" s="69">
        <f>+IF(B484="","",IF(F484="No","84005541",+IFERROR(+VLOOKUP(inicio!B484,padron!$A$2:$H$1999,8,0),"84005541")))</f>
        <v/>
      </c>
      <c r="M484" s="69">
        <f>+IF(B484="","",+IFERROR(+VLOOKUP(B484,padron!A:C,3,0),"no_cargado"))</f>
        <v/>
      </c>
      <c r="N484" s="69">
        <f>+IF(C484="","",+IFERROR(+VLOOKUP($C484,materiales!$A$2:$C$101,3,0),"9999"))</f>
        <v/>
      </c>
      <c r="O484" s="69">
        <f>+IF(D484="","","01")</f>
        <v/>
      </c>
      <c r="P484" s="69">
        <f>+IF(B484="","","CONVENIO 100%")</f>
        <v/>
      </c>
      <c r="Q484" s="69">
        <f>+IF(I484="","","ZTRA")</f>
        <v/>
      </c>
      <c r="R484" s="69">
        <f>+IF(J484="","",+IFERROR(+IF(U484="DSZA","ALMA","1004"),"ALMA"))</f>
        <v/>
      </c>
      <c r="S484" s="69">
        <f>+IF(K484="","","40000001")</f>
        <v/>
      </c>
      <c r="T484" s="69">
        <f>+IF(L484="","",+DAY(TODAY())&amp;"."&amp;TEXT(+TODAY(),"MM")&amp;"."&amp;+YEAR(TODAY()))</f>
        <v/>
      </c>
      <c r="U484" s="69">
        <f>+IF(M484="","",IFERROR(+VLOOKUP(C484,materiales!$A$2:$D$1000,4,0),"DSZA"))</f>
        <v/>
      </c>
      <c r="V484" s="69">
        <f>+IF(N484="","","MAN")</f>
        <v/>
      </c>
      <c r="W484" s="69">
        <f>IF(B484="","","02")</f>
        <v/>
      </c>
      <c r="X484" s="69">
        <f>IF(B484="","","01")</f>
        <v/>
      </c>
      <c r="Y484" s="70">
        <f>+RIGHT(B484,8)</f>
        <v/>
      </c>
      <c r="Z484" s="70">
        <f>IF(M484="no_cargado",VLOOKUP(B484,NAfiliado_NFarmacia!A:H,8,0),"")</f>
        <v/>
      </c>
      <c r="AA484" s="71" t="n"/>
    </row>
    <row r="485">
      <c r="A485" s="50" t="n"/>
      <c r="B485" s="70" t="n"/>
      <c r="C485" s="72" t="n"/>
      <c r="D485" s="70" t="n"/>
      <c r="E485" s="70" t="n"/>
      <c r="F485" s="70" t="n"/>
      <c r="G485" s="66">
        <f>+IF($B485="","",+IFERROR(+VLOOKUP(B485,padron!$A$2:$E$2000,2,0),+IFERROR(VLOOKUP(B485,NAfiliado_NFarmacia!$A:$J,10,0),"Ingresar Nuevo Afiliado")))</f>
        <v/>
      </c>
      <c r="H485" s="69">
        <f>+IF(B485="","",+IFERROR(+VLOOKUP($C485,materiales!$A$2:$C$101,2,0),"9999"))</f>
        <v/>
      </c>
      <c r="I485" s="70">
        <f>+IF($B485="","",+IF(OR($F485="Si",$F485=""),IF(ISERROR(VLOOKUP($B485,padron!$A$3:$M$482,9,0)),+IF(ISERROR(VLOOKUP($B485,NAfiliado_NFarmacia!$A$2:$J$497,5,0)),"Ingresa Farmacia",VLOOKUP($B485,NAfiliado_NFarmacia!$A$2:$J$497,5,0)),VLOOKUP($B485,padron!$A$3:$M$482,9,0)),+IF(ISERROR(VLOOKUP($B485,NAfiliado_NFarmacia!$A$2:$J$497,5,0)),"Ingresa Farmacia",VLOOKUP($B485,NAfiliado_NFarmacia!$A$2:$J$497,5,0))))</f>
        <v/>
      </c>
      <c r="J485" s="70">
        <f>+IF($B485="","",+IF(OR($F485="Si",$F485=""),IF(ISERROR(VLOOKUP($B485,padron!$A$3:$M$482,10,0)),+IF(ISERROR(VLOOKUP($B485,NAfiliado_NFarmacia!$A$2:$J$497,5,0)),"Ingresa Direccion de Farmacia",VLOOKUP($B485,NAfiliado_NFarmacia!$A$2:$J$497,6,0)),VLOOKUP($B485,padron!$A$3:$M$482,10,0)),+IF(ISERROR(VLOOKUP($B485,NAfiliado_NFarmacia!$A$2:$J$497,6,0)),"Ingresa Direccion de Farmacia",VLOOKUP($B485,NAfiliado_NFarmacia!$A$2:$J$497,6,0))))</f>
        <v/>
      </c>
      <c r="K485" s="70">
        <f>+IF($B485="","",+IF(OR($F485="Si",$F485=""),IF(ISERROR(VLOOKUP($B485,padron!$A$3:$M$482,10,0)),+IF(ISERROR(VLOOKUP($B485,NAfiliado_NFarmacia!$A$2:$J$497,5,0)),"Ingresa Localidad de Farmacia",VLOOKUP($B485,NAfiliado_NFarmacia!$A$2:$J$497,7,0)),VLOOKUP($B485,padron!$A$3:$M$482,11,0)),+IF(ISERROR(VLOOKUP($B485,NAfiliado_NFarmacia!$A$2:$J$497,7,0)),"Ingresa Localidad de Farmacia",VLOOKUP($B485,NAfiliado_NFarmacia!$A$2:$J$497,7,0))))</f>
        <v/>
      </c>
      <c r="L485" s="69">
        <f>+IF(B485="","",IF(F485="No","84005541",+IFERROR(+VLOOKUP(inicio!B485,padron!$A$2:$H$1999,8,0),"84005541")))</f>
        <v/>
      </c>
      <c r="M485" s="69">
        <f>+IF(B485="","",+IFERROR(+VLOOKUP(B485,padron!A:C,3,0),"no_cargado"))</f>
        <v/>
      </c>
      <c r="N485" s="69">
        <f>+IF(C485="","",+IFERROR(+VLOOKUP($C485,materiales!$A$2:$C$101,3,0),"9999"))</f>
        <v/>
      </c>
      <c r="O485" s="69">
        <f>+IF(D485="","","01")</f>
        <v/>
      </c>
      <c r="P485" s="69">
        <f>+IF(B485="","","CONVENIO 100%")</f>
        <v/>
      </c>
      <c r="Q485" s="69">
        <f>+IF(I485="","","ZTRA")</f>
        <v/>
      </c>
      <c r="R485" s="69">
        <f>+IF(J485="","",+IFERROR(+IF(U485="DSZA","ALMA","1004"),"ALMA"))</f>
        <v/>
      </c>
      <c r="S485" s="69">
        <f>+IF(K485="","","40000001")</f>
        <v/>
      </c>
      <c r="T485" s="69">
        <f>+IF(L485="","",+DAY(TODAY())&amp;"."&amp;TEXT(+TODAY(),"MM")&amp;"."&amp;+YEAR(TODAY()))</f>
        <v/>
      </c>
      <c r="U485" s="69">
        <f>+IF(M485="","",IFERROR(+VLOOKUP(C485,materiales!$A$2:$D$1000,4,0),"DSZA"))</f>
        <v/>
      </c>
      <c r="V485" s="69">
        <f>+IF(N485="","","MAN")</f>
        <v/>
      </c>
      <c r="W485" s="69">
        <f>IF(B485="","","02")</f>
        <v/>
      </c>
      <c r="X485" s="69">
        <f>IF(B485="","","01")</f>
        <v/>
      </c>
      <c r="Y485" s="70">
        <f>+RIGHT(B485,8)</f>
        <v/>
      </c>
      <c r="Z485" s="70">
        <f>IF(M485="no_cargado",VLOOKUP(B485,NAfiliado_NFarmacia!A:H,8,0),"")</f>
        <v/>
      </c>
      <c r="AA485" s="71" t="n"/>
    </row>
    <row r="486">
      <c r="A486" s="50" t="n"/>
      <c r="B486" s="70" t="n"/>
      <c r="C486" s="72" t="n"/>
      <c r="D486" s="70" t="n"/>
      <c r="E486" s="70" t="n"/>
      <c r="F486" s="70" t="n"/>
      <c r="G486" s="66">
        <f>+IF($B486="","",+IFERROR(+VLOOKUP(B486,padron!$A$2:$E$2000,2,0),+IFERROR(VLOOKUP(B486,NAfiliado_NFarmacia!$A:$J,10,0),"Ingresar Nuevo Afiliado")))</f>
        <v/>
      </c>
      <c r="H486" s="69">
        <f>+IF(B486="","",+IFERROR(+VLOOKUP($C486,materiales!$A$2:$C$101,2,0),"9999"))</f>
        <v/>
      </c>
      <c r="I486" s="70">
        <f>+IF($B486="","",+IF(OR($F486="Si",$F486=""),IF(ISERROR(VLOOKUP($B486,padron!$A$3:$M$482,9,0)),+IF(ISERROR(VLOOKUP($B486,NAfiliado_NFarmacia!$A$2:$J$497,5,0)),"Ingresa Farmacia",VLOOKUP($B486,NAfiliado_NFarmacia!$A$2:$J$497,5,0)),VLOOKUP($B486,padron!$A$3:$M$482,9,0)),+IF(ISERROR(VLOOKUP($B486,NAfiliado_NFarmacia!$A$2:$J$497,5,0)),"Ingresa Farmacia",VLOOKUP($B486,NAfiliado_NFarmacia!$A$2:$J$497,5,0))))</f>
        <v/>
      </c>
      <c r="J486" s="70">
        <f>+IF($B486="","",+IF(OR($F486="Si",$F486=""),IF(ISERROR(VLOOKUP($B486,padron!$A$3:$M$482,10,0)),+IF(ISERROR(VLOOKUP($B486,NAfiliado_NFarmacia!$A$2:$J$497,5,0)),"Ingresa Direccion de Farmacia",VLOOKUP($B486,NAfiliado_NFarmacia!$A$2:$J$497,6,0)),VLOOKUP($B486,padron!$A$3:$M$482,10,0)),+IF(ISERROR(VLOOKUP($B486,NAfiliado_NFarmacia!$A$2:$J$497,6,0)),"Ingresa Direccion de Farmacia",VLOOKUP($B486,NAfiliado_NFarmacia!$A$2:$J$497,6,0))))</f>
        <v/>
      </c>
      <c r="K486" s="70">
        <f>+IF($B486="","",+IF(OR($F486="Si",$F486=""),IF(ISERROR(VLOOKUP($B486,padron!$A$3:$M$482,10,0)),+IF(ISERROR(VLOOKUP($B486,NAfiliado_NFarmacia!$A$2:$J$497,5,0)),"Ingresa Localidad de Farmacia",VLOOKUP($B486,NAfiliado_NFarmacia!$A$2:$J$497,7,0)),VLOOKUP($B486,padron!$A$3:$M$482,11,0)),+IF(ISERROR(VLOOKUP($B486,NAfiliado_NFarmacia!$A$2:$J$497,7,0)),"Ingresa Localidad de Farmacia",VLOOKUP($B486,NAfiliado_NFarmacia!$A$2:$J$497,7,0))))</f>
        <v/>
      </c>
      <c r="L486" s="69">
        <f>+IF(B486="","",IF(F486="No","84005541",+IFERROR(+VLOOKUP(inicio!B486,padron!$A$2:$H$1999,8,0),"84005541")))</f>
        <v/>
      </c>
      <c r="M486" s="69">
        <f>+IF(B486="","",+IFERROR(+VLOOKUP(B486,padron!A:C,3,0),"no_cargado"))</f>
        <v/>
      </c>
      <c r="N486" s="69">
        <f>+IF(C486="","",+IFERROR(+VLOOKUP($C486,materiales!$A$2:$C$101,3,0),"9999"))</f>
        <v/>
      </c>
      <c r="O486" s="69">
        <f>+IF(D486="","","01")</f>
        <v/>
      </c>
      <c r="P486" s="69">
        <f>+IF(B486="","","CONVENIO 100%")</f>
        <v/>
      </c>
      <c r="Q486" s="69">
        <f>+IF(I486="","","ZTRA")</f>
        <v/>
      </c>
      <c r="R486" s="69">
        <f>+IF(J486="","",+IFERROR(+IF(U486="DSZA","ALMA","1004"),"ALMA"))</f>
        <v/>
      </c>
      <c r="S486" s="69">
        <f>+IF(K486="","","40000001")</f>
        <v/>
      </c>
      <c r="T486" s="69">
        <f>+IF(L486="","",+DAY(TODAY())&amp;"."&amp;TEXT(+TODAY(),"MM")&amp;"."&amp;+YEAR(TODAY()))</f>
        <v/>
      </c>
      <c r="U486" s="69">
        <f>+IF(M486="","",IFERROR(+VLOOKUP(C486,materiales!$A$2:$D$1000,4,0),"DSZA"))</f>
        <v/>
      </c>
      <c r="V486" s="69">
        <f>+IF(N486="","","MAN")</f>
        <v/>
      </c>
      <c r="W486" s="69">
        <f>IF(B486="","","02")</f>
        <v/>
      </c>
      <c r="X486" s="69">
        <f>IF(B486="","","01")</f>
        <v/>
      </c>
      <c r="Y486" s="70">
        <f>+RIGHT(B486,8)</f>
        <v/>
      </c>
      <c r="Z486" s="70">
        <f>IF(M486="no_cargado",VLOOKUP(B486,NAfiliado_NFarmacia!A:H,8,0),"")</f>
        <v/>
      </c>
      <c r="AA486" s="71" t="n"/>
    </row>
    <row r="487">
      <c r="A487" s="50" t="n"/>
      <c r="B487" s="70" t="n"/>
      <c r="C487" s="72" t="n"/>
      <c r="D487" s="70" t="n"/>
      <c r="E487" s="70" t="n"/>
      <c r="F487" s="70" t="n"/>
      <c r="G487" s="66">
        <f>+IF($B487="","",+IFERROR(+VLOOKUP(B487,padron!$A$2:$E$2000,2,0),+IFERROR(VLOOKUP(B487,NAfiliado_NFarmacia!$A:$J,10,0),"Ingresar Nuevo Afiliado")))</f>
        <v/>
      </c>
      <c r="H487" s="69">
        <f>+IF(B487="","",+IFERROR(+VLOOKUP($C487,materiales!$A$2:$C$101,2,0),"9999"))</f>
        <v/>
      </c>
      <c r="I487" s="70">
        <f>+IF($B487="","",+IF(OR($F487="Si",$F487=""),IF(ISERROR(VLOOKUP($B487,padron!$A$3:$M$482,9,0)),+IF(ISERROR(VLOOKUP($B487,NAfiliado_NFarmacia!$A$2:$J$497,5,0)),"Ingresa Farmacia",VLOOKUP($B487,NAfiliado_NFarmacia!$A$2:$J$497,5,0)),VLOOKUP($B487,padron!$A$3:$M$482,9,0)),+IF(ISERROR(VLOOKUP($B487,NAfiliado_NFarmacia!$A$2:$J$497,5,0)),"Ingresa Farmacia",VLOOKUP($B487,NAfiliado_NFarmacia!$A$2:$J$497,5,0))))</f>
        <v/>
      </c>
      <c r="J487" s="70">
        <f>+IF($B487="","",+IF(OR($F487="Si",$F487=""),IF(ISERROR(VLOOKUP($B487,padron!$A$3:$M$482,10,0)),+IF(ISERROR(VLOOKUP($B487,NAfiliado_NFarmacia!$A$2:$J$497,5,0)),"Ingresa Direccion de Farmacia",VLOOKUP($B487,NAfiliado_NFarmacia!$A$2:$J$497,6,0)),VLOOKUP($B487,padron!$A$3:$M$482,10,0)),+IF(ISERROR(VLOOKUP($B487,NAfiliado_NFarmacia!$A$2:$J$497,6,0)),"Ingresa Direccion de Farmacia",VLOOKUP($B487,NAfiliado_NFarmacia!$A$2:$J$497,6,0))))</f>
        <v/>
      </c>
      <c r="K487" s="70">
        <f>+IF($B487="","",+IF(OR($F487="Si",$F487=""),IF(ISERROR(VLOOKUP($B487,padron!$A$3:$M$482,10,0)),+IF(ISERROR(VLOOKUP($B487,NAfiliado_NFarmacia!$A$2:$J$497,5,0)),"Ingresa Localidad de Farmacia",VLOOKUP($B487,NAfiliado_NFarmacia!$A$2:$J$497,7,0)),VLOOKUP($B487,padron!$A$3:$M$482,11,0)),+IF(ISERROR(VLOOKUP($B487,NAfiliado_NFarmacia!$A$2:$J$497,7,0)),"Ingresa Localidad de Farmacia",VLOOKUP($B487,NAfiliado_NFarmacia!$A$2:$J$497,7,0))))</f>
        <v/>
      </c>
      <c r="L487" s="69">
        <f>+IF(B487="","",IF(F487="No","84005541",+IFERROR(+VLOOKUP(inicio!B487,padron!$A$2:$H$1999,8,0),"84005541")))</f>
        <v/>
      </c>
      <c r="M487" s="69">
        <f>+IF(B487="","",+IFERROR(+VLOOKUP(B487,padron!A:C,3,0),"no_cargado"))</f>
        <v/>
      </c>
      <c r="N487" s="69">
        <f>+IF(C487="","",+IFERROR(+VLOOKUP($C487,materiales!$A$2:$C$101,3,0),"9999"))</f>
        <v/>
      </c>
      <c r="O487" s="69">
        <f>+IF(D487="","","01")</f>
        <v/>
      </c>
      <c r="P487" s="69">
        <f>+IF(B487="","","CONVENIO 100%")</f>
        <v/>
      </c>
      <c r="Q487" s="69">
        <f>+IF(I487="","","ZTRA")</f>
        <v/>
      </c>
      <c r="R487" s="69">
        <f>+IF(J487="","",+IFERROR(+IF(U487="DSZA","ALMA","1004"),"ALMA"))</f>
        <v/>
      </c>
      <c r="S487" s="69">
        <f>+IF(K487="","","40000001")</f>
        <v/>
      </c>
      <c r="T487" s="69">
        <f>+IF(L487="","",+DAY(TODAY())&amp;"."&amp;TEXT(+TODAY(),"MM")&amp;"."&amp;+YEAR(TODAY()))</f>
        <v/>
      </c>
      <c r="U487" s="69">
        <f>+IF(M487="","",IFERROR(+VLOOKUP(C487,materiales!$A$2:$D$1000,4,0),"DSZA"))</f>
        <v/>
      </c>
      <c r="V487" s="69">
        <f>+IF(N487="","","MAN")</f>
        <v/>
      </c>
      <c r="W487" s="69">
        <f>IF(B487="","","02")</f>
        <v/>
      </c>
      <c r="X487" s="69">
        <f>IF(B487="","","01")</f>
        <v/>
      </c>
      <c r="Y487" s="70">
        <f>+RIGHT(B487,8)</f>
        <v/>
      </c>
      <c r="Z487" s="70">
        <f>IF(M487="no_cargado",VLOOKUP(B487,NAfiliado_NFarmacia!A:H,8,0),"")</f>
        <v/>
      </c>
      <c r="AA487" s="71" t="n"/>
    </row>
    <row r="488">
      <c r="A488" s="50" t="n"/>
      <c r="B488" s="70" t="n"/>
      <c r="C488" s="72" t="n"/>
      <c r="D488" s="70" t="n"/>
      <c r="E488" s="70" t="n"/>
      <c r="F488" s="70" t="n"/>
      <c r="G488" s="66">
        <f>+IF($B488="","",+IFERROR(+VLOOKUP(B488,padron!$A$2:$E$2000,2,0),+IFERROR(VLOOKUP(B488,NAfiliado_NFarmacia!$A:$J,10,0),"Ingresar Nuevo Afiliado")))</f>
        <v/>
      </c>
      <c r="H488" s="69">
        <f>+IF(B488="","",+IFERROR(+VLOOKUP($C488,materiales!$A$2:$C$101,2,0),"9999"))</f>
        <v/>
      </c>
      <c r="I488" s="70">
        <f>+IF($B488="","",+IF(OR($F488="Si",$F488=""),IF(ISERROR(VLOOKUP($B488,padron!$A$3:$M$482,9,0)),+IF(ISERROR(VLOOKUP($B488,NAfiliado_NFarmacia!$A$2:$J$497,5,0)),"Ingresa Farmacia",VLOOKUP($B488,NAfiliado_NFarmacia!$A$2:$J$497,5,0)),VLOOKUP($B488,padron!$A$3:$M$482,9,0)),+IF(ISERROR(VLOOKUP($B488,NAfiliado_NFarmacia!$A$2:$J$497,5,0)),"Ingresa Farmacia",VLOOKUP($B488,NAfiliado_NFarmacia!$A$2:$J$497,5,0))))</f>
        <v/>
      </c>
      <c r="J488" s="70">
        <f>+IF($B488="","",+IF(OR($F488="Si",$F488=""),IF(ISERROR(VLOOKUP($B488,padron!$A$3:$M$482,10,0)),+IF(ISERROR(VLOOKUP($B488,NAfiliado_NFarmacia!$A$2:$J$497,5,0)),"Ingresa Direccion de Farmacia",VLOOKUP($B488,NAfiliado_NFarmacia!$A$2:$J$497,6,0)),VLOOKUP($B488,padron!$A$3:$M$482,10,0)),+IF(ISERROR(VLOOKUP($B488,NAfiliado_NFarmacia!$A$2:$J$497,6,0)),"Ingresa Direccion de Farmacia",VLOOKUP($B488,NAfiliado_NFarmacia!$A$2:$J$497,6,0))))</f>
        <v/>
      </c>
      <c r="K488" s="70">
        <f>+IF($B488="","",+IF(OR($F488="Si",$F488=""),IF(ISERROR(VLOOKUP($B488,padron!$A$3:$M$482,10,0)),+IF(ISERROR(VLOOKUP($B488,NAfiliado_NFarmacia!$A$2:$J$497,5,0)),"Ingresa Localidad de Farmacia",VLOOKUP($B488,NAfiliado_NFarmacia!$A$2:$J$497,7,0)),VLOOKUP($B488,padron!$A$3:$M$482,11,0)),+IF(ISERROR(VLOOKUP($B488,NAfiliado_NFarmacia!$A$2:$J$497,7,0)),"Ingresa Localidad de Farmacia",VLOOKUP($B488,NAfiliado_NFarmacia!$A$2:$J$497,7,0))))</f>
        <v/>
      </c>
      <c r="L488" s="69">
        <f>+IF(B488="","",IF(F488="No","84005541",+IFERROR(+VLOOKUP(inicio!B488,padron!$A$2:$H$1999,8,0),"84005541")))</f>
        <v/>
      </c>
      <c r="M488" s="69">
        <f>+IF(B488="","",+IFERROR(+VLOOKUP(B488,padron!A:C,3,0),"no_cargado"))</f>
        <v/>
      </c>
      <c r="N488" s="69">
        <f>+IF(C488="","",+IFERROR(+VLOOKUP($C488,materiales!$A$2:$C$101,3,0),"9999"))</f>
        <v/>
      </c>
      <c r="O488" s="69">
        <f>+IF(D488="","","01")</f>
        <v/>
      </c>
      <c r="P488" s="69">
        <f>+IF(B488="","","CONVENIO 100%")</f>
        <v/>
      </c>
      <c r="Q488" s="69">
        <f>+IF(I488="","","ZTRA")</f>
        <v/>
      </c>
      <c r="R488" s="69">
        <f>+IF(J488="","",+IFERROR(+IF(U488="DSZA","ALMA","1004"),"ALMA"))</f>
        <v/>
      </c>
      <c r="S488" s="69">
        <f>+IF(K488="","","40000001")</f>
        <v/>
      </c>
      <c r="T488" s="69">
        <f>+IF(L488="","",+DAY(TODAY())&amp;"."&amp;TEXT(+TODAY(),"MM")&amp;"."&amp;+YEAR(TODAY()))</f>
        <v/>
      </c>
      <c r="U488" s="69">
        <f>+IF(M488="","",IFERROR(+VLOOKUP(C488,materiales!$A$2:$D$1000,4,0),"DSZA"))</f>
        <v/>
      </c>
      <c r="V488" s="69">
        <f>+IF(N488="","","MAN")</f>
        <v/>
      </c>
      <c r="W488" s="69">
        <f>IF(B488="","","02")</f>
        <v/>
      </c>
      <c r="X488" s="69">
        <f>IF(B488="","","01")</f>
        <v/>
      </c>
      <c r="Y488" s="70">
        <f>+RIGHT(B488,8)</f>
        <v/>
      </c>
      <c r="Z488" s="70">
        <f>IF(M488="no_cargado",VLOOKUP(B488,NAfiliado_NFarmacia!A:H,8,0),"")</f>
        <v/>
      </c>
      <c r="AA488" s="71" t="n"/>
    </row>
    <row r="489">
      <c r="A489" s="50" t="n"/>
      <c r="B489" s="70" t="n"/>
      <c r="C489" s="72" t="n"/>
      <c r="D489" s="70" t="n"/>
      <c r="E489" s="70" t="n"/>
      <c r="F489" s="70" t="n"/>
      <c r="G489" s="66">
        <f>+IF($B489="","",+IFERROR(+VLOOKUP(B489,padron!$A$2:$E$2000,2,0),+IFERROR(VLOOKUP(B489,NAfiliado_NFarmacia!$A:$J,10,0),"Ingresar Nuevo Afiliado")))</f>
        <v/>
      </c>
      <c r="H489" s="69">
        <f>+IF(B489="","",+IFERROR(+VLOOKUP($C489,materiales!$A$2:$C$101,2,0),"9999"))</f>
        <v/>
      </c>
      <c r="I489" s="70">
        <f>+IF($B489="","",+IF(OR($F489="Si",$F489=""),IF(ISERROR(VLOOKUP($B489,padron!$A$3:$M$482,9,0)),+IF(ISERROR(VLOOKUP($B489,NAfiliado_NFarmacia!$A$2:$J$497,5,0)),"Ingresa Farmacia",VLOOKUP($B489,NAfiliado_NFarmacia!$A$2:$J$497,5,0)),VLOOKUP($B489,padron!$A$3:$M$482,9,0)),+IF(ISERROR(VLOOKUP($B489,NAfiliado_NFarmacia!$A$2:$J$497,5,0)),"Ingresa Farmacia",VLOOKUP($B489,NAfiliado_NFarmacia!$A$2:$J$497,5,0))))</f>
        <v/>
      </c>
      <c r="J489" s="70">
        <f>+IF($B489="","",+IF(OR($F489="Si",$F489=""),IF(ISERROR(VLOOKUP($B489,padron!$A$3:$M$482,10,0)),+IF(ISERROR(VLOOKUP($B489,NAfiliado_NFarmacia!$A$2:$J$497,5,0)),"Ingresa Direccion de Farmacia",VLOOKUP($B489,NAfiliado_NFarmacia!$A$2:$J$497,6,0)),VLOOKUP($B489,padron!$A$3:$M$482,10,0)),+IF(ISERROR(VLOOKUP($B489,NAfiliado_NFarmacia!$A$2:$J$497,6,0)),"Ingresa Direccion de Farmacia",VLOOKUP($B489,NAfiliado_NFarmacia!$A$2:$J$497,6,0))))</f>
        <v/>
      </c>
      <c r="K489" s="70">
        <f>+IF($B489="","",+IF(OR($F489="Si",$F489=""),IF(ISERROR(VLOOKUP($B489,padron!$A$3:$M$482,10,0)),+IF(ISERROR(VLOOKUP($B489,NAfiliado_NFarmacia!$A$2:$J$497,5,0)),"Ingresa Localidad de Farmacia",VLOOKUP($B489,NAfiliado_NFarmacia!$A$2:$J$497,7,0)),VLOOKUP($B489,padron!$A$3:$M$482,11,0)),+IF(ISERROR(VLOOKUP($B489,NAfiliado_NFarmacia!$A$2:$J$497,7,0)),"Ingresa Localidad de Farmacia",VLOOKUP($B489,NAfiliado_NFarmacia!$A$2:$J$497,7,0))))</f>
        <v/>
      </c>
      <c r="L489" s="69">
        <f>+IF(B489="","",IF(F489="No","84005541",+IFERROR(+VLOOKUP(inicio!B489,padron!$A$2:$H$1999,8,0),"84005541")))</f>
        <v/>
      </c>
      <c r="M489" s="69">
        <f>+IF(B489="","",+IFERROR(+VLOOKUP(B489,padron!A:C,3,0),"no_cargado"))</f>
        <v/>
      </c>
      <c r="N489" s="69">
        <f>+IF(C489="","",+IFERROR(+VLOOKUP($C489,materiales!$A$2:$C$101,3,0),"9999"))</f>
        <v/>
      </c>
      <c r="O489" s="69">
        <f>+IF(D489="","","01")</f>
        <v/>
      </c>
      <c r="P489" s="69">
        <f>+IF(B489="","","CONVENIO 100%")</f>
        <v/>
      </c>
      <c r="Q489" s="69">
        <f>+IF(I489="","","ZTRA")</f>
        <v/>
      </c>
      <c r="R489" s="69">
        <f>+IF(J489="","",+IFERROR(+IF(U489="DSZA","ALMA","1004"),"ALMA"))</f>
        <v/>
      </c>
      <c r="S489" s="69">
        <f>+IF(K489="","","40000001")</f>
        <v/>
      </c>
      <c r="T489" s="69">
        <f>+IF(L489="","",+DAY(TODAY())&amp;"."&amp;TEXT(+TODAY(),"MM")&amp;"."&amp;+YEAR(TODAY()))</f>
        <v/>
      </c>
      <c r="U489" s="69">
        <f>+IF(M489="","",IFERROR(+VLOOKUP(C489,materiales!$A$2:$D$1000,4,0),"DSZA"))</f>
        <v/>
      </c>
      <c r="V489" s="69">
        <f>+IF(N489="","","MAN")</f>
        <v/>
      </c>
      <c r="W489" s="69">
        <f>IF(B489="","","02")</f>
        <v/>
      </c>
      <c r="X489" s="69">
        <f>IF(B489="","","01")</f>
        <v/>
      </c>
      <c r="Y489" s="70">
        <f>+RIGHT(B489,8)</f>
        <v/>
      </c>
      <c r="Z489" s="70">
        <f>IF(M489="no_cargado",VLOOKUP(B489,NAfiliado_NFarmacia!A:H,8,0),"")</f>
        <v/>
      </c>
      <c r="AA489" s="71" t="n"/>
    </row>
    <row r="490">
      <c r="A490" s="50" t="n"/>
      <c r="B490" s="70" t="n"/>
      <c r="C490" s="72" t="n"/>
      <c r="D490" s="70" t="n"/>
      <c r="E490" s="70" t="n"/>
      <c r="F490" s="70" t="n"/>
      <c r="G490" s="66">
        <f>+IF($B490="","",+IFERROR(+VLOOKUP(B490,padron!$A$2:$E$2000,2,0),+IFERROR(VLOOKUP(B490,NAfiliado_NFarmacia!$A:$J,10,0),"Ingresar Nuevo Afiliado")))</f>
        <v/>
      </c>
      <c r="H490" s="69">
        <f>+IF(B490="","",+IFERROR(+VLOOKUP($C490,materiales!$A$2:$C$101,2,0),"9999"))</f>
        <v/>
      </c>
      <c r="I490" s="70">
        <f>+IF($B490="","",+IF(OR($F490="Si",$F490=""),IF(ISERROR(VLOOKUP($B490,padron!$A$3:$M$482,9,0)),+IF(ISERROR(VLOOKUP($B490,NAfiliado_NFarmacia!$A$2:$J$497,5,0)),"Ingresa Farmacia",VLOOKUP($B490,NAfiliado_NFarmacia!$A$2:$J$497,5,0)),VLOOKUP($B490,padron!$A$3:$M$482,9,0)),+IF(ISERROR(VLOOKUP($B490,NAfiliado_NFarmacia!$A$2:$J$497,5,0)),"Ingresa Farmacia",VLOOKUP($B490,NAfiliado_NFarmacia!$A$2:$J$497,5,0))))</f>
        <v/>
      </c>
      <c r="J490" s="70">
        <f>+IF($B490="","",+IF(OR($F490="Si",$F490=""),IF(ISERROR(VLOOKUP($B490,padron!$A$3:$M$482,10,0)),+IF(ISERROR(VLOOKUP($B490,NAfiliado_NFarmacia!$A$2:$J$497,5,0)),"Ingresa Direccion de Farmacia",VLOOKUP($B490,NAfiliado_NFarmacia!$A$2:$J$497,6,0)),VLOOKUP($B490,padron!$A$3:$M$482,10,0)),+IF(ISERROR(VLOOKUP($B490,NAfiliado_NFarmacia!$A$2:$J$497,6,0)),"Ingresa Direccion de Farmacia",VLOOKUP($B490,NAfiliado_NFarmacia!$A$2:$J$497,6,0))))</f>
        <v/>
      </c>
      <c r="K490" s="70">
        <f>+IF($B490="","",+IF(OR($F490="Si",$F490=""),IF(ISERROR(VLOOKUP($B490,padron!$A$3:$M$482,10,0)),+IF(ISERROR(VLOOKUP($B490,NAfiliado_NFarmacia!$A$2:$J$497,5,0)),"Ingresa Localidad de Farmacia",VLOOKUP($B490,NAfiliado_NFarmacia!$A$2:$J$497,7,0)),VLOOKUP($B490,padron!$A$3:$M$482,11,0)),+IF(ISERROR(VLOOKUP($B490,NAfiliado_NFarmacia!$A$2:$J$497,7,0)),"Ingresa Localidad de Farmacia",VLOOKUP($B490,NAfiliado_NFarmacia!$A$2:$J$497,7,0))))</f>
        <v/>
      </c>
      <c r="L490" s="69">
        <f>+IF(B490="","",IF(F490="No","84005541",+IFERROR(+VLOOKUP(inicio!B490,padron!$A$2:$H$1999,8,0),"84005541")))</f>
        <v/>
      </c>
      <c r="M490" s="69">
        <f>+IF(B490="","",+IFERROR(+VLOOKUP(B490,padron!A:C,3,0),"no_cargado"))</f>
        <v/>
      </c>
      <c r="N490" s="69">
        <f>+IF(C490="","",+IFERROR(+VLOOKUP($C490,materiales!$A$2:$C$101,3,0),"9999"))</f>
        <v/>
      </c>
      <c r="O490" s="69">
        <f>+IF(D490="","","01")</f>
        <v/>
      </c>
      <c r="P490" s="69">
        <f>+IF(B490="","","CONVENIO 100%")</f>
        <v/>
      </c>
      <c r="Q490" s="69">
        <f>+IF(I490="","","ZTRA")</f>
        <v/>
      </c>
      <c r="R490" s="69">
        <f>+IF(J490="","",+IFERROR(+IF(U490="DSZA","ALMA","1004"),"ALMA"))</f>
        <v/>
      </c>
      <c r="S490" s="69">
        <f>+IF(K490="","","40000001")</f>
        <v/>
      </c>
      <c r="T490" s="69">
        <f>+IF(L490="","",+DAY(TODAY())&amp;"."&amp;TEXT(+TODAY(),"MM")&amp;"."&amp;+YEAR(TODAY()))</f>
        <v/>
      </c>
      <c r="U490" s="69">
        <f>+IF(M490="","",IFERROR(+VLOOKUP(C490,materiales!$A$2:$D$1000,4,0),"DSZA"))</f>
        <v/>
      </c>
      <c r="V490" s="69">
        <f>+IF(N490="","","MAN")</f>
        <v/>
      </c>
      <c r="W490" s="69">
        <f>IF(B490="","","02")</f>
        <v/>
      </c>
      <c r="X490" s="69">
        <f>IF(B490="","","01")</f>
        <v/>
      </c>
      <c r="Y490" s="70">
        <f>+RIGHT(B490,8)</f>
        <v/>
      </c>
      <c r="Z490" s="70">
        <f>IF(M490="no_cargado",VLOOKUP(B490,NAfiliado_NFarmacia!A:H,8,0),"")</f>
        <v/>
      </c>
      <c r="AA490" s="71" t="n"/>
    </row>
    <row r="491">
      <c r="A491" s="50" t="n"/>
      <c r="B491" s="70" t="n"/>
      <c r="C491" s="72" t="n"/>
      <c r="D491" s="70" t="n"/>
      <c r="E491" s="70" t="n"/>
      <c r="F491" s="70" t="n"/>
      <c r="G491" s="66">
        <f>+IF($B491="","",+IFERROR(+VLOOKUP(B491,padron!$A$2:$E$2000,2,0),+IFERROR(VLOOKUP(B491,NAfiliado_NFarmacia!$A:$J,10,0),"Ingresar Nuevo Afiliado")))</f>
        <v/>
      </c>
      <c r="H491" s="69">
        <f>+IF(B491="","",+IFERROR(+VLOOKUP($C491,materiales!$A$2:$C$101,2,0),"9999"))</f>
        <v/>
      </c>
      <c r="I491" s="70">
        <f>+IF($B491="","",+IF(OR($F491="Si",$F491=""),IF(ISERROR(VLOOKUP($B491,padron!$A$3:$M$482,9,0)),+IF(ISERROR(VLOOKUP($B491,NAfiliado_NFarmacia!$A$2:$J$497,5,0)),"Ingresa Farmacia",VLOOKUP($B491,NAfiliado_NFarmacia!$A$2:$J$497,5,0)),VLOOKUP($B491,padron!$A$3:$M$482,9,0)),+IF(ISERROR(VLOOKUP($B491,NAfiliado_NFarmacia!$A$2:$J$497,5,0)),"Ingresa Farmacia",VLOOKUP($B491,NAfiliado_NFarmacia!$A$2:$J$497,5,0))))</f>
        <v/>
      </c>
      <c r="J491" s="70">
        <f>+IF($B491="","",+IF(OR($F491="Si",$F491=""),IF(ISERROR(VLOOKUP($B491,padron!$A$3:$M$482,10,0)),+IF(ISERROR(VLOOKUP($B491,NAfiliado_NFarmacia!$A$2:$J$497,5,0)),"Ingresa Direccion de Farmacia",VLOOKUP($B491,NAfiliado_NFarmacia!$A$2:$J$497,6,0)),VLOOKUP($B491,padron!$A$3:$M$482,10,0)),+IF(ISERROR(VLOOKUP($B491,NAfiliado_NFarmacia!$A$2:$J$497,6,0)),"Ingresa Direccion de Farmacia",VLOOKUP($B491,NAfiliado_NFarmacia!$A$2:$J$497,6,0))))</f>
        <v/>
      </c>
      <c r="K491" s="70">
        <f>+IF($B491="","",+IF(OR($F491="Si",$F491=""),IF(ISERROR(VLOOKUP($B491,padron!$A$3:$M$482,10,0)),+IF(ISERROR(VLOOKUP($B491,NAfiliado_NFarmacia!$A$2:$J$497,5,0)),"Ingresa Localidad de Farmacia",VLOOKUP($B491,NAfiliado_NFarmacia!$A$2:$J$497,7,0)),VLOOKUP($B491,padron!$A$3:$M$482,11,0)),+IF(ISERROR(VLOOKUP($B491,NAfiliado_NFarmacia!$A$2:$J$497,7,0)),"Ingresa Localidad de Farmacia",VLOOKUP($B491,NAfiliado_NFarmacia!$A$2:$J$497,7,0))))</f>
        <v/>
      </c>
      <c r="L491" s="69">
        <f>+IF(B491="","",IF(F491="No","84005541",+IFERROR(+VLOOKUP(inicio!B491,padron!$A$2:$H$1999,8,0),"84005541")))</f>
        <v/>
      </c>
      <c r="M491" s="69">
        <f>+IF(B491="","",+IFERROR(+VLOOKUP(B491,padron!A:C,3,0),"no_cargado"))</f>
        <v/>
      </c>
      <c r="N491" s="69">
        <f>+IF(C491="","",+IFERROR(+VLOOKUP($C491,materiales!$A$2:$C$101,3,0),"9999"))</f>
        <v/>
      </c>
      <c r="O491" s="69">
        <f>+IF(D491="","","01")</f>
        <v/>
      </c>
      <c r="P491" s="69">
        <f>+IF(B491="","","CONVENIO 100%")</f>
        <v/>
      </c>
      <c r="Q491" s="69">
        <f>+IF(I491="","","ZTRA")</f>
        <v/>
      </c>
      <c r="R491" s="69">
        <f>+IF(J491="","",+IFERROR(+IF(U491="DSZA","ALMA","1004"),"ALMA"))</f>
        <v/>
      </c>
      <c r="S491" s="69">
        <f>+IF(K491="","","40000001")</f>
        <v/>
      </c>
      <c r="T491" s="69">
        <f>+IF(L491="","",+DAY(TODAY())&amp;"."&amp;TEXT(+TODAY(),"MM")&amp;"."&amp;+YEAR(TODAY()))</f>
        <v/>
      </c>
      <c r="U491" s="69">
        <f>+IF(M491="","",IFERROR(+VLOOKUP(C491,materiales!$A$2:$D$1000,4,0),"DSZA"))</f>
        <v/>
      </c>
      <c r="V491" s="69">
        <f>+IF(N491="","","MAN")</f>
        <v/>
      </c>
      <c r="W491" s="69">
        <f>IF(B491="","","02")</f>
        <v/>
      </c>
      <c r="X491" s="69">
        <f>IF(B491="","","01")</f>
        <v/>
      </c>
      <c r="Y491" s="70">
        <f>+RIGHT(B491,8)</f>
        <v/>
      </c>
      <c r="Z491" s="70">
        <f>IF(M491="no_cargado",VLOOKUP(B491,NAfiliado_NFarmacia!A:H,8,0),"")</f>
        <v/>
      </c>
      <c r="AA491" s="71" t="n"/>
    </row>
    <row r="492">
      <c r="A492" s="50" t="n"/>
      <c r="B492" s="70" t="n"/>
      <c r="C492" s="72" t="n"/>
      <c r="D492" s="70" t="n"/>
      <c r="E492" s="70" t="n"/>
      <c r="F492" s="70" t="n"/>
      <c r="G492" s="66">
        <f>+IF($B492="","",+IFERROR(+VLOOKUP(B492,padron!$A$2:$E$2000,2,0),+IFERROR(VLOOKUP(B492,NAfiliado_NFarmacia!$A:$J,10,0),"Ingresar Nuevo Afiliado")))</f>
        <v/>
      </c>
      <c r="H492" s="69">
        <f>+IF(B492="","",+IFERROR(+VLOOKUP($C492,materiales!$A$2:$C$101,2,0),"9999"))</f>
        <v/>
      </c>
      <c r="I492" s="70">
        <f>+IF($B492="","",+IF(OR($F492="Si",$F492=""),IF(ISERROR(VLOOKUP($B492,padron!$A$3:$M$482,9,0)),+IF(ISERROR(VLOOKUP($B492,NAfiliado_NFarmacia!$A$2:$J$497,5,0)),"Ingresa Farmacia",VLOOKUP($B492,NAfiliado_NFarmacia!$A$2:$J$497,5,0)),VLOOKUP($B492,padron!$A$3:$M$482,9,0)),+IF(ISERROR(VLOOKUP($B492,NAfiliado_NFarmacia!$A$2:$J$497,5,0)),"Ingresa Farmacia",VLOOKUP($B492,NAfiliado_NFarmacia!$A$2:$J$497,5,0))))</f>
        <v/>
      </c>
      <c r="J492" s="70">
        <f>+IF($B492="","",+IF(OR($F492="Si",$F492=""),IF(ISERROR(VLOOKUP($B492,padron!$A$3:$M$482,10,0)),+IF(ISERROR(VLOOKUP($B492,NAfiliado_NFarmacia!$A$2:$J$497,5,0)),"Ingresa Direccion de Farmacia",VLOOKUP($B492,NAfiliado_NFarmacia!$A$2:$J$497,6,0)),VLOOKUP($B492,padron!$A$3:$M$482,10,0)),+IF(ISERROR(VLOOKUP($B492,NAfiliado_NFarmacia!$A$2:$J$497,6,0)),"Ingresa Direccion de Farmacia",VLOOKUP($B492,NAfiliado_NFarmacia!$A$2:$J$497,6,0))))</f>
        <v/>
      </c>
      <c r="K492" s="70">
        <f>+IF($B492="","",+IF(OR($F492="Si",$F492=""),IF(ISERROR(VLOOKUP($B492,padron!$A$3:$M$482,10,0)),+IF(ISERROR(VLOOKUP($B492,NAfiliado_NFarmacia!$A$2:$J$497,5,0)),"Ingresa Localidad de Farmacia",VLOOKUP($B492,NAfiliado_NFarmacia!$A$2:$J$497,7,0)),VLOOKUP($B492,padron!$A$3:$M$482,11,0)),+IF(ISERROR(VLOOKUP($B492,NAfiliado_NFarmacia!$A$2:$J$497,7,0)),"Ingresa Localidad de Farmacia",VLOOKUP($B492,NAfiliado_NFarmacia!$A$2:$J$497,7,0))))</f>
        <v/>
      </c>
      <c r="L492" s="69">
        <f>+IF(B492="","",IF(F492="No","84005541",+IFERROR(+VLOOKUP(inicio!B492,padron!$A$2:$H$1999,8,0),"84005541")))</f>
        <v/>
      </c>
      <c r="M492" s="69">
        <f>+IF(B492="","",+IFERROR(+VLOOKUP(B492,padron!A:C,3,0),"no_cargado"))</f>
        <v/>
      </c>
      <c r="N492" s="69">
        <f>+IF(C492="","",+IFERROR(+VLOOKUP($C492,materiales!$A$2:$C$101,3,0),"9999"))</f>
        <v/>
      </c>
      <c r="O492" s="69">
        <f>+IF(D492="","","01")</f>
        <v/>
      </c>
      <c r="P492" s="69">
        <f>+IF(B492="","","CONVENIO 100%")</f>
        <v/>
      </c>
      <c r="Q492" s="69">
        <f>+IF(I492="","","ZTRA")</f>
        <v/>
      </c>
      <c r="R492" s="69">
        <f>+IF(J492="","",+IFERROR(+IF(U492="DSZA","ALMA","1004"),"ALMA"))</f>
        <v/>
      </c>
      <c r="S492" s="69">
        <f>+IF(K492="","","40000001")</f>
        <v/>
      </c>
      <c r="T492" s="69">
        <f>+IF(L492="","",+DAY(TODAY())&amp;"."&amp;TEXT(+TODAY(),"MM")&amp;"."&amp;+YEAR(TODAY()))</f>
        <v/>
      </c>
      <c r="U492" s="69">
        <f>+IF(M492="","",IFERROR(+VLOOKUP(C492,materiales!$A$2:$D$1000,4,0),"DSZA"))</f>
        <v/>
      </c>
      <c r="V492" s="69">
        <f>+IF(N492="","","MAN")</f>
        <v/>
      </c>
      <c r="W492" s="69">
        <f>IF(B492="","","02")</f>
        <v/>
      </c>
      <c r="X492" s="69">
        <f>IF(B492="","","01")</f>
        <v/>
      </c>
      <c r="Y492" s="70">
        <f>+RIGHT(B492,8)</f>
        <v/>
      </c>
      <c r="Z492" s="70">
        <f>IF(M492="no_cargado",VLOOKUP(B492,NAfiliado_NFarmacia!A:H,8,0),"")</f>
        <v/>
      </c>
      <c r="AA492" s="71" t="n"/>
    </row>
    <row r="493">
      <c r="A493" s="50" t="n"/>
      <c r="B493" s="70" t="n"/>
      <c r="C493" s="72" t="n"/>
      <c r="D493" s="70" t="n"/>
      <c r="E493" s="70" t="n"/>
      <c r="F493" s="70" t="n"/>
      <c r="G493" s="66">
        <f>+IF($B493="","",+IFERROR(+VLOOKUP(B493,padron!$A$2:$E$2000,2,0),+IFERROR(VLOOKUP(B493,NAfiliado_NFarmacia!$A:$J,10,0),"Ingresar Nuevo Afiliado")))</f>
        <v/>
      </c>
      <c r="H493" s="69">
        <f>+IF(B493="","",+IFERROR(+VLOOKUP($C493,materiales!$A$2:$C$101,2,0),"9999"))</f>
        <v/>
      </c>
      <c r="I493" s="70">
        <f>+IF($B493="","",+IF(OR($F493="Si",$F493=""),IF(ISERROR(VLOOKUP($B493,padron!$A$3:$M$482,9,0)),+IF(ISERROR(VLOOKUP($B493,NAfiliado_NFarmacia!$A$2:$J$497,5,0)),"Ingresa Farmacia",VLOOKUP($B493,NAfiliado_NFarmacia!$A$2:$J$497,5,0)),VLOOKUP($B493,padron!$A$3:$M$482,9,0)),+IF(ISERROR(VLOOKUP($B493,NAfiliado_NFarmacia!$A$2:$J$497,5,0)),"Ingresa Farmacia",VLOOKUP($B493,NAfiliado_NFarmacia!$A$2:$J$497,5,0))))</f>
        <v/>
      </c>
      <c r="J493" s="70">
        <f>+IF($B493="","",+IF(OR($F493="Si",$F493=""),IF(ISERROR(VLOOKUP($B493,padron!$A$3:$M$482,10,0)),+IF(ISERROR(VLOOKUP($B493,NAfiliado_NFarmacia!$A$2:$J$497,5,0)),"Ingresa Direccion de Farmacia",VLOOKUP($B493,NAfiliado_NFarmacia!$A$2:$J$497,6,0)),VLOOKUP($B493,padron!$A$3:$M$482,10,0)),+IF(ISERROR(VLOOKUP($B493,NAfiliado_NFarmacia!$A$2:$J$497,6,0)),"Ingresa Direccion de Farmacia",VLOOKUP($B493,NAfiliado_NFarmacia!$A$2:$J$497,6,0))))</f>
        <v/>
      </c>
      <c r="K493" s="70">
        <f>+IF($B493="","",+IF(OR($F493="Si",$F493=""),IF(ISERROR(VLOOKUP($B493,padron!$A$3:$M$482,10,0)),+IF(ISERROR(VLOOKUP($B493,NAfiliado_NFarmacia!$A$2:$J$497,5,0)),"Ingresa Localidad de Farmacia",VLOOKUP($B493,NAfiliado_NFarmacia!$A$2:$J$497,7,0)),VLOOKUP($B493,padron!$A$3:$M$482,11,0)),+IF(ISERROR(VLOOKUP($B493,NAfiliado_NFarmacia!$A$2:$J$497,7,0)),"Ingresa Localidad de Farmacia",VLOOKUP($B493,NAfiliado_NFarmacia!$A$2:$J$497,7,0))))</f>
        <v/>
      </c>
      <c r="L493" s="69">
        <f>+IF(B493="","",IF(F493="No","84005541",+IFERROR(+VLOOKUP(inicio!B493,padron!$A$2:$H$1999,8,0),"84005541")))</f>
        <v/>
      </c>
      <c r="M493" s="69">
        <f>+IF(B493="","",+IFERROR(+VLOOKUP(B493,padron!A:C,3,0),"no_cargado"))</f>
        <v/>
      </c>
      <c r="N493" s="69">
        <f>+IF(C493="","",+IFERROR(+VLOOKUP($C493,materiales!$A$2:$C$101,3,0),"9999"))</f>
        <v/>
      </c>
      <c r="O493" s="69">
        <f>+IF(D493="","","01")</f>
        <v/>
      </c>
      <c r="P493" s="69">
        <f>+IF(B493="","","CONVENIO 100%")</f>
        <v/>
      </c>
      <c r="Q493" s="69">
        <f>+IF(I493="","","ZTRA")</f>
        <v/>
      </c>
      <c r="R493" s="69">
        <f>+IF(J493="","",+IFERROR(+IF(U493="DSZA","ALMA","1004"),"ALMA"))</f>
        <v/>
      </c>
      <c r="S493" s="69">
        <f>+IF(K493="","","40000001")</f>
        <v/>
      </c>
      <c r="T493" s="69">
        <f>+IF(L493="","",+DAY(TODAY())&amp;"."&amp;TEXT(+TODAY(),"MM")&amp;"."&amp;+YEAR(TODAY()))</f>
        <v/>
      </c>
      <c r="U493" s="69">
        <f>+IF(M493="","",IFERROR(+VLOOKUP(C493,materiales!$A$2:$D$1000,4,0),"DSZA"))</f>
        <v/>
      </c>
      <c r="V493" s="69">
        <f>+IF(N493="","","MAN")</f>
        <v/>
      </c>
      <c r="W493" s="69">
        <f>IF(B493="","","02")</f>
        <v/>
      </c>
      <c r="X493" s="69">
        <f>IF(B493="","","01")</f>
        <v/>
      </c>
      <c r="Y493" s="70">
        <f>+RIGHT(B493,8)</f>
        <v/>
      </c>
      <c r="Z493" s="70">
        <f>IF(M493="no_cargado",VLOOKUP(B493,NAfiliado_NFarmacia!A:H,8,0),"")</f>
        <v/>
      </c>
      <c r="AA493" s="71" t="n"/>
    </row>
    <row r="494">
      <c r="A494" s="50" t="n"/>
      <c r="B494" s="70" t="n"/>
      <c r="C494" s="72" t="n"/>
      <c r="D494" s="70" t="n"/>
      <c r="E494" s="70" t="n"/>
      <c r="F494" s="70" t="n"/>
      <c r="G494" s="66">
        <f>+IF($B494="","",+IFERROR(+VLOOKUP(B494,padron!$A$2:$E$2000,2,0),+IFERROR(VLOOKUP(B494,NAfiliado_NFarmacia!$A:$J,10,0),"Ingresar Nuevo Afiliado")))</f>
        <v/>
      </c>
      <c r="H494" s="69">
        <f>+IF(B494="","",+IFERROR(+VLOOKUP($C494,materiales!$A$2:$C$101,2,0),"9999"))</f>
        <v/>
      </c>
      <c r="I494" s="70">
        <f>+IF($B494="","",+IF(OR($F494="Si",$F494=""),IF(ISERROR(VLOOKUP($B494,padron!$A$3:$M$482,9,0)),+IF(ISERROR(VLOOKUP($B494,NAfiliado_NFarmacia!$A$2:$J$497,5,0)),"Ingresa Farmacia",VLOOKUP($B494,NAfiliado_NFarmacia!$A$2:$J$497,5,0)),VLOOKUP($B494,padron!$A$3:$M$482,9,0)),+IF(ISERROR(VLOOKUP($B494,NAfiliado_NFarmacia!$A$2:$J$497,5,0)),"Ingresa Farmacia",VLOOKUP($B494,NAfiliado_NFarmacia!$A$2:$J$497,5,0))))</f>
        <v/>
      </c>
      <c r="J494" s="70">
        <f>+IF($B494="","",+IF(OR($F494="Si",$F494=""),IF(ISERROR(VLOOKUP($B494,padron!$A$3:$M$482,10,0)),+IF(ISERROR(VLOOKUP($B494,NAfiliado_NFarmacia!$A$2:$J$497,5,0)),"Ingresa Direccion de Farmacia",VLOOKUP($B494,NAfiliado_NFarmacia!$A$2:$J$497,6,0)),VLOOKUP($B494,padron!$A$3:$M$482,10,0)),+IF(ISERROR(VLOOKUP($B494,NAfiliado_NFarmacia!$A$2:$J$497,6,0)),"Ingresa Direccion de Farmacia",VLOOKUP($B494,NAfiliado_NFarmacia!$A$2:$J$497,6,0))))</f>
        <v/>
      </c>
      <c r="K494" s="70">
        <f>+IF($B494="","",+IF(OR($F494="Si",$F494=""),IF(ISERROR(VLOOKUP($B494,padron!$A$3:$M$482,10,0)),+IF(ISERROR(VLOOKUP($B494,NAfiliado_NFarmacia!$A$2:$J$497,5,0)),"Ingresa Localidad de Farmacia",VLOOKUP($B494,NAfiliado_NFarmacia!$A$2:$J$497,7,0)),VLOOKUP($B494,padron!$A$3:$M$482,11,0)),+IF(ISERROR(VLOOKUP($B494,NAfiliado_NFarmacia!$A$2:$J$497,7,0)),"Ingresa Localidad de Farmacia",VLOOKUP($B494,NAfiliado_NFarmacia!$A$2:$J$497,7,0))))</f>
        <v/>
      </c>
      <c r="L494" s="69">
        <f>+IF(B494="","",IF(F494="No","84005541",+IFERROR(+VLOOKUP(inicio!B494,padron!$A$2:$H$1999,8,0),"84005541")))</f>
        <v/>
      </c>
      <c r="M494" s="69">
        <f>+IF(B494="","",+IFERROR(+VLOOKUP(B494,padron!A:C,3,0),"no_cargado"))</f>
        <v/>
      </c>
      <c r="N494" s="69">
        <f>+IF(C494="","",+IFERROR(+VLOOKUP($C494,materiales!$A$2:$C$101,3,0),"9999"))</f>
        <v/>
      </c>
      <c r="O494" s="69">
        <f>+IF(D494="","","01")</f>
        <v/>
      </c>
      <c r="P494" s="69">
        <f>+IF(B494="","","CONVENIO 100%")</f>
        <v/>
      </c>
      <c r="Q494" s="69">
        <f>+IF(I494="","","ZTRA")</f>
        <v/>
      </c>
      <c r="R494" s="69">
        <f>+IF(J494="","",+IFERROR(+IF(U494="DSZA","ALMA","1004"),"ALMA"))</f>
        <v/>
      </c>
      <c r="S494" s="69">
        <f>+IF(K494="","","40000001")</f>
        <v/>
      </c>
      <c r="T494" s="69">
        <f>+IF(L494="","",+DAY(TODAY())&amp;"."&amp;TEXT(+TODAY(),"MM")&amp;"."&amp;+YEAR(TODAY()))</f>
        <v/>
      </c>
      <c r="U494" s="69">
        <f>+IF(M494="","",IFERROR(+VLOOKUP(C494,materiales!$A$2:$D$1000,4,0),"DSZA"))</f>
        <v/>
      </c>
      <c r="V494" s="69">
        <f>+IF(N494="","","MAN")</f>
        <v/>
      </c>
      <c r="W494" s="69">
        <f>IF(B494="","","02")</f>
        <v/>
      </c>
      <c r="X494" s="69">
        <f>IF(B494="","","01")</f>
        <v/>
      </c>
      <c r="Y494" s="70">
        <f>+RIGHT(B494,8)</f>
        <v/>
      </c>
      <c r="Z494" s="70">
        <f>IF(M494="no_cargado",VLOOKUP(B494,NAfiliado_NFarmacia!A:H,8,0),"")</f>
        <v/>
      </c>
      <c r="AA494" s="71" t="n"/>
    </row>
    <row r="495">
      <c r="A495" s="50" t="n"/>
      <c r="B495" s="70" t="n"/>
      <c r="C495" s="72" t="n"/>
      <c r="D495" s="70" t="n"/>
      <c r="E495" s="70" t="n"/>
      <c r="F495" s="70" t="n"/>
      <c r="G495" s="66">
        <f>+IF($B495="","",+IFERROR(+VLOOKUP(B495,padron!$A$2:$E$2000,2,0),+IFERROR(VLOOKUP(B495,NAfiliado_NFarmacia!$A:$J,10,0),"Ingresar Nuevo Afiliado")))</f>
        <v/>
      </c>
      <c r="H495" s="69">
        <f>+IF(B495="","",+IFERROR(+VLOOKUP($C495,materiales!$A$2:$C$101,2,0),"9999"))</f>
        <v/>
      </c>
      <c r="I495" s="70">
        <f>+IF($B495="","",+IF(OR($F495="Si",$F495=""),IF(ISERROR(VLOOKUP($B495,padron!$A$3:$M$482,9,0)),+IF(ISERROR(VLOOKUP($B495,NAfiliado_NFarmacia!$A$2:$J$497,5,0)),"Ingresa Farmacia",VLOOKUP($B495,NAfiliado_NFarmacia!$A$2:$J$497,5,0)),VLOOKUP($B495,padron!$A$3:$M$482,9,0)),+IF(ISERROR(VLOOKUP($B495,NAfiliado_NFarmacia!$A$2:$J$497,5,0)),"Ingresa Farmacia",VLOOKUP($B495,NAfiliado_NFarmacia!$A$2:$J$497,5,0))))</f>
        <v/>
      </c>
      <c r="J495" s="70">
        <f>+IF($B495="","",+IF(OR($F495="Si",$F495=""),IF(ISERROR(VLOOKUP($B495,padron!$A$3:$M$482,10,0)),+IF(ISERROR(VLOOKUP($B495,NAfiliado_NFarmacia!$A$2:$J$497,5,0)),"Ingresa Direccion de Farmacia",VLOOKUP($B495,NAfiliado_NFarmacia!$A$2:$J$497,6,0)),VLOOKUP($B495,padron!$A$3:$M$482,10,0)),+IF(ISERROR(VLOOKUP($B495,NAfiliado_NFarmacia!$A$2:$J$497,6,0)),"Ingresa Direccion de Farmacia",VLOOKUP($B495,NAfiliado_NFarmacia!$A$2:$J$497,6,0))))</f>
        <v/>
      </c>
      <c r="K495" s="70">
        <f>+IF($B495="","",+IF(OR($F495="Si",$F495=""),IF(ISERROR(VLOOKUP($B495,padron!$A$3:$M$482,10,0)),+IF(ISERROR(VLOOKUP($B495,NAfiliado_NFarmacia!$A$2:$J$497,5,0)),"Ingresa Localidad de Farmacia",VLOOKUP($B495,NAfiliado_NFarmacia!$A$2:$J$497,7,0)),VLOOKUP($B495,padron!$A$3:$M$482,11,0)),+IF(ISERROR(VLOOKUP($B495,NAfiliado_NFarmacia!$A$2:$J$497,7,0)),"Ingresa Localidad de Farmacia",VLOOKUP($B495,NAfiliado_NFarmacia!$A$2:$J$497,7,0))))</f>
        <v/>
      </c>
      <c r="L495" s="69">
        <f>+IF(B495="","",IF(F495="No","84005541",+IFERROR(+VLOOKUP(inicio!B495,padron!$A$2:$H$1999,8,0),"84005541")))</f>
        <v/>
      </c>
      <c r="M495" s="69">
        <f>+IF(B495="","",+IFERROR(+VLOOKUP(B495,padron!A:C,3,0),"no_cargado"))</f>
        <v/>
      </c>
      <c r="N495" s="69">
        <f>+IF(C495="","",+IFERROR(+VLOOKUP($C495,materiales!$A$2:$C$101,3,0),"9999"))</f>
        <v/>
      </c>
      <c r="O495" s="69">
        <f>+IF(D495="","","01")</f>
        <v/>
      </c>
      <c r="P495" s="69">
        <f>+IF(B495="","","CONVENIO 100%")</f>
        <v/>
      </c>
      <c r="Q495" s="69">
        <f>+IF(I495="","","ZTRA")</f>
        <v/>
      </c>
      <c r="R495" s="69">
        <f>+IF(J495="","",+IFERROR(+IF(U495="DSZA","ALMA","1004"),"ALMA"))</f>
        <v/>
      </c>
      <c r="S495" s="69">
        <f>+IF(K495="","","40000001")</f>
        <v/>
      </c>
      <c r="T495" s="69">
        <f>+IF(L495="","",+DAY(TODAY())&amp;"."&amp;TEXT(+TODAY(),"MM")&amp;"."&amp;+YEAR(TODAY()))</f>
        <v/>
      </c>
      <c r="U495" s="69">
        <f>+IF(M495="","",IFERROR(+VLOOKUP(C495,materiales!$A$2:$D$1000,4,0),"DSZA"))</f>
        <v/>
      </c>
      <c r="V495" s="69">
        <f>+IF(N495="","","MAN")</f>
        <v/>
      </c>
      <c r="W495" s="69">
        <f>IF(B495="","","02")</f>
        <v/>
      </c>
      <c r="X495" s="69">
        <f>IF(B495="","","01")</f>
        <v/>
      </c>
      <c r="Y495" s="70">
        <f>+RIGHT(B495,8)</f>
        <v/>
      </c>
      <c r="Z495" s="70">
        <f>IF(M495="no_cargado",VLOOKUP(B495,NAfiliado_NFarmacia!A:H,8,0),"")</f>
        <v/>
      </c>
      <c r="AA495" s="71" t="n"/>
    </row>
    <row r="496">
      <c r="A496" s="50" t="n"/>
      <c r="B496" s="70" t="n"/>
      <c r="C496" s="72" t="n"/>
      <c r="D496" s="70" t="n"/>
      <c r="E496" s="70" t="n"/>
      <c r="F496" s="70" t="n"/>
      <c r="G496" s="66">
        <f>+IF($B496="","",+IFERROR(+VLOOKUP(B496,padron!$A$2:$E$2000,2,0),+IFERROR(VLOOKUP(B496,NAfiliado_NFarmacia!$A:$J,10,0),"Ingresar Nuevo Afiliado")))</f>
        <v/>
      </c>
      <c r="H496" s="69">
        <f>+IF(B496="","",+IFERROR(+VLOOKUP($C496,materiales!$A$2:$C$101,2,0),"9999"))</f>
        <v/>
      </c>
      <c r="I496" s="70">
        <f>+IF($B496="","",+IF(OR($F496="Si",$F496=""),IF(ISERROR(VLOOKUP($B496,padron!$A$3:$M$482,9,0)),+IF(ISERROR(VLOOKUP($B496,NAfiliado_NFarmacia!$A$2:$J$497,5,0)),"Ingresa Farmacia",VLOOKUP($B496,NAfiliado_NFarmacia!$A$2:$J$497,5,0)),VLOOKUP($B496,padron!$A$3:$M$482,9,0)),+IF(ISERROR(VLOOKUP($B496,NAfiliado_NFarmacia!$A$2:$J$497,5,0)),"Ingresa Farmacia",VLOOKUP($B496,NAfiliado_NFarmacia!$A$2:$J$497,5,0))))</f>
        <v/>
      </c>
      <c r="J496" s="70">
        <f>+IF($B496="","",+IF(OR($F496="Si",$F496=""),IF(ISERROR(VLOOKUP($B496,padron!$A$3:$M$482,10,0)),+IF(ISERROR(VLOOKUP($B496,NAfiliado_NFarmacia!$A$2:$J$497,5,0)),"Ingresa Direccion de Farmacia",VLOOKUP($B496,NAfiliado_NFarmacia!$A$2:$J$497,6,0)),VLOOKUP($B496,padron!$A$3:$M$482,10,0)),+IF(ISERROR(VLOOKUP($B496,NAfiliado_NFarmacia!$A$2:$J$497,6,0)),"Ingresa Direccion de Farmacia",VLOOKUP($B496,NAfiliado_NFarmacia!$A$2:$J$497,6,0))))</f>
        <v/>
      </c>
      <c r="K496" s="70">
        <f>+IF($B496="","",+IF(OR($F496="Si",$F496=""),IF(ISERROR(VLOOKUP($B496,padron!$A$3:$M$482,10,0)),+IF(ISERROR(VLOOKUP($B496,NAfiliado_NFarmacia!$A$2:$J$497,5,0)),"Ingresa Localidad de Farmacia",VLOOKUP($B496,NAfiliado_NFarmacia!$A$2:$J$497,7,0)),VLOOKUP($B496,padron!$A$3:$M$482,11,0)),+IF(ISERROR(VLOOKUP($B496,NAfiliado_NFarmacia!$A$2:$J$497,7,0)),"Ingresa Localidad de Farmacia",VLOOKUP($B496,NAfiliado_NFarmacia!$A$2:$J$497,7,0))))</f>
        <v/>
      </c>
      <c r="L496" s="69">
        <f>+IF(B496="","",IF(F496="No","84005541",+IFERROR(+VLOOKUP(inicio!B496,padron!$A$2:$H$1999,8,0),"84005541")))</f>
        <v/>
      </c>
      <c r="M496" s="69">
        <f>+IF(B496="","",+IFERROR(+VLOOKUP(B496,padron!A:C,3,0),"no_cargado"))</f>
        <v/>
      </c>
      <c r="N496" s="69">
        <f>+IF(C496="","",+IFERROR(+VLOOKUP($C496,materiales!$A$2:$C$101,3,0),"9999"))</f>
        <v/>
      </c>
      <c r="O496" s="69">
        <f>+IF(D496="","","01")</f>
        <v/>
      </c>
      <c r="P496" s="69">
        <f>+IF(B496="","","CONVENIO 100%")</f>
        <v/>
      </c>
      <c r="Q496" s="69">
        <f>+IF(I496="","","ZTRA")</f>
        <v/>
      </c>
      <c r="R496" s="69">
        <f>+IF(J496="","",+IFERROR(+IF(U496="DSZA","ALMA","1004"),"ALMA"))</f>
        <v/>
      </c>
      <c r="S496" s="69">
        <f>+IF(K496="","","40000001")</f>
        <v/>
      </c>
      <c r="T496" s="69">
        <f>+IF(L496="","",+DAY(TODAY())&amp;"."&amp;TEXT(+TODAY(),"MM")&amp;"."&amp;+YEAR(TODAY()))</f>
        <v/>
      </c>
      <c r="U496" s="69">
        <f>+IF(M496="","",IFERROR(+VLOOKUP(C496,materiales!$A$2:$D$1000,4,0),"DSZA"))</f>
        <v/>
      </c>
      <c r="V496" s="69">
        <f>+IF(N496="","","MAN")</f>
        <v/>
      </c>
      <c r="W496" s="69">
        <f>IF(B496="","","02")</f>
        <v/>
      </c>
      <c r="X496" s="69">
        <f>IF(B496="","","01")</f>
        <v/>
      </c>
      <c r="Y496" s="70">
        <f>+RIGHT(B496,8)</f>
        <v/>
      </c>
      <c r="Z496" s="70">
        <f>IF(M496="no_cargado",VLOOKUP(B496,NAfiliado_NFarmacia!A:H,8,0),"")</f>
        <v/>
      </c>
      <c r="AA496" s="71" t="n"/>
    </row>
    <row r="497">
      <c r="A497" s="50" t="n"/>
      <c r="B497" s="70" t="n"/>
      <c r="C497" s="72" t="n"/>
      <c r="D497" s="70" t="n"/>
      <c r="E497" s="70" t="n"/>
      <c r="F497" s="70" t="n"/>
      <c r="G497" s="66">
        <f>+IF($B497="","",+IFERROR(+VLOOKUP(B497,padron!$A$2:$E$2000,2,0),+IFERROR(VLOOKUP(B497,NAfiliado_NFarmacia!$A:$J,10,0),"Ingresar Nuevo Afiliado")))</f>
        <v/>
      </c>
      <c r="H497" s="69">
        <f>+IF(B497="","",+IFERROR(+VLOOKUP($C497,materiales!$A$2:$C$101,2,0),"9999"))</f>
        <v/>
      </c>
      <c r="I497" s="70">
        <f>+IF($B497="","",+IF(OR($F497="Si",$F497=""),IF(ISERROR(VLOOKUP($B497,padron!$A$3:$M$482,9,0)),+IF(ISERROR(VLOOKUP($B497,NAfiliado_NFarmacia!$A$2:$J$497,5,0)),"Ingresa Farmacia",VLOOKUP($B497,NAfiliado_NFarmacia!$A$2:$J$497,5,0)),VLOOKUP($B497,padron!$A$3:$M$482,9,0)),+IF(ISERROR(VLOOKUP($B497,NAfiliado_NFarmacia!$A$2:$J$497,5,0)),"Ingresa Farmacia",VLOOKUP($B497,NAfiliado_NFarmacia!$A$2:$J$497,5,0))))</f>
        <v/>
      </c>
      <c r="J497" s="70">
        <f>+IF($B497="","",+IF(OR($F497="Si",$F497=""),IF(ISERROR(VLOOKUP($B497,padron!$A$3:$M$482,10,0)),+IF(ISERROR(VLOOKUP($B497,NAfiliado_NFarmacia!$A$2:$J$497,5,0)),"Ingresa Direccion de Farmacia",VLOOKUP($B497,NAfiliado_NFarmacia!$A$2:$J$497,6,0)),VLOOKUP($B497,padron!$A$3:$M$482,10,0)),+IF(ISERROR(VLOOKUP($B497,NAfiliado_NFarmacia!$A$2:$J$497,6,0)),"Ingresa Direccion de Farmacia",VLOOKUP($B497,NAfiliado_NFarmacia!$A$2:$J$497,6,0))))</f>
        <v/>
      </c>
      <c r="K497" s="70">
        <f>+IF($B497="","",+IF(OR($F497="Si",$F497=""),IF(ISERROR(VLOOKUP($B497,padron!$A$3:$M$482,10,0)),+IF(ISERROR(VLOOKUP($B497,NAfiliado_NFarmacia!$A$2:$J$497,5,0)),"Ingresa Localidad de Farmacia",VLOOKUP($B497,NAfiliado_NFarmacia!$A$2:$J$497,7,0)),VLOOKUP($B497,padron!$A$3:$M$482,11,0)),+IF(ISERROR(VLOOKUP($B497,NAfiliado_NFarmacia!$A$2:$J$497,7,0)),"Ingresa Localidad de Farmacia",VLOOKUP($B497,NAfiliado_NFarmacia!$A$2:$J$497,7,0))))</f>
        <v/>
      </c>
      <c r="L497" s="69">
        <f>+IF(B497="","",IF(F497="No","84005541",+IFERROR(+VLOOKUP(inicio!B497,padron!$A$2:$H$1999,8,0),"84005541")))</f>
        <v/>
      </c>
      <c r="M497" s="69">
        <f>+IF(B497="","",+IFERROR(+VLOOKUP(B497,padron!A:C,3,0),"no_cargado"))</f>
        <v/>
      </c>
      <c r="N497" s="69">
        <f>+IF(C497="","",+IFERROR(+VLOOKUP($C497,materiales!$A$2:$C$101,3,0),"9999"))</f>
        <v/>
      </c>
      <c r="O497" s="69">
        <f>+IF(D497="","","01")</f>
        <v/>
      </c>
      <c r="P497" s="69">
        <f>+IF(B497="","","CONVENIO 100%")</f>
        <v/>
      </c>
      <c r="Q497" s="69">
        <f>+IF(I497="","","ZTRA")</f>
        <v/>
      </c>
      <c r="R497" s="69">
        <f>+IF(J497="","",+IFERROR(+IF(U497="DSZA","ALMA","1004"),"ALMA"))</f>
        <v/>
      </c>
      <c r="S497" s="69">
        <f>+IF(K497="","","40000001")</f>
        <v/>
      </c>
      <c r="T497" s="69">
        <f>+IF(L497="","",+DAY(TODAY())&amp;"."&amp;TEXT(+TODAY(),"MM")&amp;"."&amp;+YEAR(TODAY()))</f>
        <v/>
      </c>
      <c r="U497" s="69">
        <f>+IF(M497="","",IFERROR(+VLOOKUP(C497,materiales!$A$2:$D$1000,4,0),"DSZA"))</f>
        <v/>
      </c>
      <c r="V497" s="69">
        <f>+IF(N497="","","MAN")</f>
        <v/>
      </c>
      <c r="W497" s="69">
        <f>IF(B497="","","02")</f>
        <v/>
      </c>
      <c r="X497" s="69">
        <f>IF(B497="","","01")</f>
        <v/>
      </c>
      <c r="Y497" s="70">
        <f>+RIGHT(B497,8)</f>
        <v/>
      </c>
      <c r="Z497" s="70">
        <f>IF(M497="no_cargado",VLOOKUP(B497,NAfiliado_NFarmacia!A:H,8,0),"")</f>
        <v/>
      </c>
      <c r="AA497" s="71" t="n"/>
    </row>
    <row r="498">
      <c r="A498" s="50" t="n"/>
      <c r="B498" s="70" t="n"/>
      <c r="C498" s="72" t="n"/>
      <c r="D498" s="70" t="n"/>
      <c r="E498" s="70" t="n"/>
      <c r="F498" s="70" t="n"/>
      <c r="G498" s="66">
        <f>+IF($B498="","",+IFERROR(+VLOOKUP(B498,padron!$A$2:$E$2000,2,0),+IFERROR(VLOOKUP(B498,NAfiliado_NFarmacia!$A:$J,10,0),"Ingresar Nuevo Afiliado")))</f>
        <v/>
      </c>
      <c r="H498" s="69">
        <f>+IF(B498="","",+IFERROR(+VLOOKUP($C498,materiales!$A$2:$C$101,2,0),"9999"))</f>
        <v/>
      </c>
      <c r="I498" s="70">
        <f>+IF($B498="","",+IF(OR($F498="Si",$F498=""),IF(ISERROR(VLOOKUP($B498,padron!$A$3:$M$482,9,0)),+IF(ISERROR(VLOOKUP($B498,NAfiliado_NFarmacia!$A$2:$J$497,5,0)),"Ingresa Farmacia",VLOOKUP($B498,NAfiliado_NFarmacia!$A$2:$J$497,5,0)),VLOOKUP($B498,padron!$A$3:$M$482,9,0)),+IF(ISERROR(VLOOKUP($B498,NAfiliado_NFarmacia!$A$2:$J$497,5,0)),"Ingresa Farmacia",VLOOKUP($B498,NAfiliado_NFarmacia!$A$2:$J$497,5,0))))</f>
        <v/>
      </c>
      <c r="J498" s="70">
        <f>+IF($B498="","",+IF(OR($F498="Si",$F498=""),IF(ISERROR(VLOOKUP($B498,padron!$A$3:$M$482,10,0)),+IF(ISERROR(VLOOKUP($B498,NAfiliado_NFarmacia!$A$2:$J$497,5,0)),"Ingresa Direccion de Farmacia",VLOOKUP($B498,NAfiliado_NFarmacia!$A$2:$J$497,6,0)),VLOOKUP($B498,padron!$A$3:$M$482,10,0)),+IF(ISERROR(VLOOKUP($B498,NAfiliado_NFarmacia!$A$2:$J$497,6,0)),"Ingresa Direccion de Farmacia",VLOOKUP($B498,NAfiliado_NFarmacia!$A$2:$J$497,6,0))))</f>
        <v/>
      </c>
      <c r="K498" s="70">
        <f>+IF($B498="","",+IF(OR($F498="Si",$F498=""),IF(ISERROR(VLOOKUP($B498,padron!$A$3:$M$482,10,0)),+IF(ISERROR(VLOOKUP($B498,NAfiliado_NFarmacia!$A$2:$J$497,5,0)),"Ingresa Localidad de Farmacia",VLOOKUP($B498,NAfiliado_NFarmacia!$A$2:$J$497,7,0)),VLOOKUP($B498,padron!$A$3:$M$482,11,0)),+IF(ISERROR(VLOOKUP($B498,NAfiliado_NFarmacia!$A$2:$J$497,7,0)),"Ingresa Localidad de Farmacia",VLOOKUP($B498,NAfiliado_NFarmacia!$A$2:$J$497,7,0))))</f>
        <v/>
      </c>
      <c r="L498" s="69">
        <f>+IF(B498="","",IF(F498="No","84005541",+IFERROR(+VLOOKUP(inicio!B498,padron!$A$2:$H$1999,8,0),"84005541")))</f>
        <v/>
      </c>
      <c r="M498" s="69">
        <f>+IF(B498="","",+IFERROR(+VLOOKUP(B498,padron!A:C,3,0),"no_cargado"))</f>
        <v/>
      </c>
      <c r="N498" s="69">
        <f>+IF(C498="","",+IFERROR(+VLOOKUP($C498,materiales!$A$2:$C$101,3,0),"9999"))</f>
        <v/>
      </c>
      <c r="O498" s="69">
        <f>+IF(D498="","","01")</f>
        <v/>
      </c>
      <c r="P498" s="69">
        <f>+IF(B498="","","CONVENIO 100%")</f>
        <v/>
      </c>
      <c r="Q498" s="69">
        <f>+IF(I498="","","ZTRA")</f>
        <v/>
      </c>
      <c r="R498" s="69">
        <f>+IF(J498="","",+IFERROR(+IF(U498="DSZA","ALMA","1004"),"ALMA"))</f>
        <v/>
      </c>
      <c r="S498" s="69">
        <f>+IF(K498="","","40000001")</f>
        <v/>
      </c>
      <c r="T498" s="69">
        <f>+IF(L498="","",+DAY(TODAY())&amp;"."&amp;TEXT(+TODAY(),"MM")&amp;"."&amp;+YEAR(TODAY()))</f>
        <v/>
      </c>
      <c r="U498" s="69">
        <f>+IF(M498="","",IFERROR(+VLOOKUP(C498,materiales!$A$2:$D$1000,4,0),"DSZA"))</f>
        <v/>
      </c>
      <c r="V498" s="69">
        <f>+IF(N498="","","MAN")</f>
        <v/>
      </c>
      <c r="W498" s="69">
        <f>IF(B498="","","02")</f>
        <v/>
      </c>
      <c r="X498" s="69">
        <f>IF(B498="","","01")</f>
        <v/>
      </c>
      <c r="Y498" s="70">
        <f>+RIGHT(B498,8)</f>
        <v/>
      </c>
      <c r="Z498" s="70">
        <f>IF(M498="no_cargado",VLOOKUP(B498,NAfiliado_NFarmacia!A:H,8,0),"")</f>
        <v/>
      </c>
      <c r="AA498" s="71" t="n"/>
    </row>
    <row r="499">
      <c r="A499" s="50" t="n"/>
      <c r="B499" s="70" t="n"/>
      <c r="C499" s="72" t="n"/>
      <c r="D499" s="70" t="n"/>
      <c r="E499" s="70" t="n"/>
      <c r="F499" s="70" t="n"/>
      <c r="G499" s="66">
        <f>+IF($B499="","",+IFERROR(+VLOOKUP(B499,padron!$A$2:$E$2000,2,0),+IFERROR(VLOOKUP(B499,NAfiliado_NFarmacia!$A:$J,10,0),"Ingresar Nuevo Afiliado")))</f>
        <v/>
      </c>
      <c r="H499" s="69">
        <f>+IF(B499="","",+IFERROR(+VLOOKUP($C499,materiales!$A$2:$C$101,2,0),"9999"))</f>
        <v/>
      </c>
      <c r="I499" s="70">
        <f>+IF($B499="","",+IF(OR($F499="Si",$F499=""),IF(ISERROR(VLOOKUP($B499,padron!$A$3:$M$482,9,0)),+IF(ISERROR(VLOOKUP($B499,NAfiliado_NFarmacia!$A$2:$J$497,5,0)),"Ingresa Farmacia",VLOOKUP($B499,NAfiliado_NFarmacia!$A$2:$J$497,5,0)),VLOOKUP($B499,padron!$A$3:$M$482,9,0)),+IF(ISERROR(VLOOKUP($B499,NAfiliado_NFarmacia!$A$2:$J$497,5,0)),"Ingresa Farmacia",VLOOKUP($B499,NAfiliado_NFarmacia!$A$2:$J$497,5,0))))</f>
        <v/>
      </c>
      <c r="J499" s="70">
        <f>+IF($B499="","",+IF(OR($F499="Si",$F499=""),IF(ISERROR(VLOOKUP($B499,padron!$A$3:$M$482,10,0)),+IF(ISERROR(VLOOKUP($B499,NAfiliado_NFarmacia!$A$2:$J$497,5,0)),"Ingresa Direccion de Farmacia",VLOOKUP($B499,NAfiliado_NFarmacia!$A$2:$J$497,6,0)),VLOOKUP($B499,padron!$A$3:$M$482,10,0)),+IF(ISERROR(VLOOKUP($B499,NAfiliado_NFarmacia!$A$2:$J$497,6,0)),"Ingresa Direccion de Farmacia",VLOOKUP($B499,NAfiliado_NFarmacia!$A$2:$J$497,6,0))))</f>
        <v/>
      </c>
      <c r="K499" s="70">
        <f>+IF($B499="","",+IF(OR($F499="Si",$F499=""),IF(ISERROR(VLOOKUP($B499,padron!$A$3:$M$482,10,0)),+IF(ISERROR(VLOOKUP($B499,NAfiliado_NFarmacia!$A$2:$J$497,5,0)),"Ingresa Localidad de Farmacia",VLOOKUP($B499,NAfiliado_NFarmacia!$A$2:$J$497,7,0)),VLOOKUP($B499,padron!$A$3:$M$482,11,0)),+IF(ISERROR(VLOOKUP($B499,NAfiliado_NFarmacia!$A$2:$J$497,7,0)),"Ingresa Localidad de Farmacia",VLOOKUP($B499,NAfiliado_NFarmacia!$A$2:$J$497,7,0))))</f>
        <v/>
      </c>
      <c r="L499" s="69">
        <f>+IF(B499="","",IF(F499="No","84005541",+IFERROR(+VLOOKUP(inicio!B499,padron!$A$2:$H$1999,8,0),"84005541")))</f>
        <v/>
      </c>
      <c r="M499" s="69">
        <f>+IF(B499="","",+IFERROR(+VLOOKUP(B499,padron!A:C,3,0),"no_cargado"))</f>
        <v/>
      </c>
      <c r="N499" s="69">
        <f>+IF(C499="","",+IFERROR(+VLOOKUP($C499,materiales!$A$2:$C$101,3,0),"9999"))</f>
        <v/>
      </c>
      <c r="O499" s="69">
        <f>+IF(D499="","","01")</f>
        <v/>
      </c>
      <c r="P499" s="69">
        <f>+IF(B499="","","CONVENIO 100%")</f>
        <v/>
      </c>
      <c r="Q499" s="69">
        <f>+IF(I499="","","ZTRA")</f>
        <v/>
      </c>
      <c r="R499" s="69">
        <f>+IF(J499="","",+IFERROR(+IF(U499="DSZA","ALMA","1004"),"ALMA"))</f>
        <v/>
      </c>
      <c r="S499" s="69">
        <f>+IF(K499="","","40000001")</f>
        <v/>
      </c>
      <c r="T499" s="69">
        <f>+IF(L499="","",+DAY(TODAY())&amp;"."&amp;TEXT(+TODAY(),"MM")&amp;"."&amp;+YEAR(TODAY()))</f>
        <v/>
      </c>
      <c r="U499" s="69">
        <f>+IF(M499="","",IFERROR(+VLOOKUP(C499,materiales!$A$2:$D$1000,4,0),"DSZA"))</f>
        <v/>
      </c>
      <c r="V499" s="69">
        <f>+IF(N499="","","MAN")</f>
        <v/>
      </c>
      <c r="W499" s="69">
        <f>IF(B499="","","02")</f>
        <v/>
      </c>
      <c r="X499" s="69">
        <f>IF(B499="","","01")</f>
        <v/>
      </c>
      <c r="Y499" s="70">
        <f>+RIGHT(B499,8)</f>
        <v/>
      </c>
      <c r="Z499" s="70">
        <f>IF(M499="no_cargado",VLOOKUP(B499,NAfiliado_NFarmacia!A:H,8,0),"")</f>
        <v/>
      </c>
      <c r="AA499" s="71" t="n"/>
    </row>
    <row r="500">
      <c r="A500" s="50" t="n"/>
      <c r="B500" s="70" t="n"/>
      <c r="C500" s="72" t="n"/>
      <c r="D500" s="70" t="n"/>
      <c r="E500" s="70" t="n"/>
      <c r="F500" s="70" t="n"/>
      <c r="G500" s="66">
        <f>+IF($B500="","",+IFERROR(+VLOOKUP(B500,padron!$A$2:$E$2000,2,0),+IFERROR(VLOOKUP(B500,NAfiliado_NFarmacia!$A:$J,10,0),"Ingresar Nuevo Afiliado")))</f>
        <v/>
      </c>
      <c r="H500" s="69">
        <f>+IF(B500="","",+IFERROR(+VLOOKUP($C500,materiales!$A$2:$C$101,2,0),"9999"))</f>
        <v/>
      </c>
      <c r="I500" s="70">
        <f>+IF($B500="","",+IF(OR($F500="Si",$F500=""),IF(ISERROR(VLOOKUP($B500,padron!$A$3:$M$482,9,0)),+IF(ISERROR(VLOOKUP($B500,NAfiliado_NFarmacia!$A$2:$J$497,5,0)),"Ingresa Farmacia",VLOOKUP($B500,NAfiliado_NFarmacia!$A$2:$J$497,5,0)),VLOOKUP($B500,padron!$A$3:$M$482,9,0)),+IF(ISERROR(VLOOKUP($B500,NAfiliado_NFarmacia!$A$2:$J$497,5,0)),"Ingresa Farmacia",VLOOKUP($B500,NAfiliado_NFarmacia!$A$2:$J$497,5,0))))</f>
        <v/>
      </c>
      <c r="J500" s="70">
        <f>+IF($B500="","",+IF(OR($F500="Si",$F500=""),IF(ISERROR(VLOOKUP($B500,padron!$A$3:$M$482,10,0)),+IF(ISERROR(VLOOKUP($B500,NAfiliado_NFarmacia!$A$2:$J$497,5,0)),"Ingresa Direccion de Farmacia",VLOOKUP($B500,NAfiliado_NFarmacia!$A$2:$J$497,6,0)),VLOOKUP($B500,padron!$A$3:$M$482,10,0)),+IF(ISERROR(VLOOKUP($B500,NAfiliado_NFarmacia!$A$2:$J$497,6,0)),"Ingresa Direccion de Farmacia",VLOOKUP($B500,NAfiliado_NFarmacia!$A$2:$J$497,6,0))))</f>
        <v/>
      </c>
      <c r="K500" s="70">
        <f>+IF($B500="","",+IF(OR($F500="Si",$F500=""),IF(ISERROR(VLOOKUP($B500,padron!$A$3:$M$482,10,0)),+IF(ISERROR(VLOOKUP($B500,NAfiliado_NFarmacia!$A$2:$J$497,5,0)),"Ingresa Localidad de Farmacia",VLOOKUP($B500,NAfiliado_NFarmacia!$A$2:$J$497,7,0)),VLOOKUP($B500,padron!$A$3:$M$482,11,0)),+IF(ISERROR(VLOOKUP($B500,NAfiliado_NFarmacia!$A$2:$J$497,7,0)),"Ingresa Localidad de Farmacia",VLOOKUP($B500,NAfiliado_NFarmacia!$A$2:$J$497,7,0))))</f>
        <v/>
      </c>
      <c r="L500" s="69">
        <f>+IF(B500="","",IF(F500="No","84005541",+IFERROR(+VLOOKUP(inicio!B500,padron!$A$2:$H$1999,8,0),"84005541")))</f>
        <v/>
      </c>
      <c r="M500" s="69">
        <f>+IF(B500="","",+IFERROR(+VLOOKUP(B500,padron!A:C,3,0),"no_cargado"))</f>
        <v/>
      </c>
      <c r="N500" s="69">
        <f>+IF(C500="","",+IFERROR(+VLOOKUP($C500,materiales!$A$2:$C$101,3,0),"9999"))</f>
        <v/>
      </c>
      <c r="O500" s="69">
        <f>+IF(D500="","","01")</f>
        <v/>
      </c>
      <c r="P500" s="69">
        <f>+IF(B500="","","CONVENIO 100%")</f>
        <v/>
      </c>
      <c r="Q500" s="69">
        <f>+IF(I500="","","ZTRA")</f>
        <v/>
      </c>
      <c r="R500" s="69">
        <f>+IF(J500="","",+IFERROR(+IF(U500="DSZA","ALMA","1004"),"ALMA"))</f>
        <v/>
      </c>
      <c r="S500" s="69">
        <f>+IF(K500="","","40000001")</f>
        <v/>
      </c>
      <c r="T500" s="69">
        <f>+IF(L500="","",+DAY(TODAY())&amp;"."&amp;TEXT(+TODAY(),"MM")&amp;"."&amp;+YEAR(TODAY()))</f>
        <v/>
      </c>
      <c r="U500" s="69">
        <f>+IF(M500="","",IFERROR(+VLOOKUP(C500,materiales!$A$2:$D$1000,4,0),"DSZA"))</f>
        <v/>
      </c>
      <c r="V500" s="69">
        <f>+IF(N500="","","MAN")</f>
        <v/>
      </c>
      <c r="W500" s="69">
        <f>IF(B500="","","02")</f>
        <v/>
      </c>
      <c r="X500" s="69">
        <f>IF(B500="","","01")</f>
        <v/>
      </c>
      <c r="Y500" s="70">
        <f>+RIGHT(B500,8)</f>
        <v/>
      </c>
      <c r="Z500" s="70">
        <f>IF(M500="no_cargado",VLOOKUP(B500,NAfiliado_NFarmacia!A:H,8,0),"")</f>
        <v/>
      </c>
      <c r="AA500" s="71" t="n"/>
    </row>
    <row r="501">
      <c r="A501" s="50" t="n"/>
      <c r="B501" s="70" t="n"/>
      <c r="C501" s="72" t="n"/>
      <c r="D501" s="70" t="n"/>
      <c r="E501" s="70" t="n"/>
      <c r="F501" s="70" t="n"/>
      <c r="G501" s="66">
        <f>+IF($B501="","",+IFERROR(+VLOOKUP(B501,padron!$A$2:$E$2000,2,0),+IFERROR(VLOOKUP(B501,NAfiliado_NFarmacia!$A:$J,10,0),"Ingresar Nuevo Afiliado")))</f>
        <v/>
      </c>
      <c r="H501" s="69">
        <f>+IF(B501="","",+IFERROR(+VLOOKUP($C501,materiales!$A$2:$C$101,2,0),"9999"))</f>
        <v/>
      </c>
      <c r="I501" s="70">
        <f>+IF($B501="","",+IF(OR($F501="Si",$F501=""),IF(ISERROR(VLOOKUP($B501,padron!$A$3:$M$482,9,0)),+IF(ISERROR(VLOOKUP($B501,NAfiliado_NFarmacia!$A$2:$J$497,5,0)),"Ingresa Farmacia",VLOOKUP($B501,NAfiliado_NFarmacia!$A$2:$J$497,5,0)),VLOOKUP($B501,padron!$A$3:$M$482,9,0)),+IF(ISERROR(VLOOKUP($B501,NAfiliado_NFarmacia!$A$2:$J$497,5,0)),"Ingresa Farmacia",VLOOKUP($B501,NAfiliado_NFarmacia!$A$2:$J$497,5,0))))</f>
        <v/>
      </c>
      <c r="J501" s="70">
        <f>+IF($B501="","",+IF(OR($F501="Si",$F501=""),IF(ISERROR(VLOOKUP($B501,padron!$A$3:$M$482,10,0)),+IF(ISERROR(VLOOKUP($B501,NAfiliado_NFarmacia!$A$2:$J$497,5,0)),"Ingresa Direccion de Farmacia",VLOOKUP($B501,NAfiliado_NFarmacia!$A$2:$J$497,6,0)),VLOOKUP($B501,padron!$A$3:$M$482,10,0)),+IF(ISERROR(VLOOKUP($B501,NAfiliado_NFarmacia!$A$2:$J$497,6,0)),"Ingresa Direccion de Farmacia",VLOOKUP($B501,NAfiliado_NFarmacia!$A$2:$J$497,6,0))))</f>
        <v/>
      </c>
      <c r="K501" s="70">
        <f>+IF($B501="","",+IF(OR($F501="Si",$F501=""),IF(ISERROR(VLOOKUP($B501,padron!$A$3:$M$482,10,0)),+IF(ISERROR(VLOOKUP($B501,NAfiliado_NFarmacia!$A$2:$J$497,5,0)),"Ingresa Localidad de Farmacia",VLOOKUP($B501,NAfiliado_NFarmacia!$A$2:$J$497,7,0)),VLOOKUP($B501,padron!$A$3:$M$482,11,0)),+IF(ISERROR(VLOOKUP($B501,NAfiliado_NFarmacia!$A$2:$J$497,7,0)),"Ingresa Localidad de Farmacia",VLOOKUP($B501,NAfiliado_NFarmacia!$A$2:$J$497,7,0))))</f>
        <v/>
      </c>
      <c r="L501" s="69">
        <f>+IF(B501="","",IF(F501="No","84005541",+IFERROR(+VLOOKUP(inicio!B501,padron!$A$2:$H$1999,8,0),"84005541")))</f>
        <v/>
      </c>
      <c r="M501" s="69">
        <f>+IF(B501="","",+IFERROR(+VLOOKUP(B501,padron!A:C,3,0),"no_cargado"))</f>
        <v/>
      </c>
      <c r="N501" s="69">
        <f>+IF(C501="","",+IFERROR(+VLOOKUP($C501,materiales!$A$2:$C$101,3,0),"9999"))</f>
        <v/>
      </c>
      <c r="O501" s="69">
        <f>+IF(D501="","","01")</f>
        <v/>
      </c>
      <c r="P501" s="69">
        <f>+IF(B501="","","CONVENIO 100%")</f>
        <v/>
      </c>
      <c r="Q501" s="69">
        <f>+IF(I501="","","ZTRA")</f>
        <v/>
      </c>
      <c r="R501" s="69">
        <f>+IF(J501="","",+IFERROR(+IF(U501="DSZA","ALMA","1004"),"ALMA"))</f>
        <v/>
      </c>
      <c r="S501" s="69">
        <f>+IF(K501="","","40000001")</f>
        <v/>
      </c>
      <c r="T501" s="69">
        <f>+IF(L501="","",+DAY(TODAY())&amp;"."&amp;TEXT(+TODAY(),"MM")&amp;"."&amp;+YEAR(TODAY()))</f>
        <v/>
      </c>
      <c r="U501" s="69">
        <f>+IF(M501="","",IFERROR(+VLOOKUP(C501,materiales!$A$2:$D$1000,4,0),"DSZA"))</f>
        <v/>
      </c>
      <c r="V501" s="69">
        <f>+IF(N501="","","MAN")</f>
        <v/>
      </c>
      <c r="W501" s="69">
        <f>IF(B501="","","02")</f>
        <v/>
      </c>
      <c r="X501" s="69">
        <f>IF(B501="","","01")</f>
        <v/>
      </c>
      <c r="Y501" s="70">
        <f>+RIGHT(B501,8)</f>
        <v/>
      </c>
      <c r="Z501" s="70">
        <f>IF(M501="no_cargado",VLOOKUP(B501,NAfiliado_NFarmacia!A:H,8,0),"")</f>
        <v/>
      </c>
      <c r="AA501" s="71" t="n"/>
    </row>
    <row r="502">
      <c r="A502" s="50" t="n"/>
      <c r="B502" s="70" t="n"/>
      <c r="C502" s="72" t="n"/>
      <c r="D502" s="70" t="n"/>
      <c r="E502" s="70" t="n"/>
      <c r="F502" s="70" t="n"/>
      <c r="G502" s="66">
        <f>+IF($B502="","",+IFERROR(+VLOOKUP(B502,padron!$A$2:$E$2000,2,0),+IFERROR(VLOOKUP(B502,NAfiliado_NFarmacia!$A:$J,10,0),"Ingresar Nuevo Afiliado")))</f>
        <v/>
      </c>
      <c r="H502" s="69">
        <f>+IF(B502="","",+IFERROR(+VLOOKUP($C502,materiales!$A$2:$C$101,2,0),"9999"))</f>
        <v/>
      </c>
      <c r="I502" s="70">
        <f>+IF($B502="","",+IF(OR($F502="Si",$F502=""),IF(ISERROR(VLOOKUP($B502,padron!$A$3:$M$482,9,0)),+IF(ISERROR(VLOOKUP($B502,NAfiliado_NFarmacia!$A$2:$J$497,5,0)),"Ingresa Farmacia",VLOOKUP($B502,NAfiliado_NFarmacia!$A$2:$J$497,5,0)),VLOOKUP($B502,padron!$A$3:$M$482,9,0)),+IF(ISERROR(VLOOKUP($B502,NAfiliado_NFarmacia!$A$2:$J$497,5,0)),"Ingresa Farmacia",VLOOKUP($B502,NAfiliado_NFarmacia!$A$2:$J$497,5,0))))</f>
        <v/>
      </c>
      <c r="J502" s="70">
        <f>+IF($B502="","",+IF(OR($F502="Si",$F502=""),IF(ISERROR(VLOOKUP($B502,padron!$A$3:$M$482,10,0)),+IF(ISERROR(VLOOKUP($B502,NAfiliado_NFarmacia!$A$2:$J$497,5,0)),"Ingresa Direccion de Farmacia",VLOOKUP($B502,NAfiliado_NFarmacia!$A$2:$J$497,6,0)),VLOOKUP($B502,padron!$A$3:$M$482,10,0)),+IF(ISERROR(VLOOKUP($B502,NAfiliado_NFarmacia!$A$2:$J$497,6,0)),"Ingresa Direccion de Farmacia",VLOOKUP($B502,NAfiliado_NFarmacia!$A$2:$J$497,6,0))))</f>
        <v/>
      </c>
      <c r="K502" s="70">
        <f>+IF($B502="","",+IF(OR($F502="Si",$F502=""),IF(ISERROR(VLOOKUP($B502,padron!$A$3:$M$482,10,0)),+IF(ISERROR(VLOOKUP($B502,NAfiliado_NFarmacia!$A$2:$J$497,5,0)),"Ingresa Localidad de Farmacia",VLOOKUP($B502,NAfiliado_NFarmacia!$A$2:$J$497,7,0)),VLOOKUP($B502,padron!$A$3:$M$482,11,0)),+IF(ISERROR(VLOOKUP($B502,NAfiliado_NFarmacia!$A$2:$J$497,7,0)),"Ingresa Localidad de Farmacia",VLOOKUP($B502,NAfiliado_NFarmacia!$A$2:$J$497,7,0))))</f>
        <v/>
      </c>
      <c r="L502" s="69">
        <f>+IF(B502="","",IF(F502="No","84005541",+IFERROR(+VLOOKUP(inicio!B502,padron!$A$2:$H$1999,8,0),"84005541")))</f>
        <v/>
      </c>
      <c r="M502" s="69">
        <f>+IF(B502="","",+IFERROR(+VLOOKUP(B502,padron!A:C,3,0),"no_cargado"))</f>
        <v/>
      </c>
      <c r="N502" s="69">
        <f>+IF(C502="","",+IFERROR(+VLOOKUP($C502,materiales!$A$2:$C$101,3,0),"9999"))</f>
        <v/>
      </c>
      <c r="O502" s="69">
        <f>+IF(D502="","","01")</f>
        <v/>
      </c>
      <c r="P502" s="69">
        <f>+IF(B502="","","CONVENIO 100%")</f>
        <v/>
      </c>
      <c r="Q502" s="69">
        <f>+IF(I502="","","ZTRA")</f>
        <v/>
      </c>
      <c r="R502" s="69">
        <f>+IF(J502="","",+IFERROR(+IF(U502="DSZA","ALMA","1004"),"ALMA"))</f>
        <v/>
      </c>
      <c r="S502" s="69">
        <f>+IF(K502="","","40000001")</f>
        <v/>
      </c>
      <c r="T502" s="69">
        <f>+IF(L502="","",+DAY(TODAY())&amp;"."&amp;TEXT(+TODAY(),"MM")&amp;"."&amp;+YEAR(TODAY()))</f>
        <v/>
      </c>
      <c r="U502" s="69">
        <f>+IF(M502="","",IFERROR(+VLOOKUP(C502,materiales!$A$2:$D$1000,4,0),"DSZA"))</f>
        <v/>
      </c>
      <c r="V502" s="69">
        <f>+IF(N502="","","MAN")</f>
        <v/>
      </c>
      <c r="W502" s="69">
        <f>IF(B502="","","02")</f>
        <v/>
      </c>
      <c r="X502" s="69">
        <f>IF(B502="","","01")</f>
        <v/>
      </c>
      <c r="Y502" s="70">
        <f>+RIGHT(B502,8)</f>
        <v/>
      </c>
      <c r="Z502" s="70">
        <f>IF(M502="no_cargado",VLOOKUP(B502,NAfiliado_NFarmacia!A:H,8,0),"")</f>
        <v/>
      </c>
      <c r="AA502" s="71" t="n"/>
    </row>
    <row r="503">
      <c r="A503" s="50" t="n"/>
      <c r="B503" s="70" t="n"/>
      <c r="C503" s="72" t="n"/>
      <c r="D503" s="70" t="n"/>
      <c r="E503" s="70" t="n"/>
      <c r="F503" s="70" t="n"/>
      <c r="G503" s="66">
        <f>+IF($B503="","",+IFERROR(+VLOOKUP(B503,padron!$A$2:$E$2000,2,0),+IFERROR(VLOOKUP(B503,NAfiliado_NFarmacia!$A:$J,10,0),"Ingresar Nuevo Afiliado")))</f>
        <v/>
      </c>
      <c r="H503" s="69">
        <f>+IF(B503="","",+IFERROR(+VLOOKUP($C503,materiales!$A$2:$C$101,2,0),"9999"))</f>
        <v/>
      </c>
      <c r="I503" s="70">
        <f>+IF($B503="","",+IF(OR($F503="Si",$F503=""),IF(ISERROR(VLOOKUP($B503,padron!$A$3:$M$482,9,0)),+IF(ISERROR(VLOOKUP($B503,NAfiliado_NFarmacia!$A$2:$J$497,5,0)),"Ingresa Farmacia",VLOOKUP($B503,NAfiliado_NFarmacia!$A$2:$J$497,5,0)),VLOOKUP($B503,padron!$A$3:$M$482,9,0)),+IF(ISERROR(VLOOKUP($B503,NAfiliado_NFarmacia!$A$2:$J$497,5,0)),"Ingresa Farmacia",VLOOKUP($B503,NAfiliado_NFarmacia!$A$2:$J$497,5,0))))</f>
        <v/>
      </c>
      <c r="J503" s="70">
        <f>+IF($B503="","",+IF(OR($F503="Si",$F503=""),IF(ISERROR(VLOOKUP($B503,padron!$A$3:$M$482,10,0)),+IF(ISERROR(VLOOKUP($B503,NAfiliado_NFarmacia!$A$2:$J$497,5,0)),"Ingresa Direccion de Farmacia",VLOOKUP($B503,NAfiliado_NFarmacia!$A$2:$J$497,6,0)),VLOOKUP($B503,padron!$A$3:$M$482,10,0)),+IF(ISERROR(VLOOKUP($B503,NAfiliado_NFarmacia!$A$2:$J$497,6,0)),"Ingresa Direccion de Farmacia",VLOOKUP($B503,NAfiliado_NFarmacia!$A$2:$J$497,6,0))))</f>
        <v/>
      </c>
      <c r="K503" s="70">
        <f>+IF($B503="","",+IF(OR($F503="Si",$F503=""),IF(ISERROR(VLOOKUP($B503,padron!$A$3:$M$482,10,0)),+IF(ISERROR(VLOOKUP($B503,NAfiliado_NFarmacia!$A$2:$J$497,5,0)),"Ingresa Localidad de Farmacia",VLOOKUP($B503,NAfiliado_NFarmacia!$A$2:$J$497,7,0)),VLOOKUP($B503,padron!$A$3:$M$482,11,0)),+IF(ISERROR(VLOOKUP($B503,NAfiliado_NFarmacia!$A$2:$J$497,7,0)),"Ingresa Localidad de Farmacia",VLOOKUP($B503,NAfiliado_NFarmacia!$A$2:$J$497,7,0))))</f>
        <v/>
      </c>
      <c r="L503" s="69">
        <f>+IF(B503="","",IF(F503="No","84005541",+IFERROR(+VLOOKUP(inicio!B503,padron!$A$2:$H$1999,8,0),"84005541")))</f>
        <v/>
      </c>
      <c r="M503" s="69">
        <f>+IF(B503="","",+IFERROR(+VLOOKUP(B503,padron!A:C,3,0),"no_cargado"))</f>
        <v/>
      </c>
      <c r="N503" s="69">
        <f>+IF(C503="","",+IFERROR(+VLOOKUP($C503,materiales!$A$2:$C$101,3,0),"9999"))</f>
        <v/>
      </c>
      <c r="O503" s="69">
        <f>+IF(D503="","","01")</f>
        <v/>
      </c>
      <c r="P503" s="69">
        <f>+IF(B503="","","CONVENIO 100%")</f>
        <v/>
      </c>
      <c r="Q503" s="69">
        <f>+IF(I503="","","ZTRA")</f>
        <v/>
      </c>
      <c r="R503" s="69">
        <f>+IF(J503="","",+IFERROR(+IF(U503="DSZA","ALMA","1004"),"ALMA"))</f>
        <v/>
      </c>
      <c r="S503" s="69">
        <f>+IF(K503="","","40000001")</f>
        <v/>
      </c>
      <c r="T503" s="69">
        <f>+IF(L503="","",+DAY(TODAY())&amp;"."&amp;TEXT(+TODAY(),"MM")&amp;"."&amp;+YEAR(TODAY()))</f>
        <v/>
      </c>
      <c r="U503" s="69">
        <f>+IF(M503="","",IFERROR(+VLOOKUP(C503,materiales!$A$2:$D$1000,4,0),"DSZA"))</f>
        <v/>
      </c>
      <c r="V503" s="69">
        <f>+IF(N503="","","MAN")</f>
        <v/>
      </c>
      <c r="W503" s="69">
        <f>IF(B503="","","02")</f>
        <v/>
      </c>
      <c r="X503" s="69">
        <f>IF(B503="","","01")</f>
        <v/>
      </c>
      <c r="Y503" s="70">
        <f>+RIGHT(B503,8)</f>
        <v/>
      </c>
      <c r="Z503" s="70">
        <f>IF(M503="no_cargado",VLOOKUP(B503,NAfiliado_NFarmacia!A:H,8,0),"")</f>
        <v/>
      </c>
      <c r="AA503" s="71" t="n"/>
    </row>
    <row r="504">
      <c r="A504" s="50" t="n"/>
      <c r="B504" s="70" t="n"/>
      <c r="C504" s="72" t="n"/>
      <c r="D504" s="70" t="n"/>
      <c r="E504" s="70" t="n"/>
      <c r="F504" s="70" t="n"/>
      <c r="G504" s="66">
        <f>+IF($B504="","",+IFERROR(+VLOOKUP(B504,padron!$A$2:$E$2000,2,0),+IFERROR(VLOOKUP(B504,NAfiliado_NFarmacia!$A:$J,10,0),"Ingresar Nuevo Afiliado")))</f>
        <v/>
      </c>
      <c r="H504" s="69">
        <f>+IF(B504="","",+IFERROR(+VLOOKUP($C504,materiales!$A$2:$C$101,2,0),"9999"))</f>
        <v/>
      </c>
      <c r="I504" s="70">
        <f>+IF($B504="","",+IF(OR($F504="Si",$F504=""),IF(ISERROR(VLOOKUP($B504,padron!$A$3:$M$482,9,0)),+IF(ISERROR(VLOOKUP($B504,NAfiliado_NFarmacia!$A$2:$J$497,5,0)),"Ingresa Farmacia",VLOOKUP($B504,NAfiliado_NFarmacia!$A$2:$J$497,5,0)),VLOOKUP($B504,padron!$A$3:$M$482,9,0)),+IF(ISERROR(VLOOKUP($B504,NAfiliado_NFarmacia!$A$2:$J$497,5,0)),"Ingresa Farmacia",VLOOKUP($B504,NAfiliado_NFarmacia!$A$2:$J$497,5,0))))</f>
        <v/>
      </c>
      <c r="J504" s="70">
        <f>+IF($B504="","",+IF(OR($F504="Si",$F504=""),IF(ISERROR(VLOOKUP($B504,padron!$A$3:$M$482,10,0)),+IF(ISERROR(VLOOKUP($B504,NAfiliado_NFarmacia!$A$2:$J$497,5,0)),"Ingresa Direccion de Farmacia",VLOOKUP($B504,NAfiliado_NFarmacia!$A$2:$J$497,6,0)),VLOOKUP($B504,padron!$A$3:$M$482,10,0)),+IF(ISERROR(VLOOKUP($B504,NAfiliado_NFarmacia!$A$2:$J$497,6,0)),"Ingresa Direccion de Farmacia",VLOOKUP($B504,NAfiliado_NFarmacia!$A$2:$J$497,6,0))))</f>
        <v/>
      </c>
      <c r="K504" s="70">
        <f>+IF($B504="","",+IF(OR($F504="Si",$F504=""),IF(ISERROR(VLOOKUP($B504,padron!$A$3:$M$482,10,0)),+IF(ISERROR(VLOOKUP($B504,NAfiliado_NFarmacia!$A$2:$J$497,5,0)),"Ingresa Localidad de Farmacia",VLOOKUP($B504,NAfiliado_NFarmacia!$A$2:$J$497,7,0)),VLOOKUP($B504,padron!$A$3:$M$482,11,0)),+IF(ISERROR(VLOOKUP($B504,NAfiliado_NFarmacia!$A$2:$J$497,7,0)),"Ingresa Localidad de Farmacia",VLOOKUP($B504,NAfiliado_NFarmacia!$A$2:$J$497,7,0))))</f>
        <v/>
      </c>
      <c r="L504" s="69">
        <f>+IF(B504="","",IF(F504="No","84005541",+IFERROR(+VLOOKUP(inicio!B504,padron!$A$2:$H$1999,8,0),"84005541")))</f>
        <v/>
      </c>
      <c r="M504" s="69">
        <f>+IF(B504="","",+IFERROR(+VLOOKUP(B504,padron!A:C,3,0),"no_cargado"))</f>
        <v/>
      </c>
      <c r="N504" s="69">
        <f>+IF(C504="","",+IFERROR(+VLOOKUP($C504,materiales!$A$2:$C$101,3,0),"9999"))</f>
        <v/>
      </c>
      <c r="O504" s="69">
        <f>+IF(D504="","","01")</f>
        <v/>
      </c>
      <c r="P504" s="69">
        <f>+IF(B504="","","CONVENIO 100%")</f>
        <v/>
      </c>
      <c r="Q504" s="69">
        <f>+IF(I504="","","ZTRA")</f>
        <v/>
      </c>
      <c r="R504" s="69">
        <f>+IF(J504="","",+IFERROR(+IF(U504="DSZA","ALMA","1004"),"ALMA"))</f>
        <v/>
      </c>
      <c r="S504" s="69">
        <f>+IF(K504="","","40000001")</f>
        <v/>
      </c>
      <c r="T504" s="69">
        <f>+IF(L504="","",+DAY(TODAY())&amp;"."&amp;TEXT(+TODAY(),"MM")&amp;"."&amp;+YEAR(TODAY()))</f>
        <v/>
      </c>
      <c r="U504" s="69">
        <f>+IF(M504="","",IFERROR(+VLOOKUP(C504,materiales!$A$2:$D$1000,4,0),"DSZA"))</f>
        <v/>
      </c>
      <c r="V504" s="69">
        <f>+IF(N504="","","MAN")</f>
        <v/>
      </c>
      <c r="W504" s="69">
        <f>IF(B504="","","02")</f>
        <v/>
      </c>
      <c r="X504" s="69">
        <f>IF(B504="","","01")</f>
        <v/>
      </c>
      <c r="Y504" s="70">
        <f>+RIGHT(B504,8)</f>
        <v/>
      </c>
      <c r="Z504" s="70">
        <f>IF(M504="no_cargado",VLOOKUP(B504,NAfiliado_NFarmacia!A:H,8,0),"")</f>
        <v/>
      </c>
      <c r="AA504" s="71" t="n"/>
    </row>
    <row r="505">
      <c r="A505" s="50" t="n"/>
      <c r="B505" s="70" t="n"/>
      <c r="C505" s="72" t="n"/>
      <c r="D505" s="70" t="n"/>
      <c r="E505" s="70" t="n"/>
      <c r="F505" s="70" t="n"/>
      <c r="G505" s="66">
        <f>+IF($B505="","",+IFERROR(+VLOOKUP(B505,padron!$A$2:$E$2000,2,0),+IFERROR(VLOOKUP(B505,NAfiliado_NFarmacia!$A:$J,10,0),"Ingresar Nuevo Afiliado")))</f>
        <v/>
      </c>
      <c r="H505" s="69">
        <f>+IF(B505="","",+IFERROR(+VLOOKUP($C505,materiales!$A$2:$C$101,2,0),"9999"))</f>
        <v/>
      </c>
      <c r="I505" s="70">
        <f>+IF($B505="","",+IF(OR($F505="Si",$F505=""),IF(ISERROR(VLOOKUP($B505,padron!$A$3:$M$482,9,0)),+IF(ISERROR(VLOOKUP($B505,NAfiliado_NFarmacia!$A$2:$J$497,5,0)),"Ingresa Farmacia",VLOOKUP($B505,NAfiliado_NFarmacia!$A$2:$J$497,5,0)),VLOOKUP($B505,padron!$A$3:$M$482,9,0)),+IF(ISERROR(VLOOKUP($B505,NAfiliado_NFarmacia!$A$2:$J$497,5,0)),"Ingresa Farmacia",VLOOKUP($B505,NAfiliado_NFarmacia!$A$2:$J$497,5,0))))</f>
        <v/>
      </c>
      <c r="J505" s="70">
        <f>+IF($B505="","",+IF(OR($F505="Si",$F505=""),IF(ISERROR(VLOOKUP($B505,padron!$A$3:$M$482,10,0)),+IF(ISERROR(VLOOKUP($B505,NAfiliado_NFarmacia!$A$2:$J$497,5,0)),"Ingresa Direccion de Farmacia",VLOOKUP($B505,NAfiliado_NFarmacia!$A$2:$J$497,6,0)),VLOOKUP($B505,padron!$A$3:$M$482,10,0)),+IF(ISERROR(VLOOKUP($B505,NAfiliado_NFarmacia!$A$2:$J$497,6,0)),"Ingresa Direccion de Farmacia",VLOOKUP($B505,NAfiliado_NFarmacia!$A$2:$J$497,6,0))))</f>
        <v/>
      </c>
      <c r="K505" s="70">
        <f>+IF($B505="","",+IF(OR($F505="Si",$F505=""),IF(ISERROR(VLOOKUP($B505,padron!$A$3:$M$482,10,0)),+IF(ISERROR(VLOOKUP($B505,NAfiliado_NFarmacia!$A$2:$J$497,5,0)),"Ingresa Localidad de Farmacia",VLOOKUP($B505,NAfiliado_NFarmacia!$A$2:$J$497,7,0)),VLOOKUP($B505,padron!$A$3:$M$482,11,0)),+IF(ISERROR(VLOOKUP($B505,NAfiliado_NFarmacia!$A$2:$J$497,7,0)),"Ingresa Localidad de Farmacia",VLOOKUP($B505,NAfiliado_NFarmacia!$A$2:$J$497,7,0))))</f>
        <v/>
      </c>
      <c r="L505" s="69">
        <f>+IF(B505="","",IF(F505="No","84005541",+IFERROR(+VLOOKUP(inicio!B505,padron!$A$2:$H$1999,8,0),"84005541")))</f>
        <v/>
      </c>
      <c r="M505" s="69">
        <f>+IF(B505="","",+IFERROR(+VLOOKUP(B505,padron!A:C,3,0),"no_cargado"))</f>
        <v/>
      </c>
      <c r="N505" s="69">
        <f>+IF(C505="","",+IFERROR(+VLOOKUP($C505,materiales!$A$2:$C$101,3,0),"9999"))</f>
        <v/>
      </c>
      <c r="O505" s="69">
        <f>+IF(D505="","","01")</f>
        <v/>
      </c>
      <c r="P505" s="69">
        <f>+IF(B505="","","CONVENIO 100%")</f>
        <v/>
      </c>
      <c r="Q505" s="69">
        <f>+IF(I505="","","ZTRA")</f>
        <v/>
      </c>
      <c r="R505" s="69">
        <f>+IF(J505="","",+IFERROR(+IF(U505="DSZA","ALMA","1004"),"ALMA"))</f>
        <v/>
      </c>
      <c r="S505" s="69">
        <f>+IF(K505="","","40000001")</f>
        <v/>
      </c>
      <c r="T505" s="69">
        <f>+IF(L505="","",+DAY(TODAY())&amp;"."&amp;TEXT(+TODAY(),"MM")&amp;"."&amp;+YEAR(TODAY()))</f>
        <v/>
      </c>
      <c r="U505" s="69">
        <f>+IF(M505="","",IFERROR(+VLOOKUP(C505,materiales!$A$2:$D$1000,4,0),"DSZA"))</f>
        <v/>
      </c>
      <c r="V505" s="69">
        <f>+IF(N505="","","MAN")</f>
        <v/>
      </c>
      <c r="W505" s="69">
        <f>IF(B505="","","02")</f>
        <v/>
      </c>
      <c r="X505" s="69">
        <f>IF(B505="","","01")</f>
        <v/>
      </c>
      <c r="Y505" s="70">
        <f>+RIGHT(B505,8)</f>
        <v/>
      </c>
      <c r="Z505" s="70">
        <f>IF(M505="no_cargado",VLOOKUP(B505,NAfiliado_NFarmacia!A:H,8,0),"")</f>
        <v/>
      </c>
      <c r="AA505" s="71" t="n"/>
    </row>
    <row r="506">
      <c r="A506" s="50" t="n"/>
      <c r="B506" s="70" t="n"/>
      <c r="C506" s="72" t="n"/>
      <c r="D506" s="70" t="n"/>
      <c r="E506" s="70" t="n"/>
      <c r="F506" s="70" t="n"/>
      <c r="G506" s="66">
        <f>+IF($B506="","",+IFERROR(+VLOOKUP(B506,padron!$A$2:$E$2000,2,0),+IFERROR(VLOOKUP(B506,NAfiliado_NFarmacia!$A:$J,10,0),"Ingresar Nuevo Afiliado")))</f>
        <v/>
      </c>
      <c r="H506" s="69">
        <f>+IF(B506="","",+IFERROR(+VLOOKUP($C506,materiales!$A$2:$C$101,2,0),"9999"))</f>
        <v/>
      </c>
      <c r="I506" s="70">
        <f>+IF($B506="","",+IF(OR($F506="Si",$F506=""),IF(ISERROR(VLOOKUP($B506,padron!$A$3:$M$482,9,0)),+IF(ISERROR(VLOOKUP($B506,NAfiliado_NFarmacia!$A$2:$J$497,5,0)),"Ingresa Farmacia",VLOOKUP($B506,NAfiliado_NFarmacia!$A$2:$J$497,5,0)),VLOOKUP($B506,padron!$A$3:$M$482,9,0)),+IF(ISERROR(VLOOKUP($B506,NAfiliado_NFarmacia!$A$2:$J$497,5,0)),"Ingresa Farmacia",VLOOKUP($B506,NAfiliado_NFarmacia!$A$2:$J$497,5,0))))</f>
        <v/>
      </c>
      <c r="J506" s="70">
        <f>+IF($B506="","",+IF(OR($F506="Si",$F506=""),IF(ISERROR(VLOOKUP($B506,padron!$A$3:$M$482,10,0)),+IF(ISERROR(VLOOKUP($B506,NAfiliado_NFarmacia!$A$2:$J$497,5,0)),"Ingresa Direccion de Farmacia",VLOOKUP($B506,NAfiliado_NFarmacia!$A$2:$J$497,6,0)),VLOOKUP($B506,padron!$A$3:$M$482,10,0)),+IF(ISERROR(VLOOKUP($B506,NAfiliado_NFarmacia!$A$2:$J$497,6,0)),"Ingresa Direccion de Farmacia",VLOOKUP($B506,NAfiliado_NFarmacia!$A$2:$J$497,6,0))))</f>
        <v/>
      </c>
      <c r="K506" s="70">
        <f>+IF($B506="","",+IF(OR($F506="Si",$F506=""),IF(ISERROR(VLOOKUP($B506,padron!$A$3:$M$482,10,0)),+IF(ISERROR(VLOOKUP($B506,NAfiliado_NFarmacia!$A$2:$J$497,5,0)),"Ingresa Localidad de Farmacia",VLOOKUP($B506,NAfiliado_NFarmacia!$A$2:$J$497,7,0)),VLOOKUP($B506,padron!$A$3:$M$482,11,0)),+IF(ISERROR(VLOOKUP($B506,NAfiliado_NFarmacia!$A$2:$J$497,7,0)),"Ingresa Localidad de Farmacia",VLOOKUP($B506,NAfiliado_NFarmacia!$A$2:$J$497,7,0))))</f>
        <v/>
      </c>
      <c r="L506" s="69">
        <f>+IF(B506="","",IF(F506="No","84005541",+IFERROR(+VLOOKUP(inicio!B506,padron!$A$2:$H$1999,8,0),"84005541")))</f>
        <v/>
      </c>
      <c r="M506" s="69">
        <f>+IF(B506="","",+IFERROR(+VLOOKUP(B506,padron!A:C,3,0),"no_cargado"))</f>
        <v/>
      </c>
      <c r="N506" s="69">
        <f>+IF(C506="","",+IFERROR(+VLOOKUP($C506,materiales!$A$2:$C$101,3,0),"9999"))</f>
        <v/>
      </c>
      <c r="O506" s="69">
        <f>+IF(D506="","","01")</f>
        <v/>
      </c>
      <c r="P506" s="69">
        <f>+IF(B506="","","CONVENIO 100%")</f>
        <v/>
      </c>
      <c r="Q506" s="69">
        <f>+IF(I506="","","ZTRA")</f>
        <v/>
      </c>
      <c r="R506" s="69">
        <f>+IF(J506="","",+IFERROR(+IF(U506="DSZA","ALMA","1004"),"ALMA"))</f>
        <v/>
      </c>
      <c r="S506" s="69">
        <f>+IF(K506="","","40000001")</f>
        <v/>
      </c>
      <c r="T506" s="69">
        <f>+IF(L506="","",+DAY(TODAY())&amp;"."&amp;TEXT(+TODAY(),"MM")&amp;"."&amp;+YEAR(TODAY()))</f>
        <v/>
      </c>
      <c r="U506" s="69">
        <f>+IF(M506="","",IFERROR(+VLOOKUP(C506,materiales!$A$2:$D$1000,4,0),"DSZA"))</f>
        <v/>
      </c>
      <c r="V506" s="69">
        <f>+IF(N506="","","MAN")</f>
        <v/>
      </c>
      <c r="W506" s="69">
        <f>IF(B506="","","02")</f>
        <v/>
      </c>
      <c r="X506" s="69">
        <f>IF(B506="","","01")</f>
        <v/>
      </c>
      <c r="Y506" s="70">
        <f>+RIGHT(B506,8)</f>
        <v/>
      </c>
      <c r="Z506" s="70">
        <f>IF(M506="no_cargado",VLOOKUP(B506,NAfiliado_NFarmacia!A:H,8,0),"")</f>
        <v/>
      </c>
      <c r="AA506" s="71" t="n"/>
    </row>
    <row r="507">
      <c r="A507" s="50" t="n"/>
      <c r="B507" s="70" t="n"/>
      <c r="C507" s="72" t="n"/>
      <c r="D507" s="70" t="n"/>
      <c r="E507" s="70" t="n"/>
      <c r="F507" s="70" t="n"/>
      <c r="G507" s="66">
        <f>+IF($B507="","",+IFERROR(+VLOOKUP(B507,padron!$A$2:$E$2000,2,0),+IFERROR(VLOOKUP(B507,NAfiliado_NFarmacia!$A:$J,10,0),"Ingresar Nuevo Afiliado")))</f>
        <v/>
      </c>
      <c r="H507" s="69">
        <f>+IF(B507="","",+IFERROR(+VLOOKUP($C507,materiales!$A$2:$C$101,2,0),"9999"))</f>
        <v/>
      </c>
      <c r="I507" s="70">
        <f>+IF($B507="","",+IF(OR($F507="Si",$F507=""),IF(ISERROR(VLOOKUP($B507,padron!$A$3:$M$482,9,0)),+IF(ISERROR(VLOOKUP($B507,NAfiliado_NFarmacia!$A$2:$J$497,5,0)),"Ingresa Farmacia",VLOOKUP($B507,NAfiliado_NFarmacia!$A$2:$J$497,5,0)),VLOOKUP($B507,padron!$A$3:$M$482,9,0)),+IF(ISERROR(VLOOKUP($B507,NAfiliado_NFarmacia!$A$2:$J$497,5,0)),"Ingresa Farmacia",VLOOKUP($B507,NAfiliado_NFarmacia!$A$2:$J$497,5,0))))</f>
        <v/>
      </c>
      <c r="J507" s="70">
        <f>+IF($B507="","",+IF(OR($F507="Si",$F507=""),IF(ISERROR(VLOOKUP($B507,padron!$A$3:$M$482,10,0)),+IF(ISERROR(VLOOKUP($B507,NAfiliado_NFarmacia!$A$2:$J$497,5,0)),"Ingresa Direccion de Farmacia",VLOOKUP($B507,NAfiliado_NFarmacia!$A$2:$J$497,6,0)),VLOOKUP($B507,padron!$A$3:$M$482,10,0)),+IF(ISERROR(VLOOKUP($B507,NAfiliado_NFarmacia!$A$2:$J$497,6,0)),"Ingresa Direccion de Farmacia",VLOOKUP($B507,NAfiliado_NFarmacia!$A$2:$J$497,6,0))))</f>
        <v/>
      </c>
      <c r="K507" s="70">
        <f>+IF($B507="","",+IF(OR($F507="Si",$F507=""),IF(ISERROR(VLOOKUP($B507,padron!$A$3:$M$482,10,0)),+IF(ISERROR(VLOOKUP($B507,NAfiliado_NFarmacia!$A$2:$J$497,5,0)),"Ingresa Localidad de Farmacia",VLOOKUP($B507,NAfiliado_NFarmacia!$A$2:$J$497,7,0)),VLOOKUP($B507,padron!$A$3:$M$482,11,0)),+IF(ISERROR(VLOOKUP($B507,NAfiliado_NFarmacia!$A$2:$J$497,7,0)),"Ingresa Localidad de Farmacia",VLOOKUP($B507,NAfiliado_NFarmacia!$A$2:$J$497,7,0))))</f>
        <v/>
      </c>
      <c r="L507" s="69">
        <f>+IF(B507="","",IF(F507="No","84005541",+IFERROR(+VLOOKUP(inicio!B507,padron!$A$2:$H$1999,8,0),"84005541")))</f>
        <v/>
      </c>
      <c r="M507" s="69">
        <f>+IF(B507="","",+IFERROR(+VLOOKUP(B507,padron!A:C,3,0),"no_cargado"))</f>
        <v/>
      </c>
      <c r="N507" s="69">
        <f>+IF(C507="","",+IFERROR(+VLOOKUP($C507,materiales!$A$2:$C$101,3,0),"9999"))</f>
        <v/>
      </c>
      <c r="O507" s="69">
        <f>+IF(D507="","","01")</f>
        <v/>
      </c>
      <c r="P507" s="69">
        <f>+IF(B507="","","CONVENIO 100%")</f>
        <v/>
      </c>
      <c r="Q507" s="69">
        <f>+IF(I507="","","ZTRA")</f>
        <v/>
      </c>
      <c r="R507" s="69">
        <f>+IF(J507="","",+IFERROR(+IF(U507="DSZA","ALMA","1004"),"ALMA"))</f>
        <v/>
      </c>
      <c r="S507" s="69">
        <f>+IF(K507="","","40000001")</f>
        <v/>
      </c>
      <c r="T507" s="69">
        <f>+IF(L507="","",+DAY(TODAY())&amp;"."&amp;TEXT(+TODAY(),"MM")&amp;"."&amp;+YEAR(TODAY()))</f>
        <v/>
      </c>
      <c r="U507" s="69">
        <f>+IF(M507="","",IFERROR(+VLOOKUP(C507,materiales!$A$2:$D$1000,4,0),"DSZA"))</f>
        <v/>
      </c>
      <c r="V507" s="69">
        <f>+IF(N507="","","MAN")</f>
        <v/>
      </c>
      <c r="W507" s="69">
        <f>IF(B507="","","02")</f>
        <v/>
      </c>
      <c r="X507" s="69">
        <f>IF(B507="","","01")</f>
        <v/>
      </c>
      <c r="Y507" s="70">
        <f>+RIGHT(B507,8)</f>
        <v/>
      </c>
      <c r="Z507" s="70">
        <f>IF(M507="no_cargado",VLOOKUP(B507,NAfiliado_NFarmacia!A:H,8,0),"")</f>
        <v/>
      </c>
      <c r="AA507" s="71" t="n"/>
    </row>
    <row r="508">
      <c r="A508" s="50" t="n"/>
      <c r="B508" s="70" t="n"/>
      <c r="C508" s="72" t="n"/>
      <c r="D508" s="70" t="n"/>
      <c r="E508" s="70" t="n"/>
      <c r="F508" s="70" t="n"/>
      <c r="G508" s="66">
        <f>+IF($B508="","",+IFERROR(+VLOOKUP(B508,padron!$A$2:$E$2000,2,0),+IFERROR(VLOOKUP(B508,NAfiliado_NFarmacia!$A:$J,10,0),"Ingresar Nuevo Afiliado")))</f>
        <v/>
      </c>
      <c r="H508" s="69">
        <f>+IF(B508="","",+IFERROR(+VLOOKUP($C508,materiales!$A$2:$C$101,2,0),"9999"))</f>
        <v/>
      </c>
      <c r="I508" s="70">
        <f>+IF($B508="","",+IF(OR($F508="Si",$F508=""),IF(ISERROR(VLOOKUP($B508,padron!$A$3:$M$482,9,0)),+IF(ISERROR(VLOOKUP($B508,NAfiliado_NFarmacia!$A$2:$J$497,5,0)),"Ingresa Farmacia",VLOOKUP($B508,NAfiliado_NFarmacia!$A$2:$J$497,5,0)),VLOOKUP($B508,padron!$A$3:$M$482,9,0)),+IF(ISERROR(VLOOKUP($B508,NAfiliado_NFarmacia!$A$2:$J$497,5,0)),"Ingresa Farmacia",VLOOKUP($B508,NAfiliado_NFarmacia!$A$2:$J$497,5,0))))</f>
        <v/>
      </c>
      <c r="J508" s="70">
        <f>+IF($B508="","",+IF(OR($F508="Si",$F508=""),IF(ISERROR(VLOOKUP($B508,padron!$A$3:$M$482,10,0)),+IF(ISERROR(VLOOKUP($B508,NAfiliado_NFarmacia!$A$2:$J$497,5,0)),"Ingresa Direccion de Farmacia",VLOOKUP($B508,NAfiliado_NFarmacia!$A$2:$J$497,6,0)),VLOOKUP($B508,padron!$A$3:$M$482,10,0)),+IF(ISERROR(VLOOKUP($B508,NAfiliado_NFarmacia!$A$2:$J$497,6,0)),"Ingresa Direccion de Farmacia",VLOOKUP($B508,NAfiliado_NFarmacia!$A$2:$J$497,6,0))))</f>
        <v/>
      </c>
      <c r="K508" s="70">
        <f>+IF($B508="","",+IF(OR($F508="Si",$F508=""),IF(ISERROR(VLOOKUP($B508,padron!$A$3:$M$482,10,0)),+IF(ISERROR(VLOOKUP($B508,NAfiliado_NFarmacia!$A$2:$J$497,5,0)),"Ingresa Localidad de Farmacia",VLOOKUP($B508,NAfiliado_NFarmacia!$A$2:$J$497,7,0)),VLOOKUP($B508,padron!$A$3:$M$482,11,0)),+IF(ISERROR(VLOOKUP($B508,NAfiliado_NFarmacia!$A$2:$J$497,7,0)),"Ingresa Localidad de Farmacia",VLOOKUP($B508,NAfiliado_NFarmacia!$A$2:$J$497,7,0))))</f>
        <v/>
      </c>
      <c r="L508" s="69">
        <f>+IF(B508="","",IF(F508="No","84005541",+IFERROR(+VLOOKUP(inicio!B508,padron!$A$2:$H$1999,8,0),"84005541")))</f>
        <v/>
      </c>
      <c r="M508" s="69">
        <f>+IF(B508="","",+IFERROR(+VLOOKUP(B508,padron!A:C,3,0),"no_cargado"))</f>
        <v/>
      </c>
      <c r="N508" s="69">
        <f>+IF(C508="","",+IFERROR(+VLOOKUP($C508,materiales!$A$2:$C$101,3,0),"9999"))</f>
        <v/>
      </c>
      <c r="O508" s="69">
        <f>+IF(D508="","","01")</f>
        <v/>
      </c>
      <c r="P508" s="69">
        <f>+IF(B508="","","CONVENIO 100%")</f>
        <v/>
      </c>
      <c r="Q508" s="69">
        <f>+IF(I508="","","ZTRA")</f>
        <v/>
      </c>
      <c r="R508" s="69">
        <f>+IF(J508="","",+IFERROR(+IF(U508="DSZA","ALMA","1004"),"ALMA"))</f>
        <v/>
      </c>
      <c r="S508" s="69">
        <f>+IF(K508="","","40000001")</f>
        <v/>
      </c>
      <c r="T508" s="69">
        <f>+IF(L508="","",+DAY(TODAY())&amp;"."&amp;TEXT(+TODAY(),"MM")&amp;"."&amp;+YEAR(TODAY()))</f>
        <v/>
      </c>
      <c r="U508" s="69">
        <f>+IF(M508="","",IFERROR(+VLOOKUP(C508,materiales!$A$2:$D$1000,4,0),"DSZA"))</f>
        <v/>
      </c>
      <c r="V508" s="69">
        <f>+IF(N508="","","MAN")</f>
        <v/>
      </c>
      <c r="W508" s="69">
        <f>IF(B508="","","02")</f>
        <v/>
      </c>
      <c r="X508" s="69">
        <f>IF(B508="","","01")</f>
        <v/>
      </c>
      <c r="Y508" s="70">
        <f>+RIGHT(B508,8)</f>
        <v/>
      </c>
      <c r="Z508" s="70">
        <f>IF(M508="no_cargado",VLOOKUP(B508,NAfiliado_NFarmacia!A:H,8,0),"")</f>
        <v/>
      </c>
      <c r="AA508" s="71" t="n"/>
    </row>
    <row r="509">
      <c r="A509" s="50" t="n"/>
      <c r="B509" s="70" t="n"/>
      <c r="C509" s="72" t="n"/>
      <c r="D509" s="70" t="n"/>
      <c r="E509" s="70" t="n"/>
      <c r="F509" s="70" t="n"/>
      <c r="G509" s="66">
        <f>+IF($B509="","",+IFERROR(+VLOOKUP(B509,padron!$A$2:$E$2000,2,0),+IFERROR(VLOOKUP(B509,NAfiliado_NFarmacia!$A:$J,10,0),"Ingresar Nuevo Afiliado")))</f>
        <v/>
      </c>
      <c r="H509" s="69">
        <f>+IF(B509="","",+IFERROR(+VLOOKUP($C509,materiales!$A$2:$C$101,2,0),"9999"))</f>
        <v/>
      </c>
      <c r="I509" s="70">
        <f>+IF($B509="","",+IF(OR($F509="Si",$F509=""),IF(ISERROR(VLOOKUP($B509,padron!$A$3:$M$482,9,0)),+IF(ISERROR(VLOOKUP($B509,NAfiliado_NFarmacia!$A$2:$J$497,5,0)),"Ingresa Farmacia",VLOOKUP($B509,NAfiliado_NFarmacia!$A$2:$J$497,5,0)),VLOOKUP($B509,padron!$A$3:$M$482,9,0)),+IF(ISERROR(VLOOKUP($B509,NAfiliado_NFarmacia!$A$2:$J$497,5,0)),"Ingresa Farmacia",VLOOKUP($B509,NAfiliado_NFarmacia!$A$2:$J$497,5,0))))</f>
        <v/>
      </c>
      <c r="J509" s="70">
        <f>+IF($B509="","",+IF(OR($F509="Si",$F509=""),IF(ISERROR(VLOOKUP($B509,padron!$A$3:$M$482,10,0)),+IF(ISERROR(VLOOKUP($B509,NAfiliado_NFarmacia!$A$2:$J$497,5,0)),"Ingresa Direccion de Farmacia",VLOOKUP($B509,NAfiliado_NFarmacia!$A$2:$J$497,6,0)),VLOOKUP($B509,padron!$A$3:$M$482,10,0)),+IF(ISERROR(VLOOKUP($B509,NAfiliado_NFarmacia!$A$2:$J$497,6,0)),"Ingresa Direccion de Farmacia",VLOOKUP($B509,NAfiliado_NFarmacia!$A$2:$J$497,6,0))))</f>
        <v/>
      </c>
      <c r="K509" s="70">
        <f>+IF($B509="","",+IF(OR($F509="Si",$F509=""),IF(ISERROR(VLOOKUP($B509,padron!$A$3:$M$482,10,0)),+IF(ISERROR(VLOOKUP($B509,NAfiliado_NFarmacia!$A$2:$J$497,5,0)),"Ingresa Localidad de Farmacia",VLOOKUP($B509,NAfiliado_NFarmacia!$A$2:$J$497,7,0)),VLOOKUP($B509,padron!$A$3:$M$482,11,0)),+IF(ISERROR(VLOOKUP($B509,NAfiliado_NFarmacia!$A$2:$J$497,7,0)),"Ingresa Localidad de Farmacia",VLOOKUP($B509,NAfiliado_NFarmacia!$A$2:$J$497,7,0))))</f>
        <v/>
      </c>
      <c r="L509" s="69">
        <f>+IF(B509="","",IF(F509="No","84005541",+IFERROR(+VLOOKUP(inicio!B509,padron!$A$2:$H$1999,8,0),"84005541")))</f>
        <v/>
      </c>
      <c r="M509" s="69">
        <f>+IF(B509="","",+IFERROR(+VLOOKUP(B509,padron!A:C,3,0),"no_cargado"))</f>
        <v/>
      </c>
      <c r="N509" s="69">
        <f>+IF(C509="","",+IFERROR(+VLOOKUP($C509,materiales!$A$2:$C$101,3,0),"9999"))</f>
        <v/>
      </c>
      <c r="O509" s="69">
        <f>+IF(D509="","","01")</f>
        <v/>
      </c>
      <c r="P509" s="69">
        <f>+IF(B509="","","CONVENIO 100%")</f>
        <v/>
      </c>
      <c r="Q509" s="69">
        <f>+IF(I509="","","ZTRA")</f>
        <v/>
      </c>
      <c r="R509" s="69">
        <f>+IF(J509="","",+IFERROR(+IF(U509="DSZA","ALMA","1004"),"ALMA"))</f>
        <v/>
      </c>
      <c r="S509" s="69">
        <f>+IF(K509="","","40000001")</f>
        <v/>
      </c>
      <c r="T509" s="69">
        <f>+IF(L509="","",+DAY(TODAY())&amp;"."&amp;TEXT(+TODAY(),"MM")&amp;"."&amp;+YEAR(TODAY()))</f>
        <v/>
      </c>
      <c r="U509" s="69">
        <f>+IF(M509="","",IFERROR(+VLOOKUP(C509,materiales!$A$2:$D$1000,4,0),"DSZA"))</f>
        <v/>
      </c>
      <c r="V509" s="69">
        <f>+IF(N509="","","MAN")</f>
        <v/>
      </c>
      <c r="W509" s="69">
        <f>IF(B509="","","02")</f>
        <v/>
      </c>
      <c r="X509" s="69">
        <f>IF(B509="","","01")</f>
        <v/>
      </c>
      <c r="Y509" s="70">
        <f>+RIGHT(B509,8)</f>
        <v/>
      </c>
      <c r="Z509" s="70">
        <f>IF(M509="no_cargado",VLOOKUP(B509,NAfiliado_NFarmacia!A:H,8,0),"")</f>
        <v/>
      </c>
      <c r="AA509" s="71" t="n"/>
    </row>
    <row r="510">
      <c r="A510" s="50" t="n"/>
      <c r="B510" s="70" t="n"/>
      <c r="C510" s="72" t="n"/>
      <c r="D510" s="70" t="n"/>
      <c r="E510" s="70" t="n"/>
      <c r="F510" s="70" t="n"/>
      <c r="G510" s="66">
        <f>+IF($B510="","",+IFERROR(+VLOOKUP(B510,padron!$A$2:$E$2000,2,0),+IFERROR(VLOOKUP(B510,NAfiliado_NFarmacia!$A:$J,10,0),"Ingresar Nuevo Afiliado")))</f>
        <v/>
      </c>
      <c r="H510" s="69">
        <f>+IF(B510="","",+IFERROR(+VLOOKUP($C510,materiales!$A$2:$C$101,2,0),"9999"))</f>
        <v/>
      </c>
      <c r="I510" s="70">
        <f>+IF($B510="","",+IF(OR($F510="Si",$F510=""),IF(ISERROR(VLOOKUP($B510,padron!$A$3:$M$482,9,0)),+IF(ISERROR(VLOOKUP($B510,NAfiliado_NFarmacia!$A$2:$J$497,5,0)),"Ingresa Farmacia",VLOOKUP($B510,NAfiliado_NFarmacia!$A$2:$J$497,5,0)),VLOOKUP($B510,padron!$A$3:$M$482,9,0)),+IF(ISERROR(VLOOKUP($B510,NAfiliado_NFarmacia!$A$2:$J$497,5,0)),"Ingresa Farmacia",VLOOKUP($B510,NAfiliado_NFarmacia!$A$2:$J$497,5,0))))</f>
        <v/>
      </c>
      <c r="J510" s="70">
        <f>+IF($B510="","",+IF(OR($F510="Si",$F510=""),IF(ISERROR(VLOOKUP($B510,padron!$A$3:$M$482,10,0)),+IF(ISERROR(VLOOKUP($B510,NAfiliado_NFarmacia!$A$2:$J$497,5,0)),"Ingresa Direccion de Farmacia",VLOOKUP($B510,NAfiliado_NFarmacia!$A$2:$J$497,6,0)),VLOOKUP($B510,padron!$A$3:$M$482,10,0)),+IF(ISERROR(VLOOKUP($B510,NAfiliado_NFarmacia!$A$2:$J$497,6,0)),"Ingresa Direccion de Farmacia",VLOOKUP($B510,NAfiliado_NFarmacia!$A$2:$J$497,6,0))))</f>
        <v/>
      </c>
      <c r="K510" s="70">
        <f>+IF($B510="","",+IF(OR($F510="Si",$F510=""),IF(ISERROR(VLOOKUP($B510,padron!$A$3:$M$482,10,0)),+IF(ISERROR(VLOOKUP($B510,NAfiliado_NFarmacia!$A$2:$J$497,5,0)),"Ingresa Localidad de Farmacia",VLOOKUP($B510,NAfiliado_NFarmacia!$A$2:$J$497,7,0)),VLOOKUP($B510,padron!$A$3:$M$482,11,0)),+IF(ISERROR(VLOOKUP($B510,NAfiliado_NFarmacia!$A$2:$J$497,7,0)),"Ingresa Localidad de Farmacia",VLOOKUP($B510,NAfiliado_NFarmacia!$A$2:$J$497,7,0))))</f>
        <v/>
      </c>
      <c r="L510" s="69">
        <f>+IF(B510="","",IF(F510="No","84005541",+IFERROR(+VLOOKUP(inicio!B510,padron!$A$2:$H$1999,8,0),"84005541")))</f>
        <v/>
      </c>
      <c r="M510" s="69">
        <f>+IF(B510="","",+IFERROR(+VLOOKUP(B510,padron!A:C,3,0),"no_cargado"))</f>
        <v/>
      </c>
      <c r="N510" s="69">
        <f>+IF(C510="","",+IFERROR(+VLOOKUP($C510,materiales!$A$2:$C$101,3,0),"9999"))</f>
        <v/>
      </c>
      <c r="O510" s="69">
        <f>+IF(D510="","","01")</f>
        <v/>
      </c>
      <c r="P510" s="69">
        <f>+IF(B510="","","CONVENIO 100%")</f>
        <v/>
      </c>
      <c r="Q510" s="69">
        <f>+IF(I510="","","ZTRA")</f>
        <v/>
      </c>
      <c r="R510" s="69">
        <f>+IF(J510="","",+IFERROR(+IF(U510="DSZA","ALMA","1004"),"ALMA"))</f>
        <v/>
      </c>
      <c r="S510" s="69">
        <f>+IF(K510="","","40000001")</f>
        <v/>
      </c>
      <c r="T510" s="69">
        <f>+IF(L510="","",+DAY(TODAY())&amp;"."&amp;TEXT(+TODAY(),"MM")&amp;"."&amp;+YEAR(TODAY()))</f>
        <v/>
      </c>
      <c r="U510" s="69">
        <f>+IF(M510="","",IFERROR(+VLOOKUP(C510,materiales!$A$2:$D$1000,4,0),"DSZA"))</f>
        <v/>
      </c>
      <c r="V510" s="69">
        <f>+IF(N510="","","MAN")</f>
        <v/>
      </c>
      <c r="W510" s="69">
        <f>IF(B510="","","02")</f>
        <v/>
      </c>
      <c r="X510" s="69">
        <f>IF(B510="","","01")</f>
        <v/>
      </c>
      <c r="Y510" s="70">
        <f>+RIGHT(B510,8)</f>
        <v/>
      </c>
      <c r="Z510" s="70">
        <f>IF(M510="no_cargado",VLOOKUP(B510,NAfiliado_NFarmacia!A:H,8,0),"")</f>
        <v/>
      </c>
      <c r="AA510" s="71" t="n"/>
    </row>
    <row r="511">
      <c r="A511" s="50" t="n"/>
      <c r="B511" s="70" t="n"/>
      <c r="C511" s="72" t="n"/>
      <c r="D511" s="70" t="n"/>
      <c r="E511" s="70" t="n"/>
      <c r="F511" s="70" t="n"/>
      <c r="G511" s="66">
        <f>+IF($B511="","",+IFERROR(+VLOOKUP(B511,padron!$A$2:$E$2000,2,0),+IFERROR(VLOOKUP(B511,NAfiliado_NFarmacia!$A:$J,10,0),"Ingresar Nuevo Afiliado")))</f>
        <v/>
      </c>
      <c r="H511" s="69">
        <f>+IF(B511="","",+IFERROR(+VLOOKUP($C511,materiales!$A$2:$C$101,2,0),"9999"))</f>
        <v/>
      </c>
      <c r="I511" s="70">
        <f>+IF($B511="","",+IF(OR($F511="Si",$F511=""),IF(ISERROR(VLOOKUP($B511,padron!$A$3:$M$482,9,0)),+IF(ISERROR(VLOOKUP($B511,NAfiliado_NFarmacia!$A$2:$J$497,5,0)),"Ingresa Farmacia",VLOOKUP($B511,NAfiliado_NFarmacia!$A$2:$J$497,5,0)),VLOOKUP($B511,padron!$A$3:$M$482,9,0)),+IF(ISERROR(VLOOKUP($B511,NAfiliado_NFarmacia!$A$2:$J$497,5,0)),"Ingresa Farmacia",VLOOKUP($B511,NAfiliado_NFarmacia!$A$2:$J$497,5,0))))</f>
        <v/>
      </c>
      <c r="J511" s="70">
        <f>+IF($B511="","",+IF(OR($F511="Si",$F511=""),IF(ISERROR(VLOOKUP($B511,padron!$A$3:$M$482,10,0)),+IF(ISERROR(VLOOKUP($B511,NAfiliado_NFarmacia!$A$2:$J$497,5,0)),"Ingresa Direccion de Farmacia",VLOOKUP($B511,NAfiliado_NFarmacia!$A$2:$J$497,6,0)),VLOOKUP($B511,padron!$A$3:$M$482,10,0)),+IF(ISERROR(VLOOKUP($B511,NAfiliado_NFarmacia!$A$2:$J$497,6,0)),"Ingresa Direccion de Farmacia",VLOOKUP($B511,NAfiliado_NFarmacia!$A$2:$J$497,6,0))))</f>
        <v/>
      </c>
      <c r="K511" s="70">
        <f>+IF($B511="","",+IF(OR($F511="Si",$F511=""),IF(ISERROR(VLOOKUP($B511,padron!$A$3:$M$482,10,0)),+IF(ISERROR(VLOOKUP($B511,NAfiliado_NFarmacia!$A$2:$J$497,5,0)),"Ingresa Localidad de Farmacia",VLOOKUP($B511,NAfiliado_NFarmacia!$A$2:$J$497,7,0)),VLOOKUP($B511,padron!$A$3:$M$482,11,0)),+IF(ISERROR(VLOOKUP($B511,NAfiliado_NFarmacia!$A$2:$J$497,7,0)),"Ingresa Localidad de Farmacia",VLOOKUP($B511,NAfiliado_NFarmacia!$A$2:$J$497,7,0))))</f>
        <v/>
      </c>
      <c r="L511" s="69">
        <f>+IF(B511="","",IF(F511="No","84005541",+IFERROR(+VLOOKUP(inicio!B511,padron!$A$2:$H$1999,8,0),"84005541")))</f>
        <v/>
      </c>
      <c r="M511" s="69">
        <f>+IF(B511="","",+IFERROR(+VLOOKUP(B511,padron!A:C,3,0),"no_cargado"))</f>
        <v/>
      </c>
      <c r="N511" s="69">
        <f>+IF(C511="","",+IFERROR(+VLOOKUP($C511,materiales!$A$2:$C$101,3,0),"9999"))</f>
        <v/>
      </c>
      <c r="O511" s="69">
        <f>+IF(D511="","","01")</f>
        <v/>
      </c>
      <c r="P511" s="69">
        <f>+IF(B511="","","CONVENIO 100%")</f>
        <v/>
      </c>
      <c r="Q511" s="69">
        <f>+IF(I511="","","ZTRA")</f>
        <v/>
      </c>
      <c r="R511" s="69">
        <f>+IF(J511="","",+IFERROR(+IF(U511="DSZA","ALMA","1004"),"ALMA"))</f>
        <v/>
      </c>
      <c r="S511" s="69">
        <f>+IF(K511="","","40000001")</f>
        <v/>
      </c>
      <c r="T511" s="69">
        <f>+IF(L511="","",+DAY(TODAY())&amp;"."&amp;TEXT(+TODAY(),"MM")&amp;"."&amp;+YEAR(TODAY()))</f>
        <v/>
      </c>
      <c r="U511" s="69">
        <f>+IF(M511="","",IFERROR(+VLOOKUP(C511,materiales!$A$2:$D$1000,4,0),"DSZA"))</f>
        <v/>
      </c>
      <c r="V511" s="69">
        <f>+IF(N511="","","MAN")</f>
        <v/>
      </c>
      <c r="W511" s="69">
        <f>IF(B511="","","02")</f>
        <v/>
      </c>
      <c r="X511" s="69">
        <f>IF(B511="","","01")</f>
        <v/>
      </c>
      <c r="Y511" s="70">
        <f>+RIGHT(B511,8)</f>
        <v/>
      </c>
      <c r="Z511" s="70">
        <f>IF(M511="no_cargado",VLOOKUP(B511,NAfiliado_NFarmacia!A:H,8,0),"")</f>
        <v/>
      </c>
      <c r="AA511" s="71" t="n"/>
    </row>
    <row r="512">
      <c r="A512" s="50" t="n"/>
      <c r="B512" s="70" t="n"/>
      <c r="C512" s="72" t="n"/>
      <c r="D512" s="70" t="n"/>
      <c r="E512" s="70" t="n"/>
      <c r="F512" s="70" t="n"/>
      <c r="G512" s="66">
        <f>+IF($B512="","",+IFERROR(+VLOOKUP(B512,padron!$A$2:$E$2000,2,0),+IFERROR(VLOOKUP(B512,NAfiliado_NFarmacia!$A:$J,10,0),"Ingresar Nuevo Afiliado")))</f>
        <v/>
      </c>
      <c r="H512" s="69">
        <f>+IF(B512="","",+IFERROR(+VLOOKUP($C512,materiales!$A$2:$C$101,2,0),"9999"))</f>
        <v/>
      </c>
      <c r="I512" s="70">
        <f>+IF($B512="","",+IF(OR($F512="Si",$F512=""),IF(ISERROR(VLOOKUP($B512,padron!$A$3:$M$482,9,0)),+IF(ISERROR(VLOOKUP($B512,NAfiliado_NFarmacia!$A$2:$J$497,5,0)),"Ingresa Farmacia",VLOOKUP($B512,NAfiliado_NFarmacia!$A$2:$J$497,5,0)),VLOOKUP($B512,padron!$A$3:$M$482,9,0)),+IF(ISERROR(VLOOKUP($B512,NAfiliado_NFarmacia!$A$2:$J$497,5,0)),"Ingresa Farmacia",VLOOKUP($B512,NAfiliado_NFarmacia!$A$2:$J$497,5,0))))</f>
        <v/>
      </c>
      <c r="J512" s="70">
        <f>+IF($B512="","",+IF(OR($F512="Si",$F512=""),IF(ISERROR(VLOOKUP($B512,padron!$A$3:$M$482,10,0)),+IF(ISERROR(VLOOKUP($B512,NAfiliado_NFarmacia!$A$2:$J$497,5,0)),"Ingresa Direccion de Farmacia",VLOOKUP($B512,NAfiliado_NFarmacia!$A$2:$J$497,6,0)),VLOOKUP($B512,padron!$A$3:$M$482,10,0)),+IF(ISERROR(VLOOKUP($B512,NAfiliado_NFarmacia!$A$2:$J$497,6,0)),"Ingresa Direccion de Farmacia",VLOOKUP($B512,NAfiliado_NFarmacia!$A$2:$J$497,6,0))))</f>
        <v/>
      </c>
      <c r="K512" s="70">
        <f>+IF($B512="","",+IF(OR($F512="Si",$F512=""),IF(ISERROR(VLOOKUP($B512,padron!$A$3:$M$482,10,0)),+IF(ISERROR(VLOOKUP($B512,NAfiliado_NFarmacia!$A$2:$J$497,5,0)),"Ingresa Localidad de Farmacia",VLOOKUP($B512,NAfiliado_NFarmacia!$A$2:$J$497,7,0)),VLOOKUP($B512,padron!$A$3:$M$482,11,0)),+IF(ISERROR(VLOOKUP($B512,NAfiliado_NFarmacia!$A$2:$J$497,7,0)),"Ingresa Localidad de Farmacia",VLOOKUP($B512,NAfiliado_NFarmacia!$A$2:$J$497,7,0))))</f>
        <v/>
      </c>
      <c r="L512" s="69">
        <f>+IF(B512="","",IF(F512="No","84005541",+IFERROR(+VLOOKUP(inicio!B512,padron!$A$2:$H$1999,8,0),"84005541")))</f>
        <v/>
      </c>
      <c r="M512" s="69">
        <f>+IF(B512="","",+IFERROR(+VLOOKUP(B512,padron!A:C,3,0),"no_cargado"))</f>
        <v/>
      </c>
      <c r="N512" s="69">
        <f>+IF(C512="","",+IFERROR(+VLOOKUP($C512,materiales!$A$2:$C$101,3,0),"9999"))</f>
        <v/>
      </c>
      <c r="O512" s="69">
        <f>+IF(D512="","","01")</f>
        <v/>
      </c>
      <c r="P512" s="69">
        <f>+IF(B512="","","CONVENIO 100%")</f>
        <v/>
      </c>
      <c r="Q512" s="69">
        <f>+IF(I512="","","ZTRA")</f>
        <v/>
      </c>
      <c r="R512" s="69">
        <f>+IF(J512="","",+IFERROR(+IF(U512="DSZA","ALMA","1004"),"ALMA"))</f>
        <v/>
      </c>
      <c r="S512" s="69">
        <f>+IF(K512="","","40000001")</f>
        <v/>
      </c>
      <c r="T512" s="69">
        <f>+IF(L512="","",+DAY(TODAY())&amp;"."&amp;TEXT(+TODAY(),"MM")&amp;"."&amp;+YEAR(TODAY()))</f>
        <v/>
      </c>
      <c r="U512" s="69">
        <f>+IF(M512="","",IFERROR(+VLOOKUP(C512,materiales!$A$2:$D$1000,4,0),"DSZA"))</f>
        <v/>
      </c>
      <c r="V512" s="69">
        <f>+IF(N512="","","MAN")</f>
        <v/>
      </c>
      <c r="W512" s="69">
        <f>IF(B512="","","02")</f>
        <v/>
      </c>
      <c r="X512" s="69">
        <f>IF(B512="","","01")</f>
        <v/>
      </c>
      <c r="Y512" s="70">
        <f>+RIGHT(B512,8)</f>
        <v/>
      </c>
      <c r="Z512" s="70">
        <f>IF(M512="no_cargado",VLOOKUP(B512,NAfiliado_NFarmacia!A:H,8,0),"")</f>
        <v/>
      </c>
      <c r="AA512" s="71" t="n"/>
    </row>
    <row r="513">
      <c r="A513" s="50" t="n"/>
      <c r="B513" s="70" t="n"/>
      <c r="C513" s="72" t="n"/>
      <c r="D513" s="70" t="n"/>
      <c r="E513" s="70" t="n"/>
      <c r="F513" s="70" t="n"/>
      <c r="G513" s="66">
        <f>+IF($B513="","",+IFERROR(+VLOOKUP(B513,padron!$A$2:$E$2000,2,0),+IFERROR(VLOOKUP(B513,NAfiliado_NFarmacia!$A:$J,10,0),"Ingresar Nuevo Afiliado")))</f>
        <v/>
      </c>
      <c r="H513" s="69">
        <f>+IF(B513="","",+IFERROR(+VLOOKUP($C513,materiales!$A$2:$C$101,2,0),"9999"))</f>
        <v/>
      </c>
      <c r="I513" s="70">
        <f>+IF($B513="","",+IF(OR($F513="Si",$F513=""),IF(ISERROR(VLOOKUP($B513,padron!$A$3:$M$482,9,0)),+IF(ISERROR(VLOOKUP($B513,NAfiliado_NFarmacia!$A$2:$J$497,5,0)),"Ingresa Farmacia",VLOOKUP($B513,NAfiliado_NFarmacia!$A$2:$J$497,5,0)),VLOOKUP($B513,padron!$A$3:$M$482,9,0)),+IF(ISERROR(VLOOKUP($B513,NAfiliado_NFarmacia!$A$2:$J$497,5,0)),"Ingresa Farmacia",VLOOKUP($B513,NAfiliado_NFarmacia!$A$2:$J$497,5,0))))</f>
        <v/>
      </c>
      <c r="J513" s="70">
        <f>+IF($B513="","",+IF(OR($F513="Si",$F513=""),IF(ISERROR(VLOOKUP($B513,padron!$A$3:$M$482,10,0)),+IF(ISERROR(VLOOKUP($B513,NAfiliado_NFarmacia!$A$2:$J$497,5,0)),"Ingresa Direccion de Farmacia",VLOOKUP($B513,NAfiliado_NFarmacia!$A$2:$J$497,6,0)),VLOOKUP($B513,padron!$A$3:$M$482,10,0)),+IF(ISERROR(VLOOKUP($B513,NAfiliado_NFarmacia!$A$2:$J$497,6,0)),"Ingresa Direccion de Farmacia",VLOOKUP($B513,NAfiliado_NFarmacia!$A$2:$J$497,6,0))))</f>
        <v/>
      </c>
      <c r="K513" s="70">
        <f>+IF($B513="","",+IF(OR($F513="Si",$F513=""),IF(ISERROR(VLOOKUP($B513,padron!$A$3:$M$482,10,0)),+IF(ISERROR(VLOOKUP($B513,NAfiliado_NFarmacia!$A$2:$J$497,5,0)),"Ingresa Localidad de Farmacia",VLOOKUP($B513,NAfiliado_NFarmacia!$A$2:$J$497,7,0)),VLOOKUP($B513,padron!$A$3:$M$482,11,0)),+IF(ISERROR(VLOOKUP($B513,NAfiliado_NFarmacia!$A$2:$J$497,7,0)),"Ingresa Localidad de Farmacia",VLOOKUP($B513,NAfiliado_NFarmacia!$A$2:$J$497,7,0))))</f>
        <v/>
      </c>
      <c r="L513" s="69">
        <f>+IF(B513="","",IF(F513="No","84005541",+IFERROR(+VLOOKUP(inicio!B513,padron!$A$2:$H$1999,8,0),"84005541")))</f>
        <v/>
      </c>
      <c r="M513" s="69">
        <f>+IF(B513="","",+IFERROR(+VLOOKUP(B513,padron!A:C,3,0),"no_cargado"))</f>
        <v/>
      </c>
      <c r="N513" s="69">
        <f>+IF(C513="","",+IFERROR(+VLOOKUP($C513,materiales!$A$2:$C$101,3,0),"9999"))</f>
        <v/>
      </c>
      <c r="O513" s="69">
        <f>+IF(D513="","","01")</f>
        <v/>
      </c>
      <c r="P513" s="69">
        <f>+IF(B513="","","CONVENIO 100%")</f>
        <v/>
      </c>
      <c r="Q513" s="69">
        <f>+IF(I513="","","ZTRA")</f>
        <v/>
      </c>
      <c r="R513" s="69">
        <f>+IF(J513="","",+IFERROR(+IF(U513="DSZA","ALMA","1004"),"ALMA"))</f>
        <v/>
      </c>
      <c r="S513" s="69">
        <f>+IF(K513="","","40000001")</f>
        <v/>
      </c>
      <c r="T513" s="69">
        <f>+IF(L513="","",+DAY(TODAY())&amp;"."&amp;TEXT(+TODAY(),"MM")&amp;"."&amp;+YEAR(TODAY()))</f>
        <v/>
      </c>
      <c r="U513" s="69">
        <f>+IF(M513="","",IFERROR(+VLOOKUP(C513,materiales!$A$2:$D$1000,4,0),"DSZA"))</f>
        <v/>
      </c>
      <c r="V513" s="69">
        <f>+IF(N513="","","MAN")</f>
        <v/>
      </c>
      <c r="W513" s="69">
        <f>IF(B513="","","02")</f>
        <v/>
      </c>
      <c r="X513" s="69">
        <f>IF(B513="","","01")</f>
        <v/>
      </c>
      <c r="Y513" s="70">
        <f>+RIGHT(B513,8)</f>
        <v/>
      </c>
      <c r="Z513" s="70">
        <f>IF(M513="no_cargado",VLOOKUP(B513,NAfiliado_NFarmacia!A:H,8,0),"")</f>
        <v/>
      </c>
      <c r="AA513" s="71" t="n"/>
    </row>
    <row r="514">
      <c r="A514" s="50" t="n"/>
      <c r="B514" s="70" t="n"/>
      <c r="C514" s="72" t="n"/>
      <c r="D514" s="70" t="n"/>
      <c r="E514" s="70" t="n"/>
      <c r="F514" s="70" t="n"/>
      <c r="G514" s="66">
        <f>+IF($B514="","",+IFERROR(+VLOOKUP(B514,padron!$A$2:$E$2000,2,0),+IFERROR(VLOOKUP(B514,NAfiliado_NFarmacia!$A:$J,10,0),"Ingresar Nuevo Afiliado")))</f>
        <v/>
      </c>
      <c r="H514" s="69">
        <f>+IF(B514="","",+IFERROR(+VLOOKUP($C514,materiales!$A$2:$C$101,2,0),"9999"))</f>
        <v/>
      </c>
      <c r="I514" s="70">
        <f>+IF($B514="","",+IF(OR($F514="Si",$F514=""),IF(ISERROR(VLOOKUP($B514,padron!$A$3:$M$482,9,0)),+IF(ISERROR(VLOOKUP($B514,NAfiliado_NFarmacia!$A$2:$J$497,5,0)),"Ingresa Farmacia",VLOOKUP($B514,NAfiliado_NFarmacia!$A$2:$J$497,5,0)),VLOOKUP($B514,padron!$A$3:$M$482,9,0)),+IF(ISERROR(VLOOKUP($B514,NAfiliado_NFarmacia!$A$2:$J$497,5,0)),"Ingresa Farmacia",VLOOKUP($B514,NAfiliado_NFarmacia!$A$2:$J$497,5,0))))</f>
        <v/>
      </c>
      <c r="J514" s="70">
        <f>+IF($B514="","",+IF(OR($F514="Si",$F514=""),IF(ISERROR(VLOOKUP($B514,padron!$A$3:$M$482,10,0)),+IF(ISERROR(VLOOKUP($B514,NAfiliado_NFarmacia!$A$2:$J$497,5,0)),"Ingresa Direccion de Farmacia",VLOOKUP($B514,NAfiliado_NFarmacia!$A$2:$J$497,6,0)),VLOOKUP($B514,padron!$A$3:$M$482,10,0)),+IF(ISERROR(VLOOKUP($B514,NAfiliado_NFarmacia!$A$2:$J$497,6,0)),"Ingresa Direccion de Farmacia",VLOOKUP($B514,NAfiliado_NFarmacia!$A$2:$J$497,6,0))))</f>
        <v/>
      </c>
      <c r="K514" s="70">
        <f>+IF($B514="","",+IF(OR($F514="Si",$F514=""),IF(ISERROR(VLOOKUP($B514,padron!$A$3:$M$482,10,0)),+IF(ISERROR(VLOOKUP($B514,NAfiliado_NFarmacia!$A$2:$J$497,5,0)),"Ingresa Localidad de Farmacia",VLOOKUP($B514,NAfiliado_NFarmacia!$A$2:$J$497,7,0)),VLOOKUP($B514,padron!$A$3:$M$482,11,0)),+IF(ISERROR(VLOOKUP($B514,NAfiliado_NFarmacia!$A$2:$J$497,7,0)),"Ingresa Localidad de Farmacia",VLOOKUP($B514,NAfiliado_NFarmacia!$A$2:$J$497,7,0))))</f>
        <v/>
      </c>
      <c r="L514" s="69">
        <f>+IF(B514="","",IF(F514="No","84005541",+IFERROR(+VLOOKUP(inicio!B514,padron!$A$2:$H$1999,8,0),"84005541")))</f>
        <v/>
      </c>
      <c r="M514" s="69">
        <f>+IF(B514="","",+IFERROR(+VLOOKUP(B514,padron!A:C,3,0),"no_cargado"))</f>
        <v/>
      </c>
      <c r="N514" s="69">
        <f>+IF(C514="","",+IFERROR(+VLOOKUP($C514,materiales!$A$2:$C$101,3,0),"9999"))</f>
        <v/>
      </c>
      <c r="O514" s="69">
        <f>+IF(D514="","","01")</f>
        <v/>
      </c>
      <c r="P514" s="69">
        <f>+IF(B514="","","CONVENIO 100%")</f>
        <v/>
      </c>
      <c r="Q514" s="69">
        <f>+IF(I514="","","ZTRA")</f>
        <v/>
      </c>
      <c r="R514" s="69">
        <f>+IF(J514="","",+IFERROR(+IF(U514="DSZA","ALMA","1004"),"ALMA"))</f>
        <v/>
      </c>
      <c r="S514" s="69">
        <f>+IF(K514="","","40000001")</f>
        <v/>
      </c>
      <c r="T514" s="69">
        <f>+IF(L514="","",+DAY(TODAY())&amp;"."&amp;TEXT(+TODAY(),"MM")&amp;"."&amp;+YEAR(TODAY()))</f>
        <v/>
      </c>
      <c r="U514" s="69">
        <f>+IF(M514="","",IFERROR(+VLOOKUP(C514,materiales!$A$2:$D$1000,4,0),"DSZA"))</f>
        <v/>
      </c>
      <c r="V514" s="69">
        <f>+IF(N514="","","MAN")</f>
        <v/>
      </c>
      <c r="W514" s="69">
        <f>IF(B514="","","02")</f>
        <v/>
      </c>
      <c r="X514" s="69">
        <f>IF(B514="","","01")</f>
        <v/>
      </c>
      <c r="Y514" s="70">
        <f>+RIGHT(B514,8)</f>
        <v/>
      </c>
      <c r="Z514" s="70">
        <f>IF(M514="no_cargado",VLOOKUP(B514,NAfiliado_NFarmacia!A:H,8,0),"")</f>
        <v/>
      </c>
      <c r="AA514" s="71" t="n"/>
    </row>
    <row r="515">
      <c r="A515" s="50" t="n"/>
      <c r="B515" s="70" t="n"/>
      <c r="C515" s="72" t="n"/>
      <c r="D515" s="70" t="n"/>
      <c r="E515" s="70" t="n"/>
      <c r="F515" s="70" t="n"/>
      <c r="G515" s="66">
        <f>+IF($B515="","",+IFERROR(+VLOOKUP(B515,padron!$A$2:$E$2000,2,0),+IFERROR(VLOOKUP(B515,NAfiliado_NFarmacia!$A:$J,10,0),"Ingresar Nuevo Afiliado")))</f>
        <v/>
      </c>
      <c r="H515" s="69">
        <f>+IF(B515="","",+IFERROR(+VLOOKUP($C515,materiales!$A$2:$C$101,2,0),"9999"))</f>
        <v/>
      </c>
      <c r="I515" s="70">
        <f>+IF($B515="","",+IF(OR($F515="Si",$F515=""),IF(ISERROR(VLOOKUP($B515,padron!$A$3:$M$482,9,0)),+IF(ISERROR(VLOOKUP($B515,NAfiliado_NFarmacia!$A$2:$J$497,5,0)),"Ingresa Farmacia",VLOOKUP($B515,NAfiliado_NFarmacia!$A$2:$J$497,5,0)),VLOOKUP($B515,padron!$A$3:$M$482,9,0)),+IF(ISERROR(VLOOKUP($B515,NAfiliado_NFarmacia!$A$2:$J$497,5,0)),"Ingresa Farmacia",VLOOKUP($B515,NAfiliado_NFarmacia!$A$2:$J$497,5,0))))</f>
        <v/>
      </c>
      <c r="J515" s="70">
        <f>+IF($B515="","",+IF(OR($F515="Si",$F515=""),IF(ISERROR(VLOOKUP($B515,padron!$A$3:$M$482,10,0)),+IF(ISERROR(VLOOKUP($B515,NAfiliado_NFarmacia!$A$2:$J$497,5,0)),"Ingresa Direccion de Farmacia",VLOOKUP($B515,NAfiliado_NFarmacia!$A$2:$J$497,6,0)),VLOOKUP($B515,padron!$A$3:$M$482,10,0)),+IF(ISERROR(VLOOKUP($B515,NAfiliado_NFarmacia!$A$2:$J$497,6,0)),"Ingresa Direccion de Farmacia",VLOOKUP($B515,NAfiliado_NFarmacia!$A$2:$J$497,6,0))))</f>
        <v/>
      </c>
      <c r="K515" s="70">
        <f>+IF($B515="","",+IF(OR($F515="Si",$F515=""),IF(ISERROR(VLOOKUP($B515,padron!$A$3:$M$482,10,0)),+IF(ISERROR(VLOOKUP($B515,NAfiliado_NFarmacia!$A$2:$J$497,5,0)),"Ingresa Localidad de Farmacia",VLOOKUP($B515,NAfiliado_NFarmacia!$A$2:$J$497,7,0)),VLOOKUP($B515,padron!$A$3:$M$482,11,0)),+IF(ISERROR(VLOOKUP($B515,NAfiliado_NFarmacia!$A$2:$J$497,7,0)),"Ingresa Localidad de Farmacia",VLOOKUP($B515,NAfiliado_NFarmacia!$A$2:$J$497,7,0))))</f>
        <v/>
      </c>
      <c r="L515" s="69">
        <f>+IF(B515="","",IF(F515="No","84005541",+IFERROR(+VLOOKUP(inicio!B515,padron!$A$2:$H$1999,8,0),"84005541")))</f>
        <v/>
      </c>
      <c r="M515" s="69">
        <f>+IF(B515="","",+IFERROR(+VLOOKUP(B515,padron!A:C,3,0),"no_cargado"))</f>
        <v/>
      </c>
      <c r="N515" s="69">
        <f>+IF(C515="","",+IFERROR(+VLOOKUP($C515,materiales!$A$2:$C$101,3,0),"9999"))</f>
        <v/>
      </c>
      <c r="O515" s="69">
        <f>+IF(D515="","","01")</f>
        <v/>
      </c>
      <c r="P515" s="69">
        <f>+IF(B515="","","CONVENIO 100%")</f>
        <v/>
      </c>
      <c r="Q515" s="69">
        <f>+IF(I515="","","ZTRA")</f>
        <v/>
      </c>
      <c r="R515" s="69">
        <f>+IF(J515="","",+IFERROR(+IF(U515="DSZA","ALMA","1004"),"ALMA"))</f>
        <v/>
      </c>
      <c r="S515" s="69">
        <f>+IF(K515="","","40000001")</f>
        <v/>
      </c>
      <c r="T515" s="69">
        <f>+IF(L515="","",+DAY(TODAY())&amp;"."&amp;TEXT(+TODAY(),"MM")&amp;"."&amp;+YEAR(TODAY()))</f>
        <v/>
      </c>
      <c r="U515" s="69">
        <f>+IF(M515="","",IFERROR(+VLOOKUP(C515,materiales!$A$2:$D$1000,4,0),"DSZA"))</f>
        <v/>
      </c>
      <c r="V515" s="69">
        <f>+IF(N515="","","MAN")</f>
        <v/>
      </c>
      <c r="W515" s="69">
        <f>IF(B515="","","02")</f>
        <v/>
      </c>
      <c r="X515" s="69">
        <f>IF(B515="","","01")</f>
        <v/>
      </c>
      <c r="Y515" s="70">
        <f>+RIGHT(B515,8)</f>
        <v/>
      </c>
      <c r="Z515" s="70">
        <f>IF(M515="no_cargado",VLOOKUP(B515,NAfiliado_NFarmacia!A:H,8,0),"")</f>
        <v/>
      </c>
      <c r="AA515" s="71" t="n"/>
    </row>
    <row r="516">
      <c r="A516" s="50" t="n"/>
      <c r="B516" s="70" t="n"/>
      <c r="C516" s="72" t="n"/>
      <c r="D516" s="70" t="n"/>
      <c r="E516" s="70" t="n"/>
      <c r="F516" s="70" t="n"/>
      <c r="G516" s="66">
        <f>+IF($B516="","",+IFERROR(+VLOOKUP(B516,padron!$A$2:$E$2000,2,0),+IFERROR(VLOOKUP(B516,NAfiliado_NFarmacia!$A:$J,10,0),"Ingresar Nuevo Afiliado")))</f>
        <v/>
      </c>
      <c r="H516" s="69">
        <f>+IF(B516="","",+IFERROR(+VLOOKUP($C516,materiales!$A$2:$C$101,2,0),"9999"))</f>
        <v/>
      </c>
      <c r="I516" s="70">
        <f>+IF($B516="","",+IF(OR($F516="Si",$F516=""),IF(ISERROR(VLOOKUP($B516,padron!$A$3:$M$482,9,0)),+IF(ISERROR(VLOOKUP($B516,NAfiliado_NFarmacia!$A$2:$J$497,5,0)),"Ingresa Farmacia",VLOOKUP($B516,NAfiliado_NFarmacia!$A$2:$J$497,5,0)),VLOOKUP($B516,padron!$A$3:$M$482,9,0)),+IF(ISERROR(VLOOKUP($B516,NAfiliado_NFarmacia!$A$2:$J$497,5,0)),"Ingresa Farmacia",VLOOKUP($B516,NAfiliado_NFarmacia!$A$2:$J$497,5,0))))</f>
        <v/>
      </c>
      <c r="J516" s="70">
        <f>+IF($B516="","",+IF(OR($F516="Si",$F516=""),IF(ISERROR(VLOOKUP($B516,padron!$A$3:$M$482,10,0)),+IF(ISERROR(VLOOKUP($B516,NAfiliado_NFarmacia!$A$2:$J$497,5,0)),"Ingresa Direccion de Farmacia",VLOOKUP($B516,NAfiliado_NFarmacia!$A$2:$J$497,6,0)),VLOOKUP($B516,padron!$A$3:$M$482,10,0)),+IF(ISERROR(VLOOKUP($B516,NAfiliado_NFarmacia!$A$2:$J$497,6,0)),"Ingresa Direccion de Farmacia",VLOOKUP($B516,NAfiliado_NFarmacia!$A$2:$J$497,6,0))))</f>
        <v/>
      </c>
      <c r="K516" s="70">
        <f>+IF($B516="","",+IF(OR($F516="Si",$F516=""),IF(ISERROR(VLOOKUP($B516,padron!$A$3:$M$482,10,0)),+IF(ISERROR(VLOOKUP($B516,NAfiliado_NFarmacia!$A$2:$J$497,5,0)),"Ingresa Localidad de Farmacia",VLOOKUP($B516,NAfiliado_NFarmacia!$A$2:$J$497,7,0)),VLOOKUP($B516,padron!$A$3:$M$482,11,0)),+IF(ISERROR(VLOOKUP($B516,NAfiliado_NFarmacia!$A$2:$J$497,7,0)),"Ingresa Localidad de Farmacia",VLOOKUP($B516,NAfiliado_NFarmacia!$A$2:$J$497,7,0))))</f>
        <v/>
      </c>
      <c r="L516" s="69">
        <f>+IF(B516="","",IF(F516="No","84005541",+IFERROR(+VLOOKUP(inicio!B516,padron!$A$2:$H$1999,8,0),"84005541")))</f>
        <v/>
      </c>
      <c r="M516" s="69">
        <f>+IF(B516="","",+IFERROR(+VLOOKUP(B516,padron!A:C,3,0),"no_cargado"))</f>
        <v/>
      </c>
      <c r="N516" s="69">
        <f>+IF(C516="","",+IFERROR(+VLOOKUP($C516,materiales!$A$2:$C$101,3,0),"9999"))</f>
        <v/>
      </c>
      <c r="O516" s="69">
        <f>+IF(D516="","","01")</f>
        <v/>
      </c>
      <c r="P516" s="69">
        <f>+IF(B516="","","CONVENIO 100%")</f>
        <v/>
      </c>
      <c r="Q516" s="69">
        <f>+IF(I516="","","ZTRA")</f>
        <v/>
      </c>
      <c r="R516" s="69">
        <f>+IF(J516="","",+IFERROR(+IF(U516="DSZA","ALMA","1004"),"ALMA"))</f>
        <v/>
      </c>
      <c r="S516" s="69">
        <f>+IF(K516="","","40000001")</f>
        <v/>
      </c>
      <c r="T516" s="69">
        <f>+IF(L516="","",+DAY(TODAY())&amp;"."&amp;TEXT(+TODAY(),"MM")&amp;"."&amp;+YEAR(TODAY()))</f>
        <v/>
      </c>
      <c r="U516" s="69">
        <f>+IF(M516="","",IFERROR(+VLOOKUP(C516,materiales!$A$2:$D$1000,4,0),"DSZA"))</f>
        <v/>
      </c>
      <c r="V516" s="69">
        <f>+IF(N516="","","MAN")</f>
        <v/>
      </c>
      <c r="W516" s="69">
        <f>IF(B516="","","02")</f>
        <v/>
      </c>
      <c r="X516" s="69">
        <f>IF(B516="","","01")</f>
        <v/>
      </c>
      <c r="Y516" s="70">
        <f>+RIGHT(B516,8)</f>
        <v/>
      </c>
      <c r="Z516" s="70">
        <f>IF(M516="no_cargado",VLOOKUP(B516,NAfiliado_NFarmacia!A:H,8,0),"")</f>
        <v/>
      </c>
      <c r="AA516" s="71" t="n"/>
    </row>
    <row r="517">
      <c r="A517" s="50" t="n"/>
      <c r="B517" s="70" t="n"/>
      <c r="C517" s="72" t="n"/>
      <c r="D517" s="70" t="n"/>
      <c r="E517" s="70" t="n"/>
      <c r="F517" s="70" t="n"/>
      <c r="G517" s="66">
        <f>+IF($B517="","",+IFERROR(+VLOOKUP(B517,padron!$A$2:$E$2000,2,0),+IFERROR(VLOOKUP(B517,NAfiliado_NFarmacia!$A:$J,10,0),"Ingresar Nuevo Afiliado")))</f>
        <v/>
      </c>
      <c r="H517" s="69">
        <f>+IF(B517="","",+IFERROR(+VLOOKUP($C517,materiales!$A$2:$C$101,2,0),"9999"))</f>
        <v/>
      </c>
      <c r="I517" s="70">
        <f>+IF($B517="","",+IF(OR($F517="Si",$F517=""),IF(ISERROR(VLOOKUP($B517,padron!$A$3:$M$482,9,0)),+IF(ISERROR(VLOOKUP($B517,NAfiliado_NFarmacia!$A$2:$J$497,5,0)),"Ingresa Farmacia",VLOOKUP($B517,NAfiliado_NFarmacia!$A$2:$J$497,5,0)),VLOOKUP($B517,padron!$A$3:$M$482,9,0)),+IF(ISERROR(VLOOKUP($B517,NAfiliado_NFarmacia!$A$2:$J$497,5,0)),"Ingresa Farmacia",VLOOKUP($B517,NAfiliado_NFarmacia!$A$2:$J$497,5,0))))</f>
        <v/>
      </c>
      <c r="J517" s="70">
        <f>+IF($B517="","",+IF(OR($F517="Si",$F517=""),IF(ISERROR(VLOOKUP($B517,padron!$A$3:$M$482,10,0)),+IF(ISERROR(VLOOKUP($B517,NAfiliado_NFarmacia!$A$2:$J$497,5,0)),"Ingresa Direccion de Farmacia",VLOOKUP($B517,NAfiliado_NFarmacia!$A$2:$J$497,6,0)),VLOOKUP($B517,padron!$A$3:$M$482,10,0)),+IF(ISERROR(VLOOKUP($B517,NAfiliado_NFarmacia!$A$2:$J$497,6,0)),"Ingresa Direccion de Farmacia",VLOOKUP($B517,NAfiliado_NFarmacia!$A$2:$J$497,6,0))))</f>
        <v/>
      </c>
      <c r="K517" s="70">
        <f>+IF($B517="","",+IF(OR($F517="Si",$F517=""),IF(ISERROR(VLOOKUP($B517,padron!$A$3:$M$482,10,0)),+IF(ISERROR(VLOOKUP($B517,NAfiliado_NFarmacia!$A$2:$J$497,5,0)),"Ingresa Localidad de Farmacia",VLOOKUP($B517,NAfiliado_NFarmacia!$A$2:$J$497,7,0)),VLOOKUP($B517,padron!$A$3:$M$482,11,0)),+IF(ISERROR(VLOOKUP($B517,NAfiliado_NFarmacia!$A$2:$J$497,7,0)),"Ingresa Localidad de Farmacia",VLOOKUP($B517,NAfiliado_NFarmacia!$A$2:$J$497,7,0))))</f>
        <v/>
      </c>
      <c r="L517" s="69">
        <f>+IF(B517="","",IF(F517="No","84005541",+IFERROR(+VLOOKUP(inicio!B517,padron!$A$2:$H$1999,8,0),"84005541")))</f>
        <v/>
      </c>
      <c r="M517" s="69">
        <f>+IF(B517="","",+IFERROR(+VLOOKUP(B517,padron!A:C,3,0),"no_cargado"))</f>
        <v/>
      </c>
      <c r="N517" s="69">
        <f>+IF(C517="","",+IFERROR(+VLOOKUP($C517,materiales!$A$2:$C$101,3,0),"9999"))</f>
        <v/>
      </c>
      <c r="O517" s="69">
        <f>+IF(D517="","","01")</f>
        <v/>
      </c>
      <c r="P517" s="69">
        <f>+IF(B517="","","CONVENIO 100%")</f>
        <v/>
      </c>
      <c r="Q517" s="69">
        <f>+IF(I517="","","ZTRA")</f>
        <v/>
      </c>
      <c r="R517" s="69">
        <f>+IF(J517="","",+IFERROR(+IF(U517="DSZA","ALMA","1004"),"ALMA"))</f>
        <v/>
      </c>
      <c r="S517" s="69">
        <f>+IF(K517="","","40000001")</f>
        <v/>
      </c>
      <c r="T517" s="69">
        <f>+IF(L517="","",+DAY(TODAY())&amp;"."&amp;TEXT(+TODAY(),"MM")&amp;"."&amp;+YEAR(TODAY()))</f>
        <v/>
      </c>
      <c r="U517" s="69">
        <f>+IF(M517="","",IFERROR(+VLOOKUP(C517,materiales!$A$2:$D$1000,4,0),"DSZA"))</f>
        <v/>
      </c>
      <c r="V517" s="69">
        <f>+IF(N517="","","MAN")</f>
        <v/>
      </c>
      <c r="W517" s="69">
        <f>IF(B517="","","02")</f>
        <v/>
      </c>
      <c r="X517" s="69">
        <f>IF(B517="","","01")</f>
        <v/>
      </c>
      <c r="Y517" s="70">
        <f>+RIGHT(B517,8)</f>
        <v/>
      </c>
      <c r="Z517" s="70">
        <f>IF(M517="no_cargado",VLOOKUP(B517,NAfiliado_NFarmacia!A:H,8,0),"")</f>
        <v/>
      </c>
      <c r="AA517" s="71" t="n"/>
    </row>
    <row r="518">
      <c r="A518" s="50" t="n"/>
      <c r="B518" s="70" t="n"/>
      <c r="C518" s="72" t="n"/>
      <c r="D518" s="70" t="n"/>
      <c r="E518" s="70" t="n"/>
      <c r="F518" s="70" t="n"/>
      <c r="G518" s="66">
        <f>+IF($B518="","",+IFERROR(+VLOOKUP(B518,padron!$A$2:$E$2000,2,0),+IFERROR(VLOOKUP(B518,NAfiliado_NFarmacia!$A:$J,10,0),"Ingresar Nuevo Afiliado")))</f>
        <v/>
      </c>
      <c r="H518" s="69">
        <f>+IF(B518="","",+IFERROR(+VLOOKUP($C518,materiales!$A$2:$C$101,2,0),"9999"))</f>
        <v/>
      </c>
      <c r="I518" s="70">
        <f>+IF($B518="","",+IF(OR($F518="Si",$F518=""),IF(ISERROR(VLOOKUP($B518,padron!$A$3:$M$482,9,0)),+IF(ISERROR(VLOOKUP($B518,NAfiliado_NFarmacia!$A$2:$J$497,5,0)),"Ingresa Farmacia",VLOOKUP($B518,NAfiliado_NFarmacia!$A$2:$J$497,5,0)),VLOOKUP($B518,padron!$A$3:$M$482,9,0)),+IF(ISERROR(VLOOKUP($B518,NAfiliado_NFarmacia!$A$2:$J$497,5,0)),"Ingresa Farmacia",VLOOKUP($B518,NAfiliado_NFarmacia!$A$2:$J$497,5,0))))</f>
        <v/>
      </c>
      <c r="J518" s="70">
        <f>+IF($B518="","",+IF(OR($F518="Si",$F518=""),IF(ISERROR(VLOOKUP($B518,padron!$A$3:$M$482,10,0)),+IF(ISERROR(VLOOKUP($B518,NAfiliado_NFarmacia!$A$2:$J$497,5,0)),"Ingresa Direccion de Farmacia",VLOOKUP($B518,NAfiliado_NFarmacia!$A$2:$J$497,6,0)),VLOOKUP($B518,padron!$A$3:$M$482,10,0)),+IF(ISERROR(VLOOKUP($B518,NAfiliado_NFarmacia!$A$2:$J$497,6,0)),"Ingresa Direccion de Farmacia",VLOOKUP($B518,NAfiliado_NFarmacia!$A$2:$J$497,6,0))))</f>
        <v/>
      </c>
      <c r="K518" s="70">
        <f>+IF($B518="","",+IF(OR($F518="Si",$F518=""),IF(ISERROR(VLOOKUP($B518,padron!$A$3:$M$482,10,0)),+IF(ISERROR(VLOOKUP($B518,NAfiliado_NFarmacia!$A$2:$J$497,5,0)),"Ingresa Localidad de Farmacia",VLOOKUP($B518,NAfiliado_NFarmacia!$A$2:$J$497,7,0)),VLOOKUP($B518,padron!$A$3:$M$482,11,0)),+IF(ISERROR(VLOOKUP($B518,NAfiliado_NFarmacia!$A$2:$J$497,7,0)),"Ingresa Localidad de Farmacia",VLOOKUP($B518,NAfiliado_NFarmacia!$A$2:$J$497,7,0))))</f>
        <v/>
      </c>
      <c r="L518" s="69">
        <f>+IF(B518="","",IF(F518="No","84005541",+IFERROR(+VLOOKUP(inicio!B518,padron!$A$2:$H$1999,8,0),"84005541")))</f>
        <v/>
      </c>
      <c r="M518" s="69">
        <f>+IF(B518="","",+IFERROR(+VLOOKUP(B518,padron!A:C,3,0),"no_cargado"))</f>
        <v/>
      </c>
      <c r="N518" s="69">
        <f>+IF(C518="","",+IFERROR(+VLOOKUP($C518,materiales!$A$2:$C$101,3,0),"9999"))</f>
        <v/>
      </c>
      <c r="O518" s="69">
        <f>+IF(D518="","","01")</f>
        <v/>
      </c>
      <c r="P518" s="69">
        <f>+IF(B518="","","CONVENIO 100%")</f>
        <v/>
      </c>
      <c r="Q518" s="69">
        <f>+IF(I518="","","ZTRA")</f>
        <v/>
      </c>
      <c r="R518" s="69">
        <f>+IF(J518="","",+IFERROR(+IF(U518="DSZA","ALMA","1004"),"ALMA"))</f>
        <v/>
      </c>
      <c r="S518" s="69">
        <f>+IF(K518="","","40000001")</f>
        <v/>
      </c>
      <c r="T518" s="69">
        <f>+IF(L518="","",+DAY(TODAY())&amp;"."&amp;TEXT(+TODAY(),"MM")&amp;"."&amp;+YEAR(TODAY()))</f>
        <v/>
      </c>
      <c r="U518" s="69">
        <f>+IF(M518="","",IFERROR(+VLOOKUP(C518,materiales!$A$2:$D$1000,4,0),"DSZA"))</f>
        <v/>
      </c>
      <c r="V518" s="69">
        <f>+IF(N518="","","MAN")</f>
        <v/>
      </c>
      <c r="W518" s="69">
        <f>IF(B518="","","02")</f>
        <v/>
      </c>
      <c r="X518" s="69">
        <f>IF(B518="","","01")</f>
        <v/>
      </c>
      <c r="Y518" s="70">
        <f>+RIGHT(B518,8)</f>
        <v/>
      </c>
      <c r="Z518" s="70">
        <f>IF(M518="no_cargado",VLOOKUP(B518,NAfiliado_NFarmacia!A:H,8,0),"")</f>
        <v/>
      </c>
      <c r="AA518" s="71" t="n"/>
    </row>
    <row r="519">
      <c r="A519" s="50" t="n"/>
      <c r="B519" s="70" t="n"/>
      <c r="C519" s="72" t="n"/>
      <c r="D519" s="70" t="n"/>
      <c r="E519" s="70" t="n"/>
      <c r="F519" s="70" t="n"/>
      <c r="G519" s="66">
        <f>+IF($B519="","",+IFERROR(+VLOOKUP(B519,padron!$A$2:$E$2000,2,0),+IFERROR(VLOOKUP(B519,NAfiliado_NFarmacia!$A:$J,10,0),"Ingresar Nuevo Afiliado")))</f>
        <v/>
      </c>
      <c r="H519" s="69">
        <f>+IF(B519="","",+IFERROR(+VLOOKUP($C519,materiales!$A$2:$C$101,2,0),"9999"))</f>
        <v/>
      </c>
      <c r="I519" s="70">
        <f>+IF($B519="","",+IF(OR($F519="Si",$F519=""),IF(ISERROR(VLOOKUP($B519,padron!$A$3:$M$482,9,0)),+IF(ISERROR(VLOOKUP($B519,NAfiliado_NFarmacia!$A$2:$J$497,5,0)),"Ingresa Farmacia",VLOOKUP($B519,NAfiliado_NFarmacia!$A$2:$J$497,5,0)),VLOOKUP($B519,padron!$A$3:$M$482,9,0)),+IF(ISERROR(VLOOKUP($B519,NAfiliado_NFarmacia!$A$2:$J$497,5,0)),"Ingresa Farmacia",VLOOKUP($B519,NAfiliado_NFarmacia!$A$2:$J$497,5,0))))</f>
        <v/>
      </c>
      <c r="J519" s="70">
        <f>+IF($B519="","",+IF(OR($F519="Si",$F519=""),IF(ISERROR(VLOOKUP($B519,padron!$A$3:$M$482,10,0)),+IF(ISERROR(VLOOKUP($B519,NAfiliado_NFarmacia!$A$2:$J$497,5,0)),"Ingresa Direccion de Farmacia",VLOOKUP($B519,NAfiliado_NFarmacia!$A$2:$J$497,6,0)),VLOOKUP($B519,padron!$A$3:$M$482,10,0)),+IF(ISERROR(VLOOKUP($B519,NAfiliado_NFarmacia!$A$2:$J$497,6,0)),"Ingresa Direccion de Farmacia",VLOOKUP($B519,NAfiliado_NFarmacia!$A$2:$J$497,6,0))))</f>
        <v/>
      </c>
      <c r="K519" s="70">
        <f>+IF($B519="","",+IF(OR($F519="Si",$F519=""),IF(ISERROR(VLOOKUP($B519,padron!$A$3:$M$482,10,0)),+IF(ISERROR(VLOOKUP($B519,NAfiliado_NFarmacia!$A$2:$J$497,5,0)),"Ingresa Localidad de Farmacia",VLOOKUP($B519,NAfiliado_NFarmacia!$A$2:$J$497,7,0)),VLOOKUP($B519,padron!$A$3:$M$482,11,0)),+IF(ISERROR(VLOOKUP($B519,NAfiliado_NFarmacia!$A$2:$J$497,7,0)),"Ingresa Localidad de Farmacia",VLOOKUP($B519,NAfiliado_NFarmacia!$A$2:$J$497,7,0))))</f>
        <v/>
      </c>
      <c r="L519" s="69">
        <f>+IF(B519="","",IF(F519="No","84005541",+IFERROR(+VLOOKUP(inicio!B519,padron!$A$2:$H$1999,8,0),"84005541")))</f>
        <v/>
      </c>
      <c r="M519" s="69">
        <f>+IF(B519="","",+IFERROR(+VLOOKUP(B519,padron!A:C,3,0),"no_cargado"))</f>
        <v/>
      </c>
      <c r="N519" s="69">
        <f>+IF(C519="","",+IFERROR(+VLOOKUP($C519,materiales!$A$2:$C$101,3,0),"9999"))</f>
        <v/>
      </c>
      <c r="O519" s="69">
        <f>+IF(D519="","","01")</f>
        <v/>
      </c>
      <c r="P519" s="69">
        <f>+IF(B519="","","CONVENIO 100%")</f>
        <v/>
      </c>
      <c r="Q519" s="69">
        <f>+IF(I519="","","ZTRA")</f>
        <v/>
      </c>
      <c r="R519" s="69">
        <f>+IF(J519="","",+IFERROR(+IF(U519="DSZA","ALMA","1004"),"ALMA"))</f>
        <v/>
      </c>
      <c r="S519" s="69">
        <f>+IF(K519="","","40000001")</f>
        <v/>
      </c>
      <c r="T519" s="69">
        <f>+IF(L519="","",+DAY(TODAY())&amp;"."&amp;TEXT(+TODAY(),"MM")&amp;"."&amp;+YEAR(TODAY()))</f>
        <v/>
      </c>
      <c r="U519" s="69">
        <f>+IF(M519="","",IFERROR(+VLOOKUP(C519,materiales!$A$2:$D$1000,4,0),"DSZA"))</f>
        <v/>
      </c>
      <c r="V519" s="69">
        <f>+IF(N519="","","MAN")</f>
        <v/>
      </c>
      <c r="W519" s="69">
        <f>IF(B519="","","02")</f>
        <v/>
      </c>
      <c r="X519" s="69">
        <f>IF(B519="","","01")</f>
        <v/>
      </c>
      <c r="Y519" s="70">
        <f>+RIGHT(B519,8)</f>
        <v/>
      </c>
      <c r="Z519" s="70">
        <f>IF(M519="no_cargado",VLOOKUP(B519,NAfiliado_NFarmacia!A:H,8,0),"")</f>
        <v/>
      </c>
      <c r="AA519" s="71" t="n"/>
    </row>
    <row r="520">
      <c r="A520" s="50" t="n"/>
      <c r="B520" s="70" t="n"/>
      <c r="C520" s="72" t="n"/>
      <c r="D520" s="70" t="n"/>
      <c r="E520" s="70" t="n"/>
      <c r="F520" s="70" t="n"/>
      <c r="G520" s="66">
        <f>+IF($B520="","",+IFERROR(+VLOOKUP(B520,padron!$A$2:$E$2000,2,0),+IFERROR(VLOOKUP(B520,NAfiliado_NFarmacia!$A:$J,10,0),"Ingresar Nuevo Afiliado")))</f>
        <v/>
      </c>
      <c r="H520" s="69">
        <f>+IF(B520="","",+IFERROR(+VLOOKUP($C520,materiales!$A$2:$C$101,2,0),"9999"))</f>
        <v/>
      </c>
      <c r="I520" s="70">
        <f>+IF($B520="","",+IF(OR($F520="Si",$F520=""),IF(ISERROR(VLOOKUP($B520,padron!$A$3:$M$482,9,0)),+IF(ISERROR(VLOOKUP($B520,NAfiliado_NFarmacia!$A$2:$J$497,5,0)),"Ingresa Farmacia",VLOOKUP($B520,NAfiliado_NFarmacia!$A$2:$J$497,5,0)),VLOOKUP($B520,padron!$A$3:$M$482,9,0)),+IF(ISERROR(VLOOKUP($B520,NAfiliado_NFarmacia!$A$2:$J$497,5,0)),"Ingresa Farmacia",VLOOKUP($B520,NAfiliado_NFarmacia!$A$2:$J$497,5,0))))</f>
        <v/>
      </c>
      <c r="J520" s="70">
        <f>+IF($B520="","",+IF(OR($F520="Si",$F520=""),IF(ISERROR(VLOOKUP($B520,padron!$A$3:$M$482,10,0)),+IF(ISERROR(VLOOKUP($B520,NAfiliado_NFarmacia!$A$2:$J$497,5,0)),"Ingresa Direccion de Farmacia",VLOOKUP($B520,NAfiliado_NFarmacia!$A$2:$J$497,6,0)),VLOOKUP($B520,padron!$A$3:$M$482,10,0)),+IF(ISERROR(VLOOKUP($B520,NAfiliado_NFarmacia!$A$2:$J$497,6,0)),"Ingresa Direccion de Farmacia",VLOOKUP($B520,NAfiliado_NFarmacia!$A$2:$J$497,6,0))))</f>
        <v/>
      </c>
      <c r="K520" s="70">
        <f>+IF($B520="","",+IF(OR($F520="Si",$F520=""),IF(ISERROR(VLOOKUP($B520,padron!$A$3:$M$482,10,0)),+IF(ISERROR(VLOOKUP($B520,NAfiliado_NFarmacia!$A$2:$J$497,5,0)),"Ingresa Localidad de Farmacia",VLOOKUP($B520,NAfiliado_NFarmacia!$A$2:$J$497,7,0)),VLOOKUP($B520,padron!$A$3:$M$482,11,0)),+IF(ISERROR(VLOOKUP($B520,NAfiliado_NFarmacia!$A$2:$J$497,7,0)),"Ingresa Localidad de Farmacia",VLOOKUP($B520,NAfiliado_NFarmacia!$A$2:$J$497,7,0))))</f>
        <v/>
      </c>
      <c r="L520" s="69">
        <f>+IF(B520="","",IF(F520="No","84005541",+IFERROR(+VLOOKUP(inicio!B520,padron!$A$2:$H$1999,8,0),"84005541")))</f>
        <v/>
      </c>
      <c r="M520" s="69">
        <f>+IF(B520="","",+IFERROR(+VLOOKUP(B520,padron!A:C,3,0),"no_cargado"))</f>
        <v/>
      </c>
      <c r="N520" s="69">
        <f>+IF(C520="","",+IFERROR(+VLOOKUP($C520,materiales!$A$2:$C$101,3,0),"9999"))</f>
        <v/>
      </c>
      <c r="O520" s="69">
        <f>+IF(D520="","","01")</f>
        <v/>
      </c>
      <c r="P520" s="69">
        <f>+IF(B520="","","CONVENIO 100%")</f>
        <v/>
      </c>
      <c r="Q520" s="69">
        <f>+IF(I520="","","ZTRA")</f>
        <v/>
      </c>
      <c r="R520" s="69">
        <f>+IF(J520="","",+IFERROR(+IF(U520="DSZA","ALMA","1004"),"ALMA"))</f>
        <v/>
      </c>
      <c r="S520" s="69">
        <f>+IF(K520="","","40000001")</f>
        <v/>
      </c>
      <c r="T520" s="69">
        <f>+IF(L520="","",+DAY(TODAY())&amp;"."&amp;TEXT(+TODAY(),"MM")&amp;"."&amp;+YEAR(TODAY()))</f>
        <v/>
      </c>
      <c r="U520" s="69">
        <f>+IF(M520="","",IFERROR(+VLOOKUP(C520,materiales!$A$2:$D$1000,4,0),"DSZA"))</f>
        <v/>
      </c>
      <c r="V520" s="69">
        <f>+IF(N520="","","MAN")</f>
        <v/>
      </c>
      <c r="W520" s="69">
        <f>IF(B520="","","02")</f>
        <v/>
      </c>
      <c r="X520" s="69">
        <f>IF(B520="","","01")</f>
        <v/>
      </c>
      <c r="Y520" s="70">
        <f>+RIGHT(B520,8)</f>
        <v/>
      </c>
      <c r="Z520" s="70">
        <f>IF(M520="no_cargado",VLOOKUP(B520,NAfiliado_NFarmacia!A:H,8,0),"")</f>
        <v/>
      </c>
      <c r="AA520" s="71" t="n"/>
    </row>
    <row r="521">
      <c r="A521" s="50" t="n"/>
      <c r="B521" s="70" t="n"/>
      <c r="C521" s="72" t="n"/>
      <c r="D521" s="70" t="n"/>
      <c r="E521" s="70" t="n"/>
      <c r="F521" s="70" t="n"/>
      <c r="G521" s="66">
        <f>+IF($B521="","",+IFERROR(+VLOOKUP(B521,padron!$A$2:$E$2000,2,0),+IFERROR(VLOOKUP(B521,NAfiliado_NFarmacia!$A:$J,10,0),"Ingresar Nuevo Afiliado")))</f>
        <v/>
      </c>
      <c r="H521" s="69">
        <f>+IF(B521="","",+IFERROR(+VLOOKUP($C521,materiales!$A$2:$C$101,2,0),"9999"))</f>
        <v/>
      </c>
      <c r="I521" s="70">
        <f>+IF($B521="","",+IF(OR($F521="Si",$F521=""),IF(ISERROR(VLOOKUP($B521,padron!$A$3:$M$482,9,0)),+IF(ISERROR(VLOOKUP($B521,NAfiliado_NFarmacia!$A$2:$J$497,5,0)),"Ingresa Farmacia",VLOOKUP($B521,NAfiliado_NFarmacia!$A$2:$J$497,5,0)),VLOOKUP($B521,padron!$A$3:$M$482,9,0)),+IF(ISERROR(VLOOKUP($B521,NAfiliado_NFarmacia!$A$2:$J$497,5,0)),"Ingresa Farmacia",VLOOKUP($B521,NAfiliado_NFarmacia!$A$2:$J$497,5,0))))</f>
        <v/>
      </c>
      <c r="J521" s="70">
        <f>+IF($B521="","",+IF(OR($F521="Si",$F521=""),IF(ISERROR(VLOOKUP($B521,padron!$A$3:$M$482,10,0)),+IF(ISERROR(VLOOKUP($B521,NAfiliado_NFarmacia!$A$2:$J$497,5,0)),"Ingresa Direccion de Farmacia",VLOOKUP($B521,NAfiliado_NFarmacia!$A$2:$J$497,6,0)),VLOOKUP($B521,padron!$A$3:$M$482,10,0)),+IF(ISERROR(VLOOKUP($B521,NAfiliado_NFarmacia!$A$2:$J$497,6,0)),"Ingresa Direccion de Farmacia",VLOOKUP($B521,NAfiliado_NFarmacia!$A$2:$J$497,6,0))))</f>
        <v/>
      </c>
      <c r="K521" s="70">
        <f>+IF($B521="","",+IF(OR($F521="Si",$F521=""),IF(ISERROR(VLOOKUP($B521,padron!$A$3:$M$482,10,0)),+IF(ISERROR(VLOOKUP($B521,NAfiliado_NFarmacia!$A$2:$J$497,5,0)),"Ingresa Localidad de Farmacia",VLOOKUP($B521,NAfiliado_NFarmacia!$A$2:$J$497,7,0)),VLOOKUP($B521,padron!$A$3:$M$482,11,0)),+IF(ISERROR(VLOOKUP($B521,NAfiliado_NFarmacia!$A$2:$J$497,7,0)),"Ingresa Localidad de Farmacia",VLOOKUP($B521,NAfiliado_NFarmacia!$A$2:$J$497,7,0))))</f>
        <v/>
      </c>
      <c r="L521" s="69">
        <f>+IF(B521="","",IF(F521="No","84005541",+IFERROR(+VLOOKUP(inicio!B521,padron!$A$2:$H$1999,8,0),"84005541")))</f>
        <v/>
      </c>
      <c r="M521" s="69">
        <f>+IF(B521="","",+IFERROR(+VLOOKUP(B521,padron!A:C,3,0),"no_cargado"))</f>
        <v/>
      </c>
      <c r="N521" s="69">
        <f>+IF(C521="","",+IFERROR(+VLOOKUP($C521,materiales!$A$2:$C$101,3,0),"9999"))</f>
        <v/>
      </c>
      <c r="O521" s="69">
        <f>+IF(D521="","","01")</f>
        <v/>
      </c>
      <c r="P521" s="69">
        <f>+IF(B521="","","CONVENIO 100%")</f>
        <v/>
      </c>
      <c r="Q521" s="69">
        <f>+IF(I521="","","ZTRA")</f>
        <v/>
      </c>
      <c r="R521" s="69">
        <f>+IF(J521="","",+IFERROR(+IF(U521="DSZA","ALMA","1004"),"ALMA"))</f>
        <v/>
      </c>
      <c r="S521" s="69">
        <f>+IF(K521="","","40000001")</f>
        <v/>
      </c>
      <c r="T521" s="69">
        <f>+IF(L521="","",+DAY(TODAY())&amp;"."&amp;TEXT(+TODAY(),"MM")&amp;"."&amp;+YEAR(TODAY()))</f>
        <v/>
      </c>
      <c r="U521" s="69">
        <f>+IF(M521="","",IFERROR(+VLOOKUP(C521,materiales!$A$2:$D$1000,4,0),"DSZA"))</f>
        <v/>
      </c>
      <c r="V521" s="69">
        <f>+IF(N521="","","MAN")</f>
        <v/>
      </c>
      <c r="W521" s="69">
        <f>IF(B521="","","02")</f>
        <v/>
      </c>
      <c r="X521" s="69">
        <f>IF(B521="","","01")</f>
        <v/>
      </c>
      <c r="Y521" s="70">
        <f>+RIGHT(B521,8)</f>
        <v/>
      </c>
      <c r="Z521" s="70">
        <f>IF(M521="no_cargado",VLOOKUP(B521,NAfiliado_NFarmacia!A:H,8,0),"")</f>
        <v/>
      </c>
      <c r="AA521" s="71" t="n"/>
    </row>
    <row r="522">
      <c r="A522" s="50" t="n"/>
      <c r="B522" s="70" t="n"/>
      <c r="C522" s="72" t="n"/>
      <c r="D522" s="70" t="n"/>
      <c r="E522" s="70" t="n"/>
      <c r="F522" s="70" t="n"/>
      <c r="G522" s="66">
        <f>+IF($B522="","",+IFERROR(+VLOOKUP(B522,padron!$A$2:$E$2000,2,0),+IFERROR(VLOOKUP(B522,NAfiliado_NFarmacia!$A:$J,10,0),"Ingresar Nuevo Afiliado")))</f>
        <v/>
      </c>
      <c r="H522" s="69">
        <f>+IF(B522="","",+IFERROR(+VLOOKUP($C522,materiales!$A$2:$C$101,2,0),"9999"))</f>
        <v/>
      </c>
      <c r="I522" s="70">
        <f>+IF($B522="","",+IF(OR($F522="Si",$F522=""),IF(ISERROR(VLOOKUP($B522,padron!$A$3:$M$482,9,0)),+IF(ISERROR(VLOOKUP($B522,NAfiliado_NFarmacia!$A$2:$J$497,5,0)),"Ingresa Farmacia",VLOOKUP($B522,NAfiliado_NFarmacia!$A$2:$J$497,5,0)),VLOOKUP($B522,padron!$A$3:$M$482,9,0)),+IF(ISERROR(VLOOKUP($B522,NAfiliado_NFarmacia!$A$2:$J$497,5,0)),"Ingresa Farmacia",VLOOKUP($B522,NAfiliado_NFarmacia!$A$2:$J$497,5,0))))</f>
        <v/>
      </c>
      <c r="J522" s="70">
        <f>+IF($B522="","",+IF(OR($F522="Si",$F522=""),IF(ISERROR(VLOOKUP($B522,padron!$A$3:$M$482,10,0)),+IF(ISERROR(VLOOKUP($B522,NAfiliado_NFarmacia!$A$2:$J$497,5,0)),"Ingresa Direccion de Farmacia",VLOOKUP($B522,NAfiliado_NFarmacia!$A$2:$J$497,6,0)),VLOOKUP($B522,padron!$A$3:$M$482,10,0)),+IF(ISERROR(VLOOKUP($B522,NAfiliado_NFarmacia!$A$2:$J$497,6,0)),"Ingresa Direccion de Farmacia",VLOOKUP($B522,NAfiliado_NFarmacia!$A$2:$J$497,6,0))))</f>
        <v/>
      </c>
      <c r="K522" s="70">
        <f>+IF($B522="","",+IF(OR($F522="Si",$F522=""),IF(ISERROR(VLOOKUP($B522,padron!$A$3:$M$482,10,0)),+IF(ISERROR(VLOOKUP($B522,NAfiliado_NFarmacia!$A$2:$J$497,5,0)),"Ingresa Localidad de Farmacia",VLOOKUP($B522,NAfiliado_NFarmacia!$A$2:$J$497,7,0)),VLOOKUP($B522,padron!$A$3:$M$482,11,0)),+IF(ISERROR(VLOOKUP($B522,NAfiliado_NFarmacia!$A$2:$J$497,7,0)),"Ingresa Localidad de Farmacia",VLOOKUP($B522,NAfiliado_NFarmacia!$A$2:$J$497,7,0))))</f>
        <v/>
      </c>
      <c r="L522" s="69">
        <f>+IF(B522="","",IF(F522="No","84005541",+IFERROR(+VLOOKUP(inicio!B522,padron!$A$2:$H$1999,8,0),"84005541")))</f>
        <v/>
      </c>
      <c r="M522" s="69">
        <f>+IF(B522="","",+IFERROR(+VLOOKUP(B522,padron!A:C,3,0),"no_cargado"))</f>
        <v/>
      </c>
      <c r="N522" s="69">
        <f>+IF(C522="","",+IFERROR(+VLOOKUP($C522,materiales!$A$2:$C$101,3,0),"9999"))</f>
        <v/>
      </c>
      <c r="O522" s="69">
        <f>+IF(D522="","","01")</f>
        <v/>
      </c>
      <c r="P522" s="69">
        <f>+IF(B522="","","CONVENIO 100%")</f>
        <v/>
      </c>
      <c r="Q522" s="69">
        <f>+IF(I522="","","ZTRA")</f>
        <v/>
      </c>
      <c r="R522" s="69">
        <f>+IF(J522="","",+IFERROR(+IF(U522="DSZA","ALMA","1004"),"ALMA"))</f>
        <v/>
      </c>
      <c r="S522" s="69">
        <f>+IF(K522="","","40000001")</f>
        <v/>
      </c>
      <c r="T522" s="69">
        <f>+IF(L522="","",+DAY(TODAY())&amp;"."&amp;TEXT(+TODAY(),"MM")&amp;"."&amp;+YEAR(TODAY()))</f>
        <v/>
      </c>
      <c r="U522" s="69">
        <f>+IF(M522="","",IFERROR(+VLOOKUP(C522,materiales!$A$2:$D$1000,4,0),"DSZA"))</f>
        <v/>
      </c>
      <c r="V522" s="69">
        <f>+IF(N522="","","MAN")</f>
        <v/>
      </c>
      <c r="W522" s="69">
        <f>IF(B522="","","02")</f>
        <v/>
      </c>
      <c r="X522" s="69">
        <f>IF(B522="","","01")</f>
        <v/>
      </c>
      <c r="Y522" s="70">
        <f>+RIGHT(B522,8)</f>
        <v/>
      </c>
      <c r="Z522" s="70">
        <f>IF(M522="no_cargado",VLOOKUP(B522,NAfiliado_NFarmacia!A:H,8,0),"")</f>
        <v/>
      </c>
      <c r="AA522" s="71" t="n"/>
    </row>
    <row r="523">
      <c r="A523" s="50" t="n"/>
      <c r="B523" s="70" t="n"/>
      <c r="C523" s="72" t="n"/>
      <c r="D523" s="70" t="n"/>
      <c r="E523" s="70" t="n"/>
      <c r="F523" s="70" t="n"/>
      <c r="G523" s="66">
        <f>+IF($B523="","",+IFERROR(+VLOOKUP(B523,padron!$A$2:$E$2000,2,0),+IFERROR(VLOOKUP(B523,NAfiliado_NFarmacia!$A:$J,10,0),"Ingresar Nuevo Afiliado")))</f>
        <v/>
      </c>
      <c r="H523" s="69">
        <f>+IF(B523="","",+IFERROR(+VLOOKUP($C523,materiales!$A$2:$C$101,2,0),"9999"))</f>
        <v/>
      </c>
      <c r="I523" s="70">
        <f>+IF($B523="","",+IF(OR($F523="Si",$F523=""),IF(ISERROR(VLOOKUP($B523,padron!$A$3:$M$482,9,0)),+IF(ISERROR(VLOOKUP($B523,NAfiliado_NFarmacia!$A$2:$J$497,5,0)),"Ingresa Farmacia",VLOOKUP($B523,NAfiliado_NFarmacia!$A$2:$J$497,5,0)),VLOOKUP($B523,padron!$A$3:$M$482,9,0)),+IF(ISERROR(VLOOKUP($B523,NAfiliado_NFarmacia!$A$2:$J$497,5,0)),"Ingresa Farmacia",VLOOKUP($B523,NAfiliado_NFarmacia!$A$2:$J$497,5,0))))</f>
        <v/>
      </c>
      <c r="J523" s="70">
        <f>+IF($B523="","",+IF(OR($F523="Si",$F523=""),IF(ISERROR(VLOOKUP($B523,padron!$A$3:$M$482,10,0)),+IF(ISERROR(VLOOKUP($B523,NAfiliado_NFarmacia!$A$2:$J$497,5,0)),"Ingresa Direccion de Farmacia",VLOOKUP($B523,NAfiliado_NFarmacia!$A$2:$J$497,6,0)),VLOOKUP($B523,padron!$A$3:$M$482,10,0)),+IF(ISERROR(VLOOKUP($B523,NAfiliado_NFarmacia!$A$2:$J$497,6,0)),"Ingresa Direccion de Farmacia",VLOOKUP($B523,NAfiliado_NFarmacia!$A$2:$J$497,6,0))))</f>
        <v/>
      </c>
      <c r="K523" s="70">
        <f>+IF($B523="","",+IF(OR($F523="Si",$F523=""),IF(ISERROR(VLOOKUP($B523,padron!$A$3:$M$482,10,0)),+IF(ISERROR(VLOOKUP($B523,NAfiliado_NFarmacia!$A$2:$J$497,5,0)),"Ingresa Localidad de Farmacia",VLOOKUP($B523,NAfiliado_NFarmacia!$A$2:$J$497,7,0)),VLOOKUP($B523,padron!$A$3:$M$482,11,0)),+IF(ISERROR(VLOOKUP($B523,NAfiliado_NFarmacia!$A$2:$J$497,7,0)),"Ingresa Localidad de Farmacia",VLOOKUP($B523,NAfiliado_NFarmacia!$A$2:$J$497,7,0))))</f>
        <v/>
      </c>
      <c r="L523" s="69">
        <f>+IF(B523="","",IF(F523="No","84005541",+IFERROR(+VLOOKUP(inicio!B523,padron!$A$2:$H$1999,8,0),"84005541")))</f>
        <v/>
      </c>
      <c r="M523" s="69">
        <f>+IF(B523="","",+IFERROR(+VLOOKUP(B523,padron!A:C,3,0),"no_cargado"))</f>
        <v/>
      </c>
      <c r="N523" s="69">
        <f>+IF(C523="","",+IFERROR(+VLOOKUP($C523,materiales!$A$2:$C$101,3,0),"9999"))</f>
        <v/>
      </c>
      <c r="O523" s="69">
        <f>+IF(D523="","","01")</f>
        <v/>
      </c>
      <c r="P523" s="69">
        <f>+IF(B523="","","CONVENIO 100%")</f>
        <v/>
      </c>
      <c r="Q523" s="69">
        <f>+IF(I523="","","ZTRA")</f>
        <v/>
      </c>
      <c r="R523" s="69">
        <f>+IF(J523="","",+IFERROR(+IF(U523="DSZA","ALMA","1004"),"ALMA"))</f>
        <v/>
      </c>
      <c r="S523" s="69">
        <f>+IF(K523="","","40000001")</f>
        <v/>
      </c>
      <c r="T523" s="69">
        <f>+IF(L523="","",+DAY(TODAY())&amp;"."&amp;TEXT(+TODAY(),"MM")&amp;"."&amp;+YEAR(TODAY()))</f>
        <v/>
      </c>
      <c r="U523" s="69">
        <f>+IF(M523="","",IFERROR(+VLOOKUP(C523,materiales!$A$2:$D$1000,4,0),"DSZA"))</f>
        <v/>
      </c>
      <c r="V523" s="69">
        <f>+IF(N523="","","MAN")</f>
        <v/>
      </c>
      <c r="W523" s="69">
        <f>IF(B523="","","02")</f>
        <v/>
      </c>
      <c r="X523" s="69">
        <f>IF(B523="","","01")</f>
        <v/>
      </c>
      <c r="Y523" s="70">
        <f>+RIGHT(B523,8)</f>
        <v/>
      </c>
      <c r="Z523" s="70">
        <f>IF(M523="no_cargado",VLOOKUP(B523,NAfiliado_NFarmacia!A:H,8,0),"")</f>
        <v/>
      </c>
      <c r="AA523" s="71" t="n"/>
    </row>
    <row r="524">
      <c r="A524" s="50" t="n"/>
      <c r="B524" s="70" t="n"/>
      <c r="C524" s="72" t="n"/>
      <c r="D524" s="70" t="n"/>
      <c r="E524" s="70" t="n"/>
      <c r="F524" s="70" t="n"/>
      <c r="G524" s="66">
        <f>+IF($B524="","",+IFERROR(+VLOOKUP(B524,padron!$A$2:$E$2000,2,0),+IFERROR(VLOOKUP(B524,NAfiliado_NFarmacia!$A:$J,10,0),"Ingresar Nuevo Afiliado")))</f>
        <v/>
      </c>
      <c r="H524" s="69">
        <f>+IF(B524="","",+IFERROR(+VLOOKUP($C524,materiales!$A$2:$C$101,2,0),"9999"))</f>
        <v/>
      </c>
      <c r="I524" s="70">
        <f>+IF($B524="","",+IF(OR($F524="Si",$F524=""),IF(ISERROR(VLOOKUP($B524,padron!$A$3:$M$482,9,0)),+IF(ISERROR(VLOOKUP($B524,NAfiliado_NFarmacia!$A$2:$J$497,5,0)),"Ingresa Farmacia",VLOOKUP($B524,NAfiliado_NFarmacia!$A$2:$J$497,5,0)),VLOOKUP($B524,padron!$A$3:$M$482,9,0)),+IF(ISERROR(VLOOKUP($B524,NAfiliado_NFarmacia!$A$2:$J$497,5,0)),"Ingresa Farmacia",VLOOKUP($B524,NAfiliado_NFarmacia!$A$2:$J$497,5,0))))</f>
        <v/>
      </c>
      <c r="J524" s="70">
        <f>+IF($B524="","",+IF(OR($F524="Si",$F524=""),IF(ISERROR(VLOOKUP($B524,padron!$A$3:$M$482,10,0)),+IF(ISERROR(VLOOKUP($B524,NAfiliado_NFarmacia!$A$2:$J$497,5,0)),"Ingresa Direccion de Farmacia",VLOOKUP($B524,NAfiliado_NFarmacia!$A$2:$J$497,6,0)),VLOOKUP($B524,padron!$A$3:$M$482,10,0)),+IF(ISERROR(VLOOKUP($B524,NAfiliado_NFarmacia!$A$2:$J$497,6,0)),"Ingresa Direccion de Farmacia",VLOOKUP($B524,NAfiliado_NFarmacia!$A$2:$J$497,6,0))))</f>
        <v/>
      </c>
      <c r="K524" s="70">
        <f>+IF($B524="","",+IF(OR($F524="Si",$F524=""),IF(ISERROR(VLOOKUP($B524,padron!$A$3:$M$482,10,0)),+IF(ISERROR(VLOOKUP($B524,NAfiliado_NFarmacia!$A$2:$J$497,5,0)),"Ingresa Localidad de Farmacia",VLOOKUP($B524,NAfiliado_NFarmacia!$A$2:$J$497,7,0)),VLOOKUP($B524,padron!$A$3:$M$482,11,0)),+IF(ISERROR(VLOOKUP($B524,NAfiliado_NFarmacia!$A$2:$J$497,7,0)),"Ingresa Localidad de Farmacia",VLOOKUP($B524,NAfiliado_NFarmacia!$A$2:$J$497,7,0))))</f>
        <v/>
      </c>
      <c r="L524" s="69">
        <f>+IF(B524="","",IF(F524="No","84005541",+IFERROR(+VLOOKUP(inicio!B524,padron!$A$2:$H$1999,8,0),"84005541")))</f>
        <v/>
      </c>
      <c r="M524" s="69">
        <f>+IF(B524="","",+IFERROR(+VLOOKUP(B524,padron!A:C,3,0),"no_cargado"))</f>
        <v/>
      </c>
      <c r="N524" s="69">
        <f>+IF(C524="","",+IFERROR(+VLOOKUP($C524,materiales!$A$2:$C$101,3,0),"9999"))</f>
        <v/>
      </c>
      <c r="O524" s="69">
        <f>+IF(D524="","","01")</f>
        <v/>
      </c>
      <c r="P524" s="69">
        <f>+IF(B524="","","CONVENIO 100%")</f>
        <v/>
      </c>
      <c r="Q524" s="69">
        <f>+IF(I524="","","ZTRA")</f>
        <v/>
      </c>
      <c r="R524" s="69">
        <f>+IF(J524="","",+IFERROR(+IF(U524="DSZA","ALMA","1004"),"ALMA"))</f>
        <v/>
      </c>
      <c r="S524" s="69">
        <f>+IF(K524="","","40000001")</f>
        <v/>
      </c>
      <c r="T524" s="69">
        <f>+IF(L524="","",+DAY(TODAY())&amp;"."&amp;TEXT(+TODAY(),"MM")&amp;"."&amp;+YEAR(TODAY()))</f>
        <v/>
      </c>
      <c r="U524" s="69">
        <f>+IF(M524="","",IFERROR(+VLOOKUP(C524,materiales!$A$2:$D$1000,4,0),"DSZA"))</f>
        <v/>
      </c>
      <c r="V524" s="69">
        <f>+IF(N524="","","MAN")</f>
        <v/>
      </c>
      <c r="W524" s="69">
        <f>IF(B524="","","02")</f>
        <v/>
      </c>
      <c r="X524" s="69">
        <f>IF(B524="","","01")</f>
        <v/>
      </c>
      <c r="Y524" s="70">
        <f>+RIGHT(B524,8)</f>
        <v/>
      </c>
      <c r="Z524" s="70">
        <f>IF(M524="no_cargado",VLOOKUP(B524,NAfiliado_NFarmacia!A:H,8,0),"")</f>
        <v/>
      </c>
      <c r="AA524" s="71" t="n"/>
    </row>
    <row r="525">
      <c r="A525" s="50" t="n"/>
      <c r="B525" s="70" t="n"/>
      <c r="C525" s="72" t="n"/>
      <c r="D525" s="70" t="n"/>
      <c r="E525" s="70" t="n"/>
      <c r="F525" s="70" t="n"/>
      <c r="G525" s="66">
        <f>+IF($B525="","",+IFERROR(+VLOOKUP(B525,padron!$A$2:$E$2000,2,0),+IFERROR(VLOOKUP(B525,NAfiliado_NFarmacia!$A:$J,10,0),"Ingresar Nuevo Afiliado")))</f>
        <v/>
      </c>
      <c r="H525" s="69">
        <f>+IF(B525="","",+IFERROR(+VLOOKUP($C525,materiales!$A$2:$C$101,2,0),"9999"))</f>
        <v/>
      </c>
      <c r="I525" s="70">
        <f>+IF($B525="","",+IF(OR($F525="Si",$F525=""),IF(ISERROR(VLOOKUP($B525,padron!$A$3:$M$482,9,0)),+IF(ISERROR(VLOOKUP($B525,NAfiliado_NFarmacia!$A$2:$J$497,5,0)),"Ingresa Farmacia",VLOOKUP($B525,NAfiliado_NFarmacia!$A$2:$J$497,5,0)),VLOOKUP($B525,padron!$A$3:$M$482,9,0)),+IF(ISERROR(VLOOKUP($B525,NAfiliado_NFarmacia!$A$2:$J$497,5,0)),"Ingresa Farmacia",VLOOKUP($B525,NAfiliado_NFarmacia!$A$2:$J$497,5,0))))</f>
        <v/>
      </c>
      <c r="J525" s="70">
        <f>+IF($B525="","",+IF(OR($F525="Si",$F525=""),IF(ISERROR(VLOOKUP($B525,padron!$A$3:$M$482,10,0)),+IF(ISERROR(VLOOKUP($B525,NAfiliado_NFarmacia!$A$2:$J$497,5,0)),"Ingresa Direccion de Farmacia",VLOOKUP($B525,NAfiliado_NFarmacia!$A$2:$J$497,6,0)),VLOOKUP($B525,padron!$A$3:$M$482,10,0)),+IF(ISERROR(VLOOKUP($B525,NAfiliado_NFarmacia!$A$2:$J$497,6,0)),"Ingresa Direccion de Farmacia",VLOOKUP($B525,NAfiliado_NFarmacia!$A$2:$J$497,6,0))))</f>
        <v/>
      </c>
      <c r="K525" s="70">
        <f>+IF($B525="","",+IF(OR($F525="Si",$F525=""),IF(ISERROR(VLOOKUP($B525,padron!$A$3:$M$482,10,0)),+IF(ISERROR(VLOOKUP($B525,NAfiliado_NFarmacia!$A$2:$J$497,5,0)),"Ingresa Localidad de Farmacia",VLOOKUP($B525,NAfiliado_NFarmacia!$A$2:$J$497,7,0)),VLOOKUP($B525,padron!$A$3:$M$482,11,0)),+IF(ISERROR(VLOOKUP($B525,NAfiliado_NFarmacia!$A$2:$J$497,7,0)),"Ingresa Localidad de Farmacia",VLOOKUP($B525,NAfiliado_NFarmacia!$A$2:$J$497,7,0))))</f>
        <v/>
      </c>
      <c r="L525" s="69">
        <f>+IF(B525="","",IF(F525="No","84005541",+IFERROR(+VLOOKUP(inicio!B525,padron!$A$2:$H$1999,8,0),"84005541")))</f>
        <v/>
      </c>
      <c r="M525" s="69">
        <f>+IF(B525="","",+IFERROR(+VLOOKUP(B525,padron!A:C,3,0),"no_cargado"))</f>
        <v/>
      </c>
      <c r="N525" s="69">
        <f>+IF(C525="","",+IFERROR(+VLOOKUP($C525,materiales!$A$2:$C$101,3,0),"9999"))</f>
        <v/>
      </c>
      <c r="O525" s="69">
        <f>+IF(D525="","","01")</f>
        <v/>
      </c>
      <c r="P525" s="69">
        <f>+IF(B525="","","CONVENIO 100%")</f>
        <v/>
      </c>
      <c r="Q525" s="69">
        <f>+IF(I525="","","ZTRA")</f>
        <v/>
      </c>
      <c r="R525" s="69">
        <f>+IF(J525="","",+IFERROR(+IF(U525="DSZA","ALMA","1004"),"ALMA"))</f>
        <v/>
      </c>
      <c r="S525" s="69">
        <f>+IF(K525="","","40000001")</f>
        <v/>
      </c>
      <c r="T525" s="69">
        <f>+IF(L525="","",+DAY(TODAY())&amp;"."&amp;TEXT(+TODAY(),"MM")&amp;"."&amp;+YEAR(TODAY()))</f>
        <v/>
      </c>
      <c r="U525" s="69">
        <f>+IF(M525="","",IFERROR(+VLOOKUP(C525,materiales!$A$2:$D$1000,4,0),"DSZA"))</f>
        <v/>
      </c>
      <c r="V525" s="69">
        <f>+IF(N525="","","MAN")</f>
        <v/>
      </c>
      <c r="W525" s="69">
        <f>IF(B525="","","02")</f>
        <v/>
      </c>
      <c r="X525" s="69">
        <f>IF(B525="","","01")</f>
        <v/>
      </c>
      <c r="Y525" s="70">
        <f>+RIGHT(B525,8)</f>
        <v/>
      </c>
      <c r="Z525" s="70">
        <f>IF(M525="no_cargado",VLOOKUP(B525,NAfiliado_NFarmacia!A:H,8,0),"")</f>
        <v/>
      </c>
      <c r="AA525" s="71" t="n"/>
    </row>
    <row r="526">
      <c r="A526" s="50" t="n"/>
      <c r="B526" s="70" t="n"/>
      <c r="C526" s="72" t="n"/>
      <c r="D526" s="70" t="n"/>
      <c r="E526" s="70" t="n"/>
      <c r="F526" s="70" t="n"/>
      <c r="G526" s="66">
        <f>+IF($B526="","",+IFERROR(+VLOOKUP(B526,padron!$A$2:$E$2000,2,0),+IFERROR(VLOOKUP(B526,NAfiliado_NFarmacia!$A:$J,10,0),"Ingresar Nuevo Afiliado")))</f>
        <v/>
      </c>
      <c r="H526" s="69">
        <f>+IF(B526="","",+IFERROR(+VLOOKUP($C526,materiales!$A$2:$C$101,2,0),"9999"))</f>
        <v/>
      </c>
      <c r="I526" s="70">
        <f>+IF($B526="","",+IF(OR($F526="Si",$F526=""),IF(ISERROR(VLOOKUP($B526,padron!$A$3:$M$482,9,0)),+IF(ISERROR(VLOOKUP($B526,NAfiliado_NFarmacia!$A$2:$J$497,5,0)),"Ingresa Farmacia",VLOOKUP($B526,NAfiliado_NFarmacia!$A$2:$J$497,5,0)),VLOOKUP($B526,padron!$A$3:$M$482,9,0)),+IF(ISERROR(VLOOKUP($B526,NAfiliado_NFarmacia!$A$2:$J$497,5,0)),"Ingresa Farmacia",VLOOKUP($B526,NAfiliado_NFarmacia!$A$2:$J$497,5,0))))</f>
        <v/>
      </c>
      <c r="J526" s="70">
        <f>+IF($B526="","",+IF(OR($F526="Si",$F526=""),IF(ISERROR(VLOOKUP($B526,padron!$A$3:$M$482,10,0)),+IF(ISERROR(VLOOKUP($B526,NAfiliado_NFarmacia!$A$2:$J$497,5,0)),"Ingresa Direccion de Farmacia",VLOOKUP($B526,NAfiliado_NFarmacia!$A$2:$J$497,6,0)),VLOOKUP($B526,padron!$A$3:$M$482,10,0)),+IF(ISERROR(VLOOKUP($B526,NAfiliado_NFarmacia!$A$2:$J$497,6,0)),"Ingresa Direccion de Farmacia",VLOOKUP($B526,NAfiliado_NFarmacia!$A$2:$J$497,6,0))))</f>
        <v/>
      </c>
      <c r="K526" s="70">
        <f>+IF($B526="","",+IF(OR($F526="Si",$F526=""),IF(ISERROR(VLOOKUP($B526,padron!$A$3:$M$482,10,0)),+IF(ISERROR(VLOOKUP($B526,NAfiliado_NFarmacia!$A$2:$J$497,5,0)),"Ingresa Localidad de Farmacia",VLOOKUP($B526,NAfiliado_NFarmacia!$A$2:$J$497,7,0)),VLOOKUP($B526,padron!$A$3:$M$482,11,0)),+IF(ISERROR(VLOOKUP($B526,NAfiliado_NFarmacia!$A$2:$J$497,7,0)),"Ingresa Localidad de Farmacia",VLOOKUP($B526,NAfiliado_NFarmacia!$A$2:$J$497,7,0))))</f>
        <v/>
      </c>
      <c r="L526" s="69">
        <f>+IF(B526="","",IF(F526="No","84005541",+IFERROR(+VLOOKUP(inicio!B526,padron!$A$2:$H$1999,8,0),"84005541")))</f>
        <v/>
      </c>
      <c r="M526" s="69">
        <f>+IF(B526="","",+IFERROR(+VLOOKUP(B526,padron!A:C,3,0),"no_cargado"))</f>
        <v/>
      </c>
      <c r="N526" s="69">
        <f>+IF(C526="","",+IFERROR(+VLOOKUP($C526,materiales!$A$2:$C$101,3,0),"9999"))</f>
        <v/>
      </c>
      <c r="O526" s="69">
        <f>+IF(D526="","","01")</f>
        <v/>
      </c>
      <c r="P526" s="69">
        <f>+IF(B526="","","CONVENIO 100%")</f>
        <v/>
      </c>
      <c r="Q526" s="69">
        <f>+IF(I526="","","ZTRA")</f>
        <v/>
      </c>
      <c r="R526" s="69">
        <f>+IF(J526="","",+IFERROR(+IF(U526="DSZA","ALMA","1004"),"ALMA"))</f>
        <v/>
      </c>
      <c r="S526" s="69">
        <f>+IF(K526="","","40000001")</f>
        <v/>
      </c>
      <c r="T526" s="69">
        <f>+IF(L526="","",+DAY(TODAY())&amp;"."&amp;TEXT(+TODAY(),"MM")&amp;"."&amp;+YEAR(TODAY()))</f>
        <v/>
      </c>
      <c r="U526" s="69">
        <f>+IF(M526="","",IFERROR(+VLOOKUP(C526,materiales!$A$2:$D$1000,4,0),"DSZA"))</f>
        <v/>
      </c>
      <c r="V526" s="69">
        <f>+IF(N526="","","MAN")</f>
        <v/>
      </c>
      <c r="W526" s="69">
        <f>IF(B526="","","02")</f>
        <v/>
      </c>
      <c r="X526" s="69">
        <f>IF(B526="","","01")</f>
        <v/>
      </c>
      <c r="Y526" s="70">
        <f>+RIGHT(B526,8)</f>
        <v/>
      </c>
      <c r="Z526" s="70">
        <f>IF(M526="no_cargado",VLOOKUP(B526,NAfiliado_NFarmacia!A:H,8,0),"")</f>
        <v/>
      </c>
      <c r="AA526" s="71" t="n"/>
    </row>
    <row r="527">
      <c r="A527" s="50" t="n"/>
      <c r="B527" s="70" t="n"/>
      <c r="C527" s="72" t="n"/>
      <c r="D527" s="70" t="n"/>
      <c r="E527" s="70" t="n"/>
      <c r="F527" s="70" t="n"/>
      <c r="G527" s="66">
        <f>+IF($B527="","",+IFERROR(+VLOOKUP(B527,padron!$A$2:$E$2000,2,0),+IFERROR(VLOOKUP(B527,NAfiliado_NFarmacia!$A:$J,10,0),"Ingresar Nuevo Afiliado")))</f>
        <v/>
      </c>
      <c r="H527" s="69">
        <f>+IF(B527="","",+IFERROR(+VLOOKUP($C527,materiales!$A$2:$C$101,2,0),"9999"))</f>
        <v/>
      </c>
      <c r="I527" s="70">
        <f>+IF($B527="","",+IF(OR($F527="Si",$F527=""),IF(ISERROR(VLOOKUP($B527,padron!$A$3:$M$482,9,0)),+IF(ISERROR(VLOOKUP($B527,NAfiliado_NFarmacia!$A$2:$J$497,5,0)),"Ingresa Farmacia",VLOOKUP($B527,NAfiliado_NFarmacia!$A$2:$J$497,5,0)),VLOOKUP($B527,padron!$A$3:$M$482,9,0)),+IF(ISERROR(VLOOKUP($B527,NAfiliado_NFarmacia!$A$2:$J$497,5,0)),"Ingresa Farmacia",VLOOKUP($B527,NAfiliado_NFarmacia!$A$2:$J$497,5,0))))</f>
        <v/>
      </c>
      <c r="J527" s="70">
        <f>+IF($B527="","",+IF(OR($F527="Si",$F527=""),IF(ISERROR(VLOOKUP($B527,padron!$A$3:$M$482,10,0)),+IF(ISERROR(VLOOKUP($B527,NAfiliado_NFarmacia!$A$2:$J$497,5,0)),"Ingresa Direccion de Farmacia",VLOOKUP($B527,NAfiliado_NFarmacia!$A$2:$J$497,6,0)),VLOOKUP($B527,padron!$A$3:$M$482,10,0)),+IF(ISERROR(VLOOKUP($B527,NAfiliado_NFarmacia!$A$2:$J$497,6,0)),"Ingresa Direccion de Farmacia",VLOOKUP($B527,NAfiliado_NFarmacia!$A$2:$J$497,6,0))))</f>
        <v/>
      </c>
      <c r="K527" s="70">
        <f>+IF($B527="","",+IF(OR($F527="Si",$F527=""),IF(ISERROR(VLOOKUP($B527,padron!$A$3:$M$482,10,0)),+IF(ISERROR(VLOOKUP($B527,NAfiliado_NFarmacia!$A$2:$J$497,5,0)),"Ingresa Localidad de Farmacia",VLOOKUP($B527,NAfiliado_NFarmacia!$A$2:$J$497,7,0)),VLOOKUP($B527,padron!$A$3:$M$482,11,0)),+IF(ISERROR(VLOOKUP($B527,NAfiliado_NFarmacia!$A$2:$J$497,7,0)),"Ingresa Localidad de Farmacia",VLOOKUP($B527,NAfiliado_NFarmacia!$A$2:$J$497,7,0))))</f>
        <v/>
      </c>
      <c r="L527" s="69">
        <f>+IF(B527="","",IF(F527="No","84005541",+IFERROR(+VLOOKUP(inicio!B527,padron!$A$2:$H$1999,8,0),"84005541")))</f>
        <v/>
      </c>
      <c r="M527" s="69">
        <f>+IF(B527="","",+IFERROR(+VLOOKUP(B527,padron!A:C,3,0),"no_cargado"))</f>
        <v/>
      </c>
      <c r="N527" s="69">
        <f>+IF(C527="","",+IFERROR(+VLOOKUP($C527,materiales!$A$2:$C$101,3,0),"9999"))</f>
        <v/>
      </c>
      <c r="O527" s="69">
        <f>+IF(D527="","","01")</f>
        <v/>
      </c>
      <c r="P527" s="69">
        <f>+IF(B527="","","CONVENIO 100%")</f>
        <v/>
      </c>
      <c r="Q527" s="69">
        <f>+IF(I527="","","ZTRA")</f>
        <v/>
      </c>
      <c r="R527" s="69">
        <f>+IF(J527="","",+IFERROR(+IF(U527="DSZA","ALMA","1004"),"ALMA"))</f>
        <v/>
      </c>
      <c r="S527" s="69">
        <f>+IF(K527="","","40000001")</f>
        <v/>
      </c>
      <c r="T527" s="69">
        <f>+IF(L527="","",+DAY(TODAY())&amp;"."&amp;TEXT(+TODAY(),"MM")&amp;"."&amp;+YEAR(TODAY()))</f>
        <v/>
      </c>
      <c r="U527" s="69">
        <f>+IF(M527="","",IFERROR(+VLOOKUP(C527,materiales!$A$2:$D$1000,4,0),"DSZA"))</f>
        <v/>
      </c>
      <c r="V527" s="69">
        <f>+IF(N527="","","MAN")</f>
        <v/>
      </c>
      <c r="W527" s="69">
        <f>IF(B527="","","02")</f>
        <v/>
      </c>
      <c r="X527" s="69">
        <f>IF(B527="","","01")</f>
        <v/>
      </c>
      <c r="Y527" s="70">
        <f>+RIGHT(B527,8)</f>
        <v/>
      </c>
      <c r="Z527" s="70">
        <f>IF(M527="no_cargado",VLOOKUP(B527,NAfiliado_NFarmacia!A:H,8,0),"")</f>
        <v/>
      </c>
      <c r="AA527" s="71" t="n"/>
    </row>
    <row r="528">
      <c r="A528" s="50" t="n"/>
      <c r="B528" s="70" t="n"/>
      <c r="C528" s="72" t="n"/>
      <c r="D528" s="70" t="n"/>
      <c r="E528" s="70" t="n"/>
      <c r="F528" s="70" t="n"/>
      <c r="G528" s="66">
        <f>+IF($B528="","",+IFERROR(+VLOOKUP(B528,padron!$A$2:$E$2000,2,0),+IFERROR(VLOOKUP(B528,NAfiliado_NFarmacia!$A:$J,10,0),"Ingresar Nuevo Afiliado")))</f>
        <v/>
      </c>
      <c r="H528" s="69">
        <f>+IF(B528="","",+IFERROR(+VLOOKUP($C528,materiales!$A$2:$C$101,2,0),"9999"))</f>
        <v/>
      </c>
      <c r="I528" s="70">
        <f>+IF($B528="","",+IF(OR($F528="Si",$F528=""),IF(ISERROR(VLOOKUP($B528,padron!$A$3:$M$482,9,0)),+IF(ISERROR(VLOOKUP($B528,NAfiliado_NFarmacia!$A$2:$J$497,5,0)),"Ingresa Farmacia",VLOOKUP($B528,NAfiliado_NFarmacia!$A$2:$J$497,5,0)),VLOOKUP($B528,padron!$A$3:$M$482,9,0)),+IF(ISERROR(VLOOKUP($B528,NAfiliado_NFarmacia!$A$2:$J$497,5,0)),"Ingresa Farmacia",VLOOKUP($B528,NAfiliado_NFarmacia!$A$2:$J$497,5,0))))</f>
        <v/>
      </c>
      <c r="J528" s="70">
        <f>+IF($B528="","",+IF(OR($F528="Si",$F528=""),IF(ISERROR(VLOOKUP($B528,padron!$A$3:$M$482,10,0)),+IF(ISERROR(VLOOKUP($B528,NAfiliado_NFarmacia!$A$2:$J$497,5,0)),"Ingresa Direccion de Farmacia",VLOOKUP($B528,NAfiliado_NFarmacia!$A$2:$J$497,6,0)),VLOOKUP($B528,padron!$A$3:$M$482,10,0)),+IF(ISERROR(VLOOKUP($B528,NAfiliado_NFarmacia!$A$2:$J$497,6,0)),"Ingresa Direccion de Farmacia",VLOOKUP($B528,NAfiliado_NFarmacia!$A$2:$J$497,6,0))))</f>
        <v/>
      </c>
      <c r="K528" s="70">
        <f>+IF($B528="","",+IF(OR($F528="Si",$F528=""),IF(ISERROR(VLOOKUP($B528,padron!$A$3:$M$482,10,0)),+IF(ISERROR(VLOOKUP($B528,NAfiliado_NFarmacia!$A$2:$J$497,5,0)),"Ingresa Localidad de Farmacia",VLOOKUP($B528,NAfiliado_NFarmacia!$A$2:$J$497,7,0)),VLOOKUP($B528,padron!$A$3:$M$482,11,0)),+IF(ISERROR(VLOOKUP($B528,NAfiliado_NFarmacia!$A$2:$J$497,7,0)),"Ingresa Localidad de Farmacia",VLOOKUP($B528,NAfiliado_NFarmacia!$A$2:$J$497,7,0))))</f>
        <v/>
      </c>
      <c r="L528" s="69">
        <f>+IF(B528="","",IF(F528="No","84005541",+IFERROR(+VLOOKUP(inicio!B528,padron!$A$2:$H$1999,8,0),"84005541")))</f>
        <v/>
      </c>
      <c r="M528" s="69">
        <f>+IF(B528="","",+IFERROR(+VLOOKUP(B528,padron!A:C,3,0),"no_cargado"))</f>
        <v/>
      </c>
      <c r="N528" s="69">
        <f>+IF(C528="","",+IFERROR(+VLOOKUP($C528,materiales!$A$2:$C$101,3,0),"9999"))</f>
        <v/>
      </c>
      <c r="O528" s="69">
        <f>+IF(D528="","","01")</f>
        <v/>
      </c>
      <c r="P528" s="69">
        <f>+IF(B528="","","CONVENIO 100%")</f>
        <v/>
      </c>
      <c r="Q528" s="69">
        <f>+IF(I528="","","ZTRA")</f>
        <v/>
      </c>
      <c r="R528" s="69">
        <f>+IF(J528="","",+IFERROR(+IF(U528="DSZA","ALMA","1004"),"ALMA"))</f>
        <v/>
      </c>
      <c r="S528" s="69">
        <f>+IF(K528="","","40000001")</f>
        <v/>
      </c>
      <c r="T528" s="69">
        <f>+IF(L528="","",+DAY(TODAY())&amp;"."&amp;TEXT(+TODAY(),"MM")&amp;"."&amp;+YEAR(TODAY()))</f>
        <v/>
      </c>
      <c r="U528" s="69">
        <f>+IF(M528="","",IFERROR(+VLOOKUP(C528,materiales!$A$2:$D$1000,4,0),"DSZA"))</f>
        <v/>
      </c>
      <c r="V528" s="69">
        <f>+IF(N528="","","MAN")</f>
        <v/>
      </c>
      <c r="W528" s="69">
        <f>IF(B528="","","02")</f>
        <v/>
      </c>
      <c r="X528" s="69">
        <f>IF(B528="","","01")</f>
        <v/>
      </c>
      <c r="Y528" s="70">
        <f>+RIGHT(B528,8)</f>
        <v/>
      </c>
      <c r="Z528" s="70">
        <f>IF(M528="no_cargado",VLOOKUP(B528,NAfiliado_NFarmacia!A:H,8,0),"")</f>
        <v/>
      </c>
      <c r="AA528" s="71" t="n"/>
    </row>
    <row r="529">
      <c r="A529" s="50" t="n"/>
      <c r="B529" s="70" t="n"/>
      <c r="C529" s="72" t="n"/>
      <c r="D529" s="70" t="n"/>
      <c r="E529" s="70" t="n"/>
      <c r="F529" s="70" t="n"/>
      <c r="G529" s="66">
        <f>+IF($B529="","",+IFERROR(+VLOOKUP(B529,padron!$A$2:$E$2000,2,0),+IFERROR(VLOOKUP(B529,NAfiliado_NFarmacia!$A:$J,10,0),"Ingresar Nuevo Afiliado")))</f>
        <v/>
      </c>
      <c r="H529" s="69">
        <f>+IF(B529="","",+IFERROR(+VLOOKUP($C529,materiales!$A$2:$C$101,2,0),"9999"))</f>
        <v/>
      </c>
      <c r="I529" s="70">
        <f>+IF($B529="","",+IF(OR($F529="Si",$F529=""),IF(ISERROR(VLOOKUP($B529,padron!$A$3:$M$482,9,0)),+IF(ISERROR(VLOOKUP($B529,NAfiliado_NFarmacia!$A$2:$J$497,5,0)),"Ingresa Farmacia",VLOOKUP($B529,NAfiliado_NFarmacia!$A$2:$J$497,5,0)),VLOOKUP($B529,padron!$A$3:$M$482,9,0)),+IF(ISERROR(VLOOKUP($B529,NAfiliado_NFarmacia!$A$2:$J$497,5,0)),"Ingresa Farmacia",VLOOKUP($B529,NAfiliado_NFarmacia!$A$2:$J$497,5,0))))</f>
        <v/>
      </c>
      <c r="J529" s="70">
        <f>+IF($B529="","",+IF(OR($F529="Si",$F529=""),IF(ISERROR(VLOOKUP($B529,padron!$A$3:$M$482,10,0)),+IF(ISERROR(VLOOKUP($B529,NAfiliado_NFarmacia!$A$2:$J$497,5,0)),"Ingresa Direccion de Farmacia",VLOOKUP($B529,NAfiliado_NFarmacia!$A$2:$J$497,6,0)),VLOOKUP($B529,padron!$A$3:$M$482,10,0)),+IF(ISERROR(VLOOKUP($B529,NAfiliado_NFarmacia!$A$2:$J$497,6,0)),"Ingresa Direccion de Farmacia",VLOOKUP($B529,NAfiliado_NFarmacia!$A$2:$J$497,6,0))))</f>
        <v/>
      </c>
      <c r="K529" s="70">
        <f>+IF($B529="","",+IF(OR($F529="Si",$F529=""),IF(ISERROR(VLOOKUP($B529,padron!$A$3:$M$482,10,0)),+IF(ISERROR(VLOOKUP($B529,NAfiliado_NFarmacia!$A$2:$J$497,5,0)),"Ingresa Localidad de Farmacia",VLOOKUP($B529,NAfiliado_NFarmacia!$A$2:$J$497,7,0)),VLOOKUP($B529,padron!$A$3:$M$482,11,0)),+IF(ISERROR(VLOOKUP($B529,NAfiliado_NFarmacia!$A$2:$J$497,7,0)),"Ingresa Localidad de Farmacia",VLOOKUP($B529,NAfiliado_NFarmacia!$A$2:$J$497,7,0))))</f>
        <v/>
      </c>
      <c r="L529" s="69">
        <f>+IF(B529="","",IF(F529="No","84005541",+IFERROR(+VLOOKUP(inicio!B529,padron!$A$2:$H$1999,8,0),"84005541")))</f>
        <v/>
      </c>
      <c r="M529" s="69">
        <f>+IF(B529="","",+IFERROR(+VLOOKUP(B529,padron!A:C,3,0),"no_cargado"))</f>
        <v/>
      </c>
      <c r="N529" s="69">
        <f>+IF(C529="","",+IFERROR(+VLOOKUP($C529,materiales!$A$2:$C$101,3,0),"9999"))</f>
        <v/>
      </c>
      <c r="O529" s="69">
        <f>+IF(D529="","","01")</f>
        <v/>
      </c>
      <c r="P529" s="69">
        <f>+IF(B529="","","CONVENIO 100%")</f>
        <v/>
      </c>
      <c r="Q529" s="69">
        <f>+IF(I529="","","ZTRA")</f>
        <v/>
      </c>
      <c r="R529" s="69">
        <f>+IF(J529="","",+IFERROR(+IF(U529="DSZA","ALMA","1004"),"ALMA"))</f>
        <v/>
      </c>
      <c r="S529" s="69">
        <f>+IF(K529="","","40000001")</f>
        <v/>
      </c>
      <c r="T529" s="69">
        <f>+IF(L529="","",+DAY(TODAY())&amp;"."&amp;TEXT(+TODAY(),"MM")&amp;"."&amp;+YEAR(TODAY()))</f>
        <v/>
      </c>
      <c r="U529" s="69">
        <f>+IF(M529="","",IFERROR(+VLOOKUP(C529,materiales!$A$2:$D$1000,4,0),"DSZA"))</f>
        <v/>
      </c>
      <c r="V529" s="69">
        <f>+IF(N529="","","MAN")</f>
        <v/>
      </c>
      <c r="W529" s="69">
        <f>IF(B529="","","02")</f>
        <v/>
      </c>
      <c r="X529" s="69">
        <f>IF(B529="","","01")</f>
        <v/>
      </c>
      <c r="Y529" s="70">
        <f>+RIGHT(B529,8)</f>
        <v/>
      </c>
      <c r="Z529" s="70">
        <f>IF(M529="no_cargado",VLOOKUP(B529,NAfiliado_NFarmacia!A:H,8,0),"")</f>
        <v/>
      </c>
      <c r="AA529" s="71" t="n"/>
    </row>
    <row r="530">
      <c r="A530" s="50" t="n"/>
      <c r="B530" s="70" t="n"/>
      <c r="C530" s="72" t="n"/>
      <c r="D530" s="70" t="n"/>
      <c r="E530" s="70" t="n"/>
      <c r="F530" s="70" t="n"/>
      <c r="G530" s="66">
        <f>+IF($B530="","",+IFERROR(+VLOOKUP(B530,padron!$A$2:$E$2000,2,0),+IFERROR(VLOOKUP(B530,NAfiliado_NFarmacia!$A:$J,10,0),"Ingresar Nuevo Afiliado")))</f>
        <v/>
      </c>
      <c r="H530" s="69">
        <f>+IF(B530="","",+IFERROR(+VLOOKUP($C530,materiales!$A$2:$C$101,2,0),"9999"))</f>
        <v/>
      </c>
      <c r="I530" s="70">
        <f>+IF($B530="","",+IF(OR($F530="Si",$F530=""),IF(ISERROR(VLOOKUP($B530,padron!$A$3:$M$482,9,0)),+IF(ISERROR(VLOOKUP($B530,NAfiliado_NFarmacia!$A$2:$J$497,5,0)),"Ingresa Farmacia",VLOOKUP($B530,NAfiliado_NFarmacia!$A$2:$J$497,5,0)),VLOOKUP($B530,padron!$A$3:$M$482,9,0)),+IF(ISERROR(VLOOKUP($B530,NAfiliado_NFarmacia!$A$2:$J$497,5,0)),"Ingresa Farmacia",VLOOKUP($B530,NAfiliado_NFarmacia!$A$2:$J$497,5,0))))</f>
        <v/>
      </c>
      <c r="J530" s="70">
        <f>+IF($B530="","",+IF(OR($F530="Si",$F530=""),IF(ISERROR(VLOOKUP($B530,padron!$A$3:$M$482,10,0)),+IF(ISERROR(VLOOKUP($B530,NAfiliado_NFarmacia!$A$2:$J$497,5,0)),"Ingresa Direccion de Farmacia",VLOOKUP($B530,NAfiliado_NFarmacia!$A$2:$J$497,6,0)),VLOOKUP($B530,padron!$A$3:$M$482,10,0)),+IF(ISERROR(VLOOKUP($B530,NAfiliado_NFarmacia!$A$2:$J$497,6,0)),"Ingresa Direccion de Farmacia",VLOOKUP($B530,NAfiliado_NFarmacia!$A$2:$J$497,6,0))))</f>
        <v/>
      </c>
      <c r="K530" s="70">
        <f>+IF($B530="","",+IF(OR($F530="Si",$F530=""),IF(ISERROR(VLOOKUP($B530,padron!$A$3:$M$482,10,0)),+IF(ISERROR(VLOOKUP($B530,NAfiliado_NFarmacia!$A$2:$J$497,5,0)),"Ingresa Localidad de Farmacia",VLOOKUP($B530,NAfiliado_NFarmacia!$A$2:$J$497,7,0)),VLOOKUP($B530,padron!$A$3:$M$482,11,0)),+IF(ISERROR(VLOOKUP($B530,NAfiliado_NFarmacia!$A$2:$J$497,7,0)),"Ingresa Localidad de Farmacia",VLOOKUP($B530,NAfiliado_NFarmacia!$A$2:$J$497,7,0))))</f>
        <v/>
      </c>
      <c r="L530" s="69">
        <f>+IF(B530="","",IF(F530="No","84005541",+IFERROR(+VLOOKUP(inicio!B530,padron!$A$2:$H$1999,8,0),"84005541")))</f>
        <v/>
      </c>
      <c r="M530" s="69">
        <f>+IF(B530="","",+IFERROR(+VLOOKUP(B530,padron!A:C,3,0),"no_cargado"))</f>
        <v/>
      </c>
      <c r="N530" s="69">
        <f>+IF(C530="","",+IFERROR(+VLOOKUP($C530,materiales!$A$2:$C$101,3,0),"9999"))</f>
        <v/>
      </c>
      <c r="O530" s="69">
        <f>+IF(D530="","","01")</f>
        <v/>
      </c>
      <c r="P530" s="69">
        <f>+IF(B530="","","CONVENIO 100%")</f>
        <v/>
      </c>
      <c r="Q530" s="69">
        <f>+IF(I530="","","ZTRA")</f>
        <v/>
      </c>
      <c r="R530" s="69">
        <f>+IF(J530="","",+IFERROR(+IF(U530="DSZA","ALMA","1004"),"ALMA"))</f>
        <v/>
      </c>
      <c r="S530" s="69">
        <f>+IF(K530="","","40000001")</f>
        <v/>
      </c>
      <c r="T530" s="69">
        <f>+IF(L530="","",+DAY(TODAY())&amp;"."&amp;TEXT(+TODAY(),"MM")&amp;"."&amp;+YEAR(TODAY()))</f>
        <v/>
      </c>
      <c r="U530" s="69">
        <f>+IF(M530="","",IFERROR(+VLOOKUP(C530,materiales!$A$2:$D$1000,4,0),"DSZA"))</f>
        <v/>
      </c>
      <c r="V530" s="69">
        <f>+IF(N530="","","MAN")</f>
        <v/>
      </c>
      <c r="W530" s="69">
        <f>IF(B530="","","02")</f>
        <v/>
      </c>
      <c r="X530" s="69">
        <f>IF(B530="","","01")</f>
        <v/>
      </c>
      <c r="Y530" s="70">
        <f>+RIGHT(B530,8)</f>
        <v/>
      </c>
      <c r="Z530" s="70">
        <f>IF(M530="no_cargado",VLOOKUP(B530,NAfiliado_NFarmacia!A:H,8,0),"")</f>
        <v/>
      </c>
      <c r="AA530" s="71" t="n"/>
    </row>
    <row r="531">
      <c r="A531" s="50" t="n"/>
      <c r="B531" s="70" t="n"/>
      <c r="C531" s="72" t="n"/>
      <c r="D531" s="70" t="n"/>
      <c r="E531" s="70" t="n"/>
      <c r="F531" s="70" t="n"/>
      <c r="G531" s="66">
        <f>+IF($B531="","",+IFERROR(+VLOOKUP(B531,padron!$A$2:$E$2000,2,0),+IFERROR(VLOOKUP(B531,NAfiliado_NFarmacia!$A:$J,10,0),"Ingresar Nuevo Afiliado")))</f>
        <v/>
      </c>
      <c r="H531" s="69">
        <f>+IF(B531="","",+IFERROR(+VLOOKUP($C531,materiales!$A$2:$C$101,2,0),"9999"))</f>
        <v/>
      </c>
      <c r="I531" s="70">
        <f>+IF($B531="","",+IF(OR($F531="Si",$F531=""),IF(ISERROR(VLOOKUP($B531,padron!$A$3:$M$482,9,0)),+IF(ISERROR(VLOOKUP($B531,NAfiliado_NFarmacia!$A$2:$J$497,5,0)),"Ingresa Farmacia",VLOOKUP($B531,NAfiliado_NFarmacia!$A$2:$J$497,5,0)),VLOOKUP($B531,padron!$A$3:$M$482,9,0)),+IF(ISERROR(VLOOKUP($B531,NAfiliado_NFarmacia!$A$2:$J$497,5,0)),"Ingresa Farmacia",VLOOKUP($B531,NAfiliado_NFarmacia!$A$2:$J$497,5,0))))</f>
        <v/>
      </c>
      <c r="J531" s="70">
        <f>+IF($B531="","",+IF(OR($F531="Si",$F531=""),IF(ISERROR(VLOOKUP($B531,padron!$A$3:$M$482,10,0)),+IF(ISERROR(VLOOKUP($B531,NAfiliado_NFarmacia!$A$2:$J$497,5,0)),"Ingresa Direccion de Farmacia",VLOOKUP($B531,NAfiliado_NFarmacia!$A$2:$J$497,6,0)),VLOOKUP($B531,padron!$A$3:$M$482,10,0)),+IF(ISERROR(VLOOKUP($B531,NAfiliado_NFarmacia!$A$2:$J$497,6,0)),"Ingresa Direccion de Farmacia",VLOOKUP($B531,NAfiliado_NFarmacia!$A$2:$J$497,6,0))))</f>
        <v/>
      </c>
      <c r="K531" s="70">
        <f>+IF($B531="","",+IF(OR($F531="Si",$F531=""),IF(ISERROR(VLOOKUP($B531,padron!$A$3:$M$482,10,0)),+IF(ISERROR(VLOOKUP($B531,NAfiliado_NFarmacia!$A$2:$J$497,5,0)),"Ingresa Localidad de Farmacia",VLOOKUP($B531,NAfiliado_NFarmacia!$A$2:$J$497,7,0)),VLOOKUP($B531,padron!$A$3:$M$482,11,0)),+IF(ISERROR(VLOOKUP($B531,NAfiliado_NFarmacia!$A$2:$J$497,7,0)),"Ingresa Localidad de Farmacia",VLOOKUP($B531,NAfiliado_NFarmacia!$A$2:$J$497,7,0))))</f>
        <v/>
      </c>
      <c r="L531" s="69">
        <f>+IF(B531="","",IF(F531="No","84005541",+IFERROR(+VLOOKUP(inicio!B531,padron!$A$2:$H$1999,8,0),"84005541")))</f>
        <v/>
      </c>
      <c r="M531" s="69">
        <f>+IF(B531="","",+IFERROR(+VLOOKUP(B531,padron!A:C,3,0),"no_cargado"))</f>
        <v/>
      </c>
      <c r="N531" s="69">
        <f>+IF(C531="","",+IFERROR(+VLOOKUP($C531,materiales!$A$2:$C$101,3,0),"9999"))</f>
        <v/>
      </c>
      <c r="O531" s="69">
        <f>+IF(D531="","","01")</f>
        <v/>
      </c>
      <c r="P531" s="69">
        <f>+IF(B531="","","CONVENIO 100%")</f>
        <v/>
      </c>
      <c r="Q531" s="69">
        <f>+IF(I531="","","ZTRA")</f>
        <v/>
      </c>
      <c r="R531" s="69">
        <f>+IF(J531="","",+IFERROR(+IF(U531="DSZA","ALMA","1004"),"ALMA"))</f>
        <v/>
      </c>
      <c r="S531" s="69">
        <f>+IF(K531="","","40000001")</f>
        <v/>
      </c>
      <c r="T531" s="69">
        <f>+IF(L531="","",+DAY(TODAY())&amp;"."&amp;TEXT(+TODAY(),"MM")&amp;"."&amp;+YEAR(TODAY()))</f>
        <v/>
      </c>
      <c r="U531" s="69">
        <f>+IF(M531="","",IFERROR(+VLOOKUP(C531,materiales!$A$2:$D$1000,4,0),"DSZA"))</f>
        <v/>
      </c>
      <c r="V531" s="69">
        <f>+IF(N531="","","MAN")</f>
        <v/>
      </c>
      <c r="W531" s="69">
        <f>IF(B531="","","02")</f>
        <v/>
      </c>
      <c r="X531" s="69">
        <f>IF(B531="","","01")</f>
        <v/>
      </c>
      <c r="Y531" s="70">
        <f>+RIGHT(B531,8)</f>
        <v/>
      </c>
      <c r="Z531" s="70">
        <f>IF(M531="no_cargado",VLOOKUP(B531,NAfiliado_NFarmacia!A:H,8,0),"")</f>
        <v/>
      </c>
      <c r="AA531" s="71" t="n"/>
    </row>
    <row r="532">
      <c r="A532" s="50" t="n"/>
      <c r="B532" s="70" t="n"/>
      <c r="C532" s="72" t="n"/>
      <c r="D532" s="70" t="n"/>
      <c r="E532" s="70" t="n"/>
      <c r="F532" s="70" t="n"/>
      <c r="G532" s="66">
        <f>+IF($B532="","",+IFERROR(+VLOOKUP(B532,padron!$A$2:$E$2000,2,0),+IFERROR(VLOOKUP(B532,NAfiliado_NFarmacia!$A:$J,10,0),"Ingresar Nuevo Afiliado")))</f>
        <v/>
      </c>
      <c r="H532" s="69">
        <f>+IF(B532="","",+IFERROR(+VLOOKUP($C532,materiales!$A$2:$C$101,2,0),"9999"))</f>
        <v/>
      </c>
      <c r="I532" s="70">
        <f>+IF($B532="","",+IF(OR($F532="Si",$F532=""),IF(ISERROR(VLOOKUP($B532,padron!$A$3:$M$482,9,0)),+IF(ISERROR(VLOOKUP($B532,NAfiliado_NFarmacia!$A$2:$J$497,5,0)),"Ingresa Farmacia",VLOOKUP($B532,NAfiliado_NFarmacia!$A$2:$J$497,5,0)),VLOOKUP($B532,padron!$A$3:$M$482,9,0)),+IF(ISERROR(VLOOKUP($B532,NAfiliado_NFarmacia!$A$2:$J$497,5,0)),"Ingresa Farmacia",VLOOKUP($B532,NAfiliado_NFarmacia!$A$2:$J$497,5,0))))</f>
        <v/>
      </c>
      <c r="J532" s="70">
        <f>+IF($B532="","",+IF(OR($F532="Si",$F532=""),IF(ISERROR(VLOOKUP($B532,padron!$A$3:$M$482,10,0)),+IF(ISERROR(VLOOKUP($B532,NAfiliado_NFarmacia!$A$2:$J$497,5,0)),"Ingresa Direccion de Farmacia",VLOOKUP($B532,NAfiliado_NFarmacia!$A$2:$J$497,6,0)),VLOOKUP($B532,padron!$A$3:$M$482,10,0)),+IF(ISERROR(VLOOKUP($B532,NAfiliado_NFarmacia!$A$2:$J$497,6,0)),"Ingresa Direccion de Farmacia",VLOOKUP($B532,NAfiliado_NFarmacia!$A$2:$J$497,6,0))))</f>
        <v/>
      </c>
      <c r="K532" s="70">
        <f>+IF($B532="","",+IF(OR($F532="Si",$F532=""),IF(ISERROR(VLOOKUP($B532,padron!$A$3:$M$482,10,0)),+IF(ISERROR(VLOOKUP($B532,NAfiliado_NFarmacia!$A$2:$J$497,5,0)),"Ingresa Localidad de Farmacia",VLOOKUP($B532,NAfiliado_NFarmacia!$A$2:$J$497,7,0)),VLOOKUP($B532,padron!$A$3:$M$482,11,0)),+IF(ISERROR(VLOOKUP($B532,NAfiliado_NFarmacia!$A$2:$J$497,7,0)),"Ingresa Localidad de Farmacia",VLOOKUP($B532,NAfiliado_NFarmacia!$A$2:$J$497,7,0))))</f>
        <v/>
      </c>
      <c r="L532" s="69">
        <f>+IF(B532="","",IF(F532="No","84005541",+IFERROR(+VLOOKUP(inicio!B532,padron!$A$2:$H$1999,8,0),"84005541")))</f>
        <v/>
      </c>
      <c r="M532" s="69">
        <f>+IF(B532="","",+IFERROR(+VLOOKUP(B532,padron!A:C,3,0),"no_cargado"))</f>
        <v/>
      </c>
      <c r="N532" s="69">
        <f>+IF(C532="","",+IFERROR(+VLOOKUP($C532,materiales!$A$2:$C$101,3,0),"9999"))</f>
        <v/>
      </c>
      <c r="O532" s="69">
        <f>+IF(D532="","","01")</f>
        <v/>
      </c>
      <c r="P532" s="69">
        <f>+IF(B532="","","CONVENIO 100%")</f>
        <v/>
      </c>
      <c r="Q532" s="69">
        <f>+IF(I532="","","ZTRA")</f>
        <v/>
      </c>
      <c r="R532" s="69">
        <f>+IF(J532="","",+IFERROR(+IF(U532="DSZA","ALMA","1004"),"ALMA"))</f>
        <v/>
      </c>
      <c r="S532" s="69">
        <f>+IF(K532="","","40000001")</f>
        <v/>
      </c>
      <c r="T532" s="69">
        <f>+IF(L532="","",+DAY(TODAY())&amp;"."&amp;TEXT(+TODAY(),"MM")&amp;"."&amp;+YEAR(TODAY()))</f>
        <v/>
      </c>
      <c r="U532" s="69">
        <f>+IF(M532="","",IFERROR(+VLOOKUP(C532,materiales!$A$2:$D$1000,4,0),"DSZA"))</f>
        <v/>
      </c>
      <c r="V532" s="69">
        <f>+IF(N532="","","MAN")</f>
        <v/>
      </c>
      <c r="W532" s="69">
        <f>IF(B532="","","02")</f>
        <v/>
      </c>
      <c r="X532" s="69">
        <f>IF(B532="","","01")</f>
        <v/>
      </c>
      <c r="Y532" s="70">
        <f>+RIGHT(B532,8)</f>
        <v/>
      </c>
      <c r="Z532" s="70">
        <f>IF(M532="no_cargado",VLOOKUP(B532,NAfiliado_NFarmacia!A:H,8,0),"")</f>
        <v/>
      </c>
      <c r="AA532" s="71" t="n"/>
    </row>
    <row r="533">
      <c r="A533" s="50" t="n"/>
      <c r="B533" s="70" t="n"/>
      <c r="C533" s="72" t="n"/>
      <c r="D533" s="70" t="n"/>
      <c r="E533" s="70" t="n"/>
      <c r="F533" s="70" t="n"/>
      <c r="G533" s="66">
        <f>+IF($B533="","",+IFERROR(+VLOOKUP(B533,padron!$A$2:$E$2000,2,0),+IFERROR(VLOOKUP(B533,NAfiliado_NFarmacia!$A:$J,10,0),"Ingresar Nuevo Afiliado")))</f>
        <v/>
      </c>
      <c r="H533" s="69">
        <f>+IF(B533="","",+IFERROR(+VLOOKUP($C533,materiales!$A$2:$C$101,2,0),"9999"))</f>
        <v/>
      </c>
      <c r="I533" s="70">
        <f>+IF($B533="","",+IF(OR($F533="Si",$F533=""),IF(ISERROR(VLOOKUP($B533,padron!$A$3:$M$482,9,0)),+IF(ISERROR(VLOOKUP($B533,NAfiliado_NFarmacia!$A$2:$J$497,5,0)),"Ingresa Farmacia",VLOOKUP($B533,NAfiliado_NFarmacia!$A$2:$J$497,5,0)),VLOOKUP($B533,padron!$A$3:$M$482,9,0)),+IF(ISERROR(VLOOKUP($B533,NAfiliado_NFarmacia!$A$2:$J$497,5,0)),"Ingresa Farmacia",VLOOKUP($B533,NAfiliado_NFarmacia!$A$2:$J$497,5,0))))</f>
        <v/>
      </c>
      <c r="J533" s="70">
        <f>+IF($B533="","",+IF(OR($F533="Si",$F533=""),IF(ISERROR(VLOOKUP($B533,padron!$A$3:$M$482,10,0)),+IF(ISERROR(VLOOKUP($B533,NAfiliado_NFarmacia!$A$2:$J$497,5,0)),"Ingresa Direccion de Farmacia",VLOOKUP($B533,NAfiliado_NFarmacia!$A$2:$J$497,6,0)),VLOOKUP($B533,padron!$A$3:$M$482,10,0)),+IF(ISERROR(VLOOKUP($B533,NAfiliado_NFarmacia!$A$2:$J$497,6,0)),"Ingresa Direccion de Farmacia",VLOOKUP($B533,NAfiliado_NFarmacia!$A$2:$J$497,6,0))))</f>
        <v/>
      </c>
      <c r="K533" s="70">
        <f>+IF($B533="","",+IF(OR($F533="Si",$F533=""),IF(ISERROR(VLOOKUP($B533,padron!$A$3:$M$482,10,0)),+IF(ISERROR(VLOOKUP($B533,NAfiliado_NFarmacia!$A$2:$J$497,5,0)),"Ingresa Localidad de Farmacia",VLOOKUP($B533,NAfiliado_NFarmacia!$A$2:$J$497,7,0)),VLOOKUP($B533,padron!$A$3:$M$482,11,0)),+IF(ISERROR(VLOOKUP($B533,NAfiliado_NFarmacia!$A$2:$J$497,7,0)),"Ingresa Localidad de Farmacia",VLOOKUP($B533,NAfiliado_NFarmacia!$A$2:$J$497,7,0))))</f>
        <v/>
      </c>
      <c r="L533" s="69">
        <f>+IF(B533="","",IF(F533="No","84005541",+IFERROR(+VLOOKUP(inicio!B533,padron!$A$2:$H$1999,8,0),"84005541")))</f>
        <v/>
      </c>
      <c r="M533" s="69">
        <f>+IF(B533="","",+IFERROR(+VLOOKUP(B533,padron!A:C,3,0),"no_cargado"))</f>
        <v/>
      </c>
      <c r="N533" s="69">
        <f>+IF(C533="","",+IFERROR(+VLOOKUP($C533,materiales!$A$2:$C$101,3,0),"9999"))</f>
        <v/>
      </c>
      <c r="O533" s="69">
        <f>+IF(D533="","","01")</f>
        <v/>
      </c>
      <c r="P533" s="69">
        <f>+IF(B533="","","CONVENIO 100%")</f>
        <v/>
      </c>
      <c r="Q533" s="69">
        <f>+IF(I533="","","ZTRA")</f>
        <v/>
      </c>
      <c r="R533" s="69">
        <f>+IF(J533="","",+IFERROR(+IF(U533="DSZA","ALMA","1004"),"ALMA"))</f>
        <v/>
      </c>
      <c r="S533" s="69">
        <f>+IF(K533="","","40000001")</f>
        <v/>
      </c>
      <c r="T533" s="69">
        <f>+IF(L533="","",+DAY(TODAY())&amp;"."&amp;TEXT(+TODAY(),"MM")&amp;"."&amp;+YEAR(TODAY()))</f>
        <v/>
      </c>
      <c r="U533" s="69">
        <f>+IF(M533="","",IFERROR(+VLOOKUP(C533,materiales!$A$2:$D$1000,4,0),"DSZA"))</f>
        <v/>
      </c>
      <c r="V533" s="69">
        <f>+IF(N533="","","MAN")</f>
        <v/>
      </c>
      <c r="W533" s="69">
        <f>IF(B533="","","02")</f>
        <v/>
      </c>
      <c r="X533" s="69">
        <f>IF(B533="","","01")</f>
        <v/>
      </c>
      <c r="Y533" s="70">
        <f>+RIGHT(B533,8)</f>
        <v/>
      </c>
      <c r="Z533" s="70">
        <f>IF(M533="no_cargado",VLOOKUP(B533,NAfiliado_NFarmacia!A:H,8,0),"")</f>
        <v/>
      </c>
      <c r="AA533" s="71" t="n"/>
    </row>
    <row r="534">
      <c r="A534" s="50" t="n"/>
      <c r="B534" s="70" t="n"/>
      <c r="C534" s="72" t="n"/>
      <c r="D534" s="70" t="n"/>
      <c r="E534" s="70" t="n"/>
      <c r="F534" s="70" t="n"/>
      <c r="G534" s="66">
        <f>+IF($B534="","",+IFERROR(+VLOOKUP(B534,padron!$A$2:$E$2000,2,0),+IFERROR(VLOOKUP(B534,NAfiliado_NFarmacia!$A:$J,10,0),"Ingresar Nuevo Afiliado")))</f>
        <v/>
      </c>
      <c r="H534" s="69">
        <f>+IF(B534="","",+IFERROR(+VLOOKUP($C534,materiales!$A$2:$C$101,2,0),"9999"))</f>
        <v/>
      </c>
      <c r="I534" s="70">
        <f>+IF($B534="","",+IF(OR($F534="Si",$F534=""),IF(ISERROR(VLOOKUP($B534,padron!$A$3:$M$482,9,0)),+IF(ISERROR(VLOOKUP($B534,NAfiliado_NFarmacia!$A$2:$J$497,5,0)),"Ingresa Farmacia",VLOOKUP($B534,NAfiliado_NFarmacia!$A$2:$J$497,5,0)),VLOOKUP($B534,padron!$A$3:$M$482,9,0)),+IF(ISERROR(VLOOKUP($B534,NAfiliado_NFarmacia!$A$2:$J$497,5,0)),"Ingresa Farmacia",VLOOKUP($B534,NAfiliado_NFarmacia!$A$2:$J$497,5,0))))</f>
        <v/>
      </c>
      <c r="J534" s="70">
        <f>+IF($B534="","",+IF(OR($F534="Si",$F534=""),IF(ISERROR(VLOOKUP($B534,padron!$A$3:$M$482,10,0)),+IF(ISERROR(VLOOKUP($B534,NAfiliado_NFarmacia!$A$2:$J$497,5,0)),"Ingresa Direccion de Farmacia",VLOOKUP($B534,NAfiliado_NFarmacia!$A$2:$J$497,6,0)),VLOOKUP($B534,padron!$A$3:$M$482,10,0)),+IF(ISERROR(VLOOKUP($B534,NAfiliado_NFarmacia!$A$2:$J$497,6,0)),"Ingresa Direccion de Farmacia",VLOOKUP($B534,NAfiliado_NFarmacia!$A$2:$J$497,6,0))))</f>
        <v/>
      </c>
      <c r="K534" s="70">
        <f>+IF($B534="","",+IF(OR($F534="Si",$F534=""),IF(ISERROR(VLOOKUP($B534,padron!$A$3:$M$482,10,0)),+IF(ISERROR(VLOOKUP($B534,NAfiliado_NFarmacia!$A$2:$J$497,5,0)),"Ingresa Localidad de Farmacia",VLOOKUP($B534,NAfiliado_NFarmacia!$A$2:$J$497,7,0)),VLOOKUP($B534,padron!$A$3:$M$482,11,0)),+IF(ISERROR(VLOOKUP($B534,NAfiliado_NFarmacia!$A$2:$J$497,7,0)),"Ingresa Localidad de Farmacia",VLOOKUP($B534,NAfiliado_NFarmacia!$A$2:$J$497,7,0))))</f>
        <v/>
      </c>
      <c r="L534" s="69">
        <f>+IF(B534="","",IF(F534="No","84005541",+IFERROR(+VLOOKUP(inicio!B534,padron!$A$2:$H$1999,8,0),"84005541")))</f>
        <v/>
      </c>
      <c r="M534" s="69">
        <f>+IF(B534="","",+IFERROR(+VLOOKUP(B534,padron!A:C,3,0),"no_cargado"))</f>
        <v/>
      </c>
      <c r="N534" s="69">
        <f>+IF(C534="","",+IFERROR(+VLOOKUP($C534,materiales!$A$2:$C$101,3,0),"9999"))</f>
        <v/>
      </c>
      <c r="O534" s="69">
        <f>+IF(D534="","","01")</f>
        <v/>
      </c>
      <c r="P534" s="69">
        <f>+IF(B534="","","CONVENIO 100%")</f>
        <v/>
      </c>
      <c r="Q534" s="69">
        <f>+IF(I534="","","ZTRA")</f>
        <v/>
      </c>
      <c r="R534" s="69">
        <f>+IF(J534="","",+IFERROR(+IF(U534="DSZA","ALMA","1004"),"ALMA"))</f>
        <v/>
      </c>
      <c r="S534" s="69">
        <f>+IF(K534="","","40000001")</f>
        <v/>
      </c>
      <c r="T534" s="69">
        <f>+IF(L534="","",+DAY(TODAY())&amp;"."&amp;TEXT(+TODAY(),"MM")&amp;"."&amp;+YEAR(TODAY()))</f>
        <v/>
      </c>
      <c r="U534" s="69">
        <f>+IF(M534="","",IFERROR(+VLOOKUP(C534,materiales!$A$2:$D$1000,4,0),"DSZA"))</f>
        <v/>
      </c>
      <c r="V534" s="69">
        <f>+IF(N534="","","MAN")</f>
        <v/>
      </c>
      <c r="W534" s="69">
        <f>IF(B534="","","02")</f>
        <v/>
      </c>
      <c r="X534" s="69">
        <f>IF(B534="","","01")</f>
        <v/>
      </c>
      <c r="Y534" s="70">
        <f>+RIGHT(B534,8)</f>
        <v/>
      </c>
      <c r="Z534" s="70">
        <f>IF(M534="no_cargado",VLOOKUP(B534,NAfiliado_NFarmacia!A:H,8,0),"")</f>
        <v/>
      </c>
      <c r="AA534" s="71" t="n"/>
    </row>
    <row r="535">
      <c r="A535" s="50" t="n"/>
      <c r="B535" s="70" t="n"/>
      <c r="C535" s="72" t="n"/>
      <c r="D535" s="70" t="n"/>
      <c r="E535" s="70" t="n"/>
      <c r="F535" s="70" t="n"/>
      <c r="G535" s="66">
        <f>+IF($B535="","",+IFERROR(+VLOOKUP(B535,padron!$A$2:$E$2000,2,0),+IFERROR(VLOOKUP(B535,NAfiliado_NFarmacia!$A:$J,10,0),"Ingresar Nuevo Afiliado")))</f>
        <v/>
      </c>
      <c r="H535" s="69">
        <f>+IF(B535="","",+IFERROR(+VLOOKUP($C535,materiales!$A$2:$C$101,2,0),"9999"))</f>
        <v/>
      </c>
      <c r="I535" s="70">
        <f>+IF($B535="","",+IF(OR($F535="Si",$F535=""),IF(ISERROR(VLOOKUP($B535,padron!$A$3:$M$482,9,0)),+IF(ISERROR(VLOOKUP($B535,NAfiliado_NFarmacia!$A$2:$J$497,5,0)),"Ingresa Farmacia",VLOOKUP($B535,NAfiliado_NFarmacia!$A$2:$J$497,5,0)),VLOOKUP($B535,padron!$A$3:$M$482,9,0)),+IF(ISERROR(VLOOKUP($B535,NAfiliado_NFarmacia!$A$2:$J$497,5,0)),"Ingresa Farmacia",VLOOKUP($B535,NAfiliado_NFarmacia!$A$2:$J$497,5,0))))</f>
        <v/>
      </c>
      <c r="J535" s="70">
        <f>+IF($B535="","",+IF(OR($F535="Si",$F535=""),IF(ISERROR(VLOOKUP($B535,padron!$A$3:$M$482,10,0)),+IF(ISERROR(VLOOKUP($B535,NAfiliado_NFarmacia!$A$2:$J$497,5,0)),"Ingresa Direccion de Farmacia",VLOOKUP($B535,NAfiliado_NFarmacia!$A$2:$J$497,6,0)),VLOOKUP($B535,padron!$A$3:$M$482,10,0)),+IF(ISERROR(VLOOKUP($B535,NAfiliado_NFarmacia!$A$2:$J$497,6,0)),"Ingresa Direccion de Farmacia",VLOOKUP($B535,NAfiliado_NFarmacia!$A$2:$J$497,6,0))))</f>
        <v/>
      </c>
      <c r="K535" s="70">
        <f>+IF($B535="","",+IF(OR($F535="Si",$F535=""),IF(ISERROR(VLOOKUP($B535,padron!$A$3:$M$482,10,0)),+IF(ISERROR(VLOOKUP($B535,NAfiliado_NFarmacia!$A$2:$J$497,5,0)),"Ingresa Localidad de Farmacia",VLOOKUP($B535,NAfiliado_NFarmacia!$A$2:$J$497,7,0)),VLOOKUP($B535,padron!$A$3:$M$482,11,0)),+IF(ISERROR(VLOOKUP($B535,NAfiliado_NFarmacia!$A$2:$J$497,7,0)),"Ingresa Localidad de Farmacia",VLOOKUP($B535,NAfiliado_NFarmacia!$A$2:$J$497,7,0))))</f>
        <v/>
      </c>
      <c r="L535" s="69">
        <f>+IF(B535="","",IF(F535="No","84005541",+IFERROR(+VLOOKUP(inicio!B535,padron!$A$2:$H$1999,8,0),"84005541")))</f>
        <v/>
      </c>
      <c r="M535" s="69">
        <f>+IF(B535="","",+IFERROR(+VLOOKUP(B535,padron!A:C,3,0),"no_cargado"))</f>
        <v/>
      </c>
      <c r="N535" s="69">
        <f>+IF(C535="","",+IFERROR(+VLOOKUP($C535,materiales!$A$2:$C$101,3,0),"9999"))</f>
        <v/>
      </c>
      <c r="O535" s="69">
        <f>+IF(D535="","","01")</f>
        <v/>
      </c>
      <c r="P535" s="69">
        <f>+IF(B535="","","CONVENIO 100%")</f>
        <v/>
      </c>
      <c r="Q535" s="69">
        <f>+IF(I535="","","ZTRA")</f>
        <v/>
      </c>
      <c r="R535" s="69">
        <f>+IF(J535="","",+IFERROR(+IF(U535="DSZA","ALMA","1004"),"ALMA"))</f>
        <v/>
      </c>
      <c r="S535" s="69">
        <f>+IF(K535="","","40000001")</f>
        <v/>
      </c>
      <c r="T535" s="69">
        <f>+IF(L535="","",+DAY(TODAY())&amp;"."&amp;TEXT(+TODAY(),"MM")&amp;"."&amp;+YEAR(TODAY()))</f>
        <v/>
      </c>
      <c r="U535" s="69">
        <f>+IF(M535="","",IFERROR(+VLOOKUP(C535,materiales!$A$2:$D$1000,4,0),"DSZA"))</f>
        <v/>
      </c>
      <c r="V535" s="69">
        <f>+IF(N535="","","MAN")</f>
        <v/>
      </c>
      <c r="W535" s="69">
        <f>IF(B535="","","02")</f>
        <v/>
      </c>
      <c r="X535" s="69">
        <f>IF(B535="","","01")</f>
        <v/>
      </c>
      <c r="Y535" s="70">
        <f>+RIGHT(B535,8)</f>
        <v/>
      </c>
      <c r="Z535" s="70">
        <f>IF(M535="no_cargado",VLOOKUP(B535,NAfiliado_NFarmacia!A:H,8,0),"")</f>
        <v/>
      </c>
      <c r="AA535" s="71" t="n"/>
    </row>
    <row r="536">
      <c r="A536" s="50" t="n"/>
      <c r="B536" s="70" t="n"/>
      <c r="C536" s="72" t="n"/>
      <c r="D536" s="70" t="n"/>
      <c r="E536" s="70" t="n"/>
      <c r="F536" s="70" t="n"/>
      <c r="G536" s="66">
        <f>+IF($B536="","",+IFERROR(+VLOOKUP(B536,padron!$A$2:$E$2000,2,0),+IFERROR(VLOOKUP(B536,NAfiliado_NFarmacia!$A:$J,10,0),"Ingresar Nuevo Afiliado")))</f>
        <v/>
      </c>
      <c r="H536" s="69">
        <f>+IF(B536="","",+IFERROR(+VLOOKUP($C536,materiales!$A$2:$C$101,2,0),"9999"))</f>
        <v/>
      </c>
      <c r="I536" s="70">
        <f>+IF($B536="","",+IF(OR($F536="Si",$F536=""),IF(ISERROR(VLOOKUP($B536,padron!$A$3:$M$482,9,0)),+IF(ISERROR(VLOOKUP($B536,NAfiliado_NFarmacia!$A$2:$J$497,5,0)),"Ingresa Farmacia",VLOOKUP($B536,NAfiliado_NFarmacia!$A$2:$J$497,5,0)),VLOOKUP($B536,padron!$A$3:$M$482,9,0)),+IF(ISERROR(VLOOKUP($B536,NAfiliado_NFarmacia!$A$2:$J$497,5,0)),"Ingresa Farmacia",VLOOKUP($B536,NAfiliado_NFarmacia!$A$2:$J$497,5,0))))</f>
        <v/>
      </c>
      <c r="J536" s="70">
        <f>+IF($B536="","",+IF(OR($F536="Si",$F536=""),IF(ISERROR(VLOOKUP($B536,padron!$A$3:$M$482,10,0)),+IF(ISERROR(VLOOKUP($B536,NAfiliado_NFarmacia!$A$2:$J$497,5,0)),"Ingresa Direccion de Farmacia",VLOOKUP($B536,NAfiliado_NFarmacia!$A$2:$J$497,6,0)),VLOOKUP($B536,padron!$A$3:$M$482,10,0)),+IF(ISERROR(VLOOKUP($B536,NAfiliado_NFarmacia!$A$2:$J$497,6,0)),"Ingresa Direccion de Farmacia",VLOOKUP($B536,NAfiliado_NFarmacia!$A$2:$J$497,6,0))))</f>
        <v/>
      </c>
      <c r="K536" s="70">
        <f>+IF($B536="","",+IF(OR($F536="Si",$F536=""),IF(ISERROR(VLOOKUP($B536,padron!$A$3:$M$482,10,0)),+IF(ISERROR(VLOOKUP($B536,NAfiliado_NFarmacia!$A$2:$J$497,5,0)),"Ingresa Localidad de Farmacia",VLOOKUP($B536,NAfiliado_NFarmacia!$A$2:$J$497,7,0)),VLOOKUP($B536,padron!$A$3:$M$482,11,0)),+IF(ISERROR(VLOOKUP($B536,NAfiliado_NFarmacia!$A$2:$J$497,7,0)),"Ingresa Localidad de Farmacia",VLOOKUP($B536,NAfiliado_NFarmacia!$A$2:$J$497,7,0))))</f>
        <v/>
      </c>
      <c r="L536" s="69">
        <f>+IF(B536="","",IF(F536="No","84005541",+IFERROR(+VLOOKUP(inicio!B536,padron!$A$2:$H$1999,8,0),"84005541")))</f>
        <v/>
      </c>
      <c r="M536" s="69">
        <f>+IF(B536="","",+IFERROR(+VLOOKUP(B536,padron!A:C,3,0),"no_cargado"))</f>
        <v/>
      </c>
      <c r="N536" s="69">
        <f>+IF(C536="","",+IFERROR(+VLOOKUP($C536,materiales!$A$2:$C$101,3,0),"9999"))</f>
        <v/>
      </c>
      <c r="O536" s="69">
        <f>+IF(D536="","","01")</f>
        <v/>
      </c>
      <c r="P536" s="69">
        <f>+IF(B536="","","CONVENIO 100%")</f>
        <v/>
      </c>
      <c r="Q536" s="69">
        <f>+IF(I536="","","ZTRA")</f>
        <v/>
      </c>
      <c r="R536" s="69">
        <f>+IF(J536="","",+IFERROR(+IF(U536="DSZA","ALMA","1004"),"ALMA"))</f>
        <v/>
      </c>
      <c r="S536" s="69">
        <f>+IF(K536="","","40000001")</f>
        <v/>
      </c>
      <c r="T536" s="69">
        <f>+IF(L536="","",+DAY(TODAY())&amp;"."&amp;TEXT(+TODAY(),"MM")&amp;"."&amp;+YEAR(TODAY()))</f>
        <v/>
      </c>
      <c r="U536" s="69">
        <f>+IF(M536="","",IFERROR(+VLOOKUP(C536,materiales!$A$2:$D$1000,4,0),"DSZA"))</f>
        <v/>
      </c>
      <c r="V536" s="69">
        <f>+IF(N536="","","MAN")</f>
        <v/>
      </c>
      <c r="W536" s="69">
        <f>IF(B536="","","02")</f>
        <v/>
      </c>
      <c r="X536" s="69">
        <f>IF(B536="","","01")</f>
        <v/>
      </c>
      <c r="Y536" s="70">
        <f>+RIGHT(B536,8)</f>
        <v/>
      </c>
      <c r="Z536" s="70">
        <f>IF(M536="no_cargado",VLOOKUP(B536,NAfiliado_NFarmacia!A:H,8,0),"")</f>
        <v/>
      </c>
      <c r="AA536" s="71" t="n"/>
    </row>
    <row r="537">
      <c r="A537" s="50" t="n"/>
      <c r="B537" s="70" t="n"/>
      <c r="C537" s="72" t="n"/>
      <c r="D537" s="70" t="n"/>
      <c r="E537" s="70" t="n"/>
      <c r="F537" s="70" t="n"/>
      <c r="G537" s="66">
        <f>+IF($B537="","",+IFERROR(+VLOOKUP(B537,padron!$A$2:$E$2000,2,0),+IFERROR(VLOOKUP(B537,NAfiliado_NFarmacia!$A:$J,10,0),"Ingresar Nuevo Afiliado")))</f>
        <v/>
      </c>
      <c r="H537" s="69">
        <f>+IF(B537="","",+IFERROR(+VLOOKUP($C537,materiales!$A$2:$C$101,2,0),"9999"))</f>
        <v/>
      </c>
      <c r="I537" s="70">
        <f>+IF($B537="","",+IF(OR($F537="Si",$F537=""),IF(ISERROR(VLOOKUP($B537,padron!$A$3:$M$482,9,0)),+IF(ISERROR(VLOOKUP($B537,NAfiliado_NFarmacia!$A$2:$J$497,5,0)),"Ingresa Farmacia",VLOOKUP($B537,NAfiliado_NFarmacia!$A$2:$J$497,5,0)),VLOOKUP($B537,padron!$A$3:$M$482,9,0)),+IF(ISERROR(VLOOKUP($B537,NAfiliado_NFarmacia!$A$2:$J$497,5,0)),"Ingresa Farmacia",VLOOKUP($B537,NAfiliado_NFarmacia!$A$2:$J$497,5,0))))</f>
        <v/>
      </c>
      <c r="J537" s="70">
        <f>+IF($B537="","",+IF(OR($F537="Si",$F537=""),IF(ISERROR(VLOOKUP($B537,padron!$A$3:$M$482,10,0)),+IF(ISERROR(VLOOKUP($B537,NAfiliado_NFarmacia!$A$2:$J$497,5,0)),"Ingresa Direccion de Farmacia",VLOOKUP($B537,NAfiliado_NFarmacia!$A$2:$J$497,6,0)),VLOOKUP($B537,padron!$A$3:$M$482,10,0)),+IF(ISERROR(VLOOKUP($B537,NAfiliado_NFarmacia!$A$2:$J$497,6,0)),"Ingresa Direccion de Farmacia",VLOOKUP($B537,NAfiliado_NFarmacia!$A$2:$J$497,6,0))))</f>
        <v/>
      </c>
      <c r="K537" s="70">
        <f>+IF($B537="","",+IF(OR($F537="Si",$F537=""),IF(ISERROR(VLOOKUP($B537,padron!$A$3:$M$482,10,0)),+IF(ISERROR(VLOOKUP($B537,NAfiliado_NFarmacia!$A$2:$J$497,5,0)),"Ingresa Localidad de Farmacia",VLOOKUP($B537,NAfiliado_NFarmacia!$A$2:$J$497,7,0)),VLOOKUP($B537,padron!$A$3:$M$482,11,0)),+IF(ISERROR(VLOOKUP($B537,NAfiliado_NFarmacia!$A$2:$J$497,7,0)),"Ingresa Localidad de Farmacia",VLOOKUP($B537,NAfiliado_NFarmacia!$A$2:$J$497,7,0))))</f>
        <v/>
      </c>
      <c r="L537" s="69">
        <f>+IF(B537="","",IF(F537="No","84005541",+IFERROR(+VLOOKUP(inicio!B537,padron!$A$2:$H$1999,8,0),"84005541")))</f>
        <v/>
      </c>
      <c r="M537" s="69">
        <f>+IF(B537="","",+IFERROR(+VLOOKUP(B537,padron!A:C,3,0),"no_cargado"))</f>
        <v/>
      </c>
      <c r="N537" s="69">
        <f>+IF(C537="","",+IFERROR(+VLOOKUP($C537,materiales!$A$2:$C$101,3,0),"9999"))</f>
        <v/>
      </c>
      <c r="O537" s="69">
        <f>+IF(D537="","","01")</f>
        <v/>
      </c>
      <c r="P537" s="69">
        <f>+IF(B537="","","CONVENIO 100%")</f>
        <v/>
      </c>
      <c r="Q537" s="69">
        <f>+IF(I537="","","ZTRA")</f>
        <v/>
      </c>
      <c r="R537" s="69">
        <f>+IF(J537="","",+IFERROR(+IF(U537="DSZA","ALMA","1004"),"ALMA"))</f>
        <v/>
      </c>
      <c r="S537" s="69">
        <f>+IF(K537="","","40000001")</f>
        <v/>
      </c>
      <c r="T537" s="69">
        <f>+IF(L537="","",+DAY(TODAY())&amp;"."&amp;TEXT(+TODAY(),"MM")&amp;"."&amp;+YEAR(TODAY()))</f>
        <v/>
      </c>
      <c r="U537" s="69">
        <f>+IF(M537="","",IFERROR(+VLOOKUP(C537,materiales!$A$2:$D$1000,4,0),"DSZA"))</f>
        <v/>
      </c>
      <c r="V537" s="69">
        <f>+IF(N537="","","MAN")</f>
        <v/>
      </c>
      <c r="W537" s="69">
        <f>IF(B537="","","02")</f>
        <v/>
      </c>
      <c r="X537" s="69">
        <f>IF(B537="","","01")</f>
        <v/>
      </c>
      <c r="Y537" s="70">
        <f>+RIGHT(B537,8)</f>
        <v/>
      </c>
      <c r="Z537" s="70">
        <f>IF(M537="no_cargado",VLOOKUP(B537,NAfiliado_NFarmacia!A:H,8,0),"")</f>
        <v/>
      </c>
      <c r="AA537" s="71" t="n"/>
    </row>
    <row r="538">
      <c r="A538" s="50" t="n"/>
      <c r="B538" s="70" t="n"/>
      <c r="C538" s="72" t="n"/>
      <c r="D538" s="70" t="n"/>
      <c r="E538" s="70" t="n"/>
      <c r="F538" s="70" t="n"/>
      <c r="G538" s="66">
        <f>+IF($B538="","",+IFERROR(+VLOOKUP(B538,padron!$A$2:$E$2000,2,0),+IFERROR(VLOOKUP(B538,NAfiliado_NFarmacia!$A:$J,10,0),"Ingresar Nuevo Afiliado")))</f>
        <v/>
      </c>
      <c r="H538" s="69">
        <f>+IF(B538="","",+IFERROR(+VLOOKUP($C538,materiales!$A$2:$C$101,2,0),"9999"))</f>
        <v/>
      </c>
      <c r="I538" s="70">
        <f>+IF($B538="","",+IF(OR($F538="Si",$F538=""),IF(ISERROR(VLOOKUP($B538,padron!$A$3:$M$482,9,0)),+IF(ISERROR(VLOOKUP($B538,NAfiliado_NFarmacia!$A$2:$J$497,5,0)),"Ingresa Farmacia",VLOOKUP($B538,NAfiliado_NFarmacia!$A$2:$J$497,5,0)),VLOOKUP($B538,padron!$A$3:$M$482,9,0)),+IF(ISERROR(VLOOKUP($B538,NAfiliado_NFarmacia!$A$2:$J$497,5,0)),"Ingresa Farmacia",VLOOKUP($B538,NAfiliado_NFarmacia!$A$2:$J$497,5,0))))</f>
        <v/>
      </c>
      <c r="J538" s="70">
        <f>+IF($B538="","",+IF(OR($F538="Si",$F538=""),IF(ISERROR(VLOOKUP($B538,padron!$A$3:$M$482,10,0)),+IF(ISERROR(VLOOKUP($B538,NAfiliado_NFarmacia!$A$2:$J$497,5,0)),"Ingresa Direccion de Farmacia",VLOOKUP($B538,NAfiliado_NFarmacia!$A$2:$J$497,6,0)),VLOOKUP($B538,padron!$A$3:$M$482,10,0)),+IF(ISERROR(VLOOKUP($B538,NAfiliado_NFarmacia!$A$2:$J$497,6,0)),"Ingresa Direccion de Farmacia",VLOOKUP($B538,NAfiliado_NFarmacia!$A$2:$J$497,6,0))))</f>
        <v/>
      </c>
      <c r="K538" s="70">
        <f>+IF($B538="","",+IF(OR($F538="Si",$F538=""),IF(ISERROR(VLOOKUP($B538,padron!$A$3:$M$482,10,0)),+IF(ISERROR(VLOOKUP($B538,NAfiliado_NFarmacia!$A$2:$J$497,5,0)),"Ingresa Localidad de Farmacia",VLOOKUP($B538,NAfiliado_NFarmacia!$A$2:$J$497,7,0)),VLOOKUP($B538,padron!$A$3:$M$482,11,0)),+IF(ISERROR(VLOOKUP($B538,NAfiliado_NFarmacia!$A$2:$J$497,7,0)),"Ingresa Localidad de Farmacia",VLOOKUP($B538,NAfiliado_NFarmacia!$A$2:$J$497,7,0))))</f>
        <v/>
      </c>
      <c r="L538" s="69">
        <f>+IF(B538="","",IF(F538="No","84005541",+IFERROR(+VLOOKUP(inicio!B538,padron!$A$2:$H$1999,8,0),"84005541")))</f>
        <v/>
      </c>
      <c r="M538" s="69">
        <f>+IF(B538="","",+IFERROR(+VLOOKUP(B538,padron!A:C,3,0),"no_cargado"))</f>
        <v/>
      </c>
      <c r="N538" s="69">
        <f>+IF(C538="","",+IFERROR(+VLOOKUP($C538,materiales!$A$2:$C$101,3,0),"9999"))</f>
        <v/>
      </c>
      <c r="O538" s="69">
        <f>+IF(D538="","","01")</f>
        <v/>
      </c>
      <c r="P538" s="69">
        <f>+IF(B538="","","CONVENIO 100%")</f>
        <v/>
      </c>
      <c r="Q538" s="69">
        <f>+IF(I538="","","ZTRA")</f>
        <v/>
      </c>
      <c r="R538" s="69">
        <f>+IF(J538="","",+IFERROR(+IF(U538="DSZA","ALMA","1004"),"ALMA"))</f>
        <v/>
      </c>
      <c r="S538" s="69">
        <f>+IF(K538="","","40000001")</f>
        <v/>
      </c>
      <c r="T538" s="69">
        <f>+IF(L538="","",+DAY(TODAY())&amp;"."&amp;TEXT(+TODAY(),"MM")&amp;"."&amp;+YEAR(TODAY()))</f>
        <v/>
      </c>
      <c r="U538" s="69">
        <f>+IF(M538="","",IFERROR(+VLOOKUP(C538,materiales!$A$2:$D$1000,4,0),"DSZA"))</f>
        <v/>
      </c>
      <c r="V538" s="69">
        <f>+IF(N538="","","MAN")</f>
        <v/>
      </c>
      <c r="W538" s="69">
        <f>IF(B538="","","02")</f>
        <v/>
      </c>
      <c r="X538" s="69">
        <f>IF(B538="","","01")</f>
        <v/>
      </c>
      <c r="Y538" s="70">
        <f>+RIGHT(B538,8)</f>
        <v/>
      </c>
      <c r="Z538" s="70">
        <f>IF(M538="no_cargado",VLOOKUP(B538,NAfiliado_NFarmacia!A:H,8,0),"")</f>
        <v/>
      </c>
      <c r="AA538" s="71" t="n"/>
    </row>
    <row r="539">
      <c r="A539" s="50" t="n"/>
      <c r="B539" s="70" t="n"/>
      <c r="C539" s="72" t="n"/>
      <c r="D539" s="70" t="n"/>
      <c r="E539" s="70" t="n"/>
      <c r="F539" s="70" t="n"/>
      <c r="G539" s="66">
        <f>+IF($B539="","",+IFERROR(+VLOOKUP(B539,padron!$A$2:$E$2000,2,0),+IFERROR(VLOOKUP(B539,NAfiliado_NFarmacia!$A:$J,10,0),"Ingresar Nuevo Afiliado")))</f>
        <v/>
      </c>
      <c r="H539" s="69">
        <f>+IF(B539="","",+IFERROR(+VLOOKUP($C539,materiales!$A$2:$C$101,2,0),"9999"))</f>
        <v/>
      </c>
      <c r="I539" s="70">
        <f>+IF($B539="","",+IF(OR($F539="Si",$F539=""),IF(ISERROR(VLOOKUP($B539,padron!$A$3:$M$482,9,0)),+IF(ISERROR(VLOOKUP($B539,NAfiliado_NFarmacia!$A$2:$J$497,5,0)),"Ingresa Farmacia",VLOOKUP($B539,NAfiliado_NFarmacia!$A$2:$J$497,5,0)),VLOOKUP($B539,padron!$A$3:$M$482,9,0)),+IF(ISERROR(VLOOKUP($B539,NAfiliado_NFarmacia!$A$2:$J$497,5,0)),"Ingresa Farmacia",VLOOKUP($B539,NAfiliado_NFarmacia!$A$2:$J$497,5,0))))</f>
        <v/>
      </c>
      <c r="J539" s="70">
        <f>+IF($B539="","",+IF(OR($F539="Si",$F539=""),IF(ISERROR(VLOOKUP($B539,padron!$A$3:$M$482,10,0)),+IF(ISERROR(VLOOKUP($B539,NAfiliado_NFarmacia!$A$2:$J$497,5,0)),"Ingresa Direccion de Farmacia",VLOOKUP($B539,NAfiliado_NFarmacia!$A$2:$J$497,6,0)),VLOOKUP($B539,padron!$A$3:$M$482,10,0)),+IF(ISERROR(VLOOKUP($B539,NAfiliado_NFarmacia!$A$2:$J$497,6,0)),"Ingresa Direccion de Farmacia",VLOOKUP($B539,NAfiliado_NFarmacia!$A$2:$J$497,6,0))))</f>
        <v/>
      </c>
      <c r="K539" s="70">
        <f>+IF($B539="","",+IF(OR($F539="Si",$F539=""),IF(ISERROR(VLOOKUP($B539,padron!$A$3:$M$482,10,0)),+IF(ISERROR(VLOOKUP($B539,NAfiliado_NFarmacia!$A$2:$J$497,5,0)),"Ingresa Localidad de Farmacia",VLOOKUP($B539,NAfiliado_NFarmacia!$A$2:$J$497,7,0)),VLOOKUP($B539,padron!$A$3:$M$482,11,0)),+IF(ISERROR(VLOOKUP($B539,NAfiliado_NFarmacia!$A$2:$J$497,7,0)),"Ingresa Localidad de Farmacia",VLOOKUP($B539,NAfiliado_NFarmacia!$A$2:$J$497,7,0))))</f>
        <v/>
      </c>
      <c r="L539" s="69">
        <f>+IF(B539="","",IF(F539="No","84005541",+IFERROR(+VLOOKUP(inicio!B539,padron!$A$2:$H$1999,8,0),"84005541")))</f>
        <v/>
      </c>
      <c r="M539" s="69">
        <f>+IF(B539="","",+IFERROR(+VLOOKUP(B539,padron!A:C,3,0),"no_cargado"))</f>
        <v/>
      </c>
      <c r="N539" s="69">
        <f>+IF(C539="","",+IFERROR(+VLOOKUP($C539,materiales!$A$2:$C$101,3,0),"9999"))</f>
        <v/>
      </c>
      <c r="O539" s="69">
        <f>+IF(D539="","","01")</f>
        <v/>
      </c>
      <c r="P539" s="69">
        <f>+IF(B539="","","CONVENIO 100%")</f>
        <v/>
      </c>
      <c r="Q539" s="69">
        <f>+IF(I539="","","ZTRA")</f>
        <v/>
      </c>
      <c r="R539" s="69">
        <f>+IF(J539="","",+IFERROR(+IF(U539="DSZA","ALMA","1004"),"ALMA"))</f>
        <v/>
      </c>
      <c r="S539" s="69">
        <f>+IF(K539="","","40000001")</f>
        <v/>
      </c>
      <c r="T539" s="69">
        <f>+IF(L539="","",+DAY(TODAY())&amp;"."&amp;TEXT(+TODAY(),"MM")&amp;"."&amp;+YEAR(TODAY()))</f>
        <v/>
      </c>
      <c r="U539" s="69">
        <f>+IF(M539="","",IFERROR(+VLOOKUP(C539,materiales!$A$2:$D$1000,4,0),"DSZA"))</f>
        <v/>
      </c>
      <c r="V539" s="69">
        <f>+IF(N539="","","MAN")</f>
        <v/>
      </c>
      <c r="W539" s="69">
        <f>IF(B539="","","02")</f>
        <v/>
      </c>
      <c r="X539" s="69">
        <f>IF(B539="","","01")</f>
        <v/>
      </c>
      <c r="Y539" s="70">
        <f>+RIGHT(B539,8)</f>
        <v/>
      </c>
      <c r="Z539" s="70">
        <f>IF(M539="no_cargado",VLOOKUP(B539,NAfiliado_NFarmacia!A:H,8,0),"")</f>
        <v/>
      </c>
      <c r="AA539" s="71" t="n"/>
    </row>
    <row r="540">
      <c r="A540" s="50" t="n"/>
      <c r="B540" s="70" t="n"/>
      <c r="C540" s="72" t="n"/>
      <c r="D540" s="70" t="n"/>
      <c r="E540" s="70" t="n"/>
      <c r="F540" s="70" t="n"/>
      <c r="G540" s="66">
        <f>+IF($B540="","",+IFERROR(+VLOOKUP(B540,padron!$A$2:$E$2000,2,0),+IFERROR(VLOOKUP(B540,NAfiliado_NFarmacia!$A:$J,10,0),"Ingresar Nuevo Afiliado")))</f>
        <v/>
      </c>
      <c r="H540" s="69">
        <f>+IF(B540="","",+IFERROR(+VLOOKUP($C540,materiales!$A$2:$C$101,2,0),"9999"))</f>
        <v/>
      </c>
      <c r="I540" s="70">
        <f>+IF($B540="","",+IF(OR($F540="Si",$F540=""),IF(ISERROR(VLOOKUP($B540,padron!$A$3:$M$482,9,0)),+IF(ISERROR(VLOOKUP($B540,NAfiliado_NFarmacia!$A$2:$J$497,5,0)),"Ingresa Farmacia",VLOOKUP($B540,NAfiliado_NFarmacia!$A$2:$J$497,5,0)),VLOOKUP($B540,padron!$A$3:$M$482,9,0)),+IF(ISERROR(VLOOKUP($B540,NAfiliado_NFarmacia!$A$2:$J$497,5,0)),"Ingresa Farmacia",VLOOKUP($B540,NAfiliado_NFarmacia!$A$2:$J$497,5,0))))</f>
        <v/>
      </c>
      <c r="J540" s="70">
        <f>+IF($B540="","",+IF(OR($F540="Si",$F540=""),IF(ISERROR(VLOOKUP($B540,padron!$A$3:$M$482,10,0)),+IF(ISERROR(VLOOKUP($B540,NAfiliado_NFarmacia!$A$2:$J$497,5,0)),"Ingresa Direccion de Farmacia",VLOOKUP($B540,NAfiliado_NFarmacia!$A$2:$J$497,6,0)),VLOOKUP($B540,padron!$A$3:$M$482,10,0)),+IF(ISERROR(VLOOKUP($B540,NAfiliado_NFarmacia!$A$2:$J$497,6,0)),"Ingresa Direccion de Farmacia",VLOOKUP($B540,NAfiliado_NFarmacia!$A$2:$J$497,6,0))))</f>
        <v/>
      </c>
      <c r="K540" s="70">
        <f>+IF($B540="","",+IF(OR($F540="Si",$F540=""),IF(ISERROR(VLOOKUP($B540,padron!$A$3:$M$482,10,0)),+IF(ISERROR(VLOOKUP($B540,NAfiliado_NFarmacia!$A$2:$J$497,5,0)),"Ingresa Localidad de Farmacia",VLOOKUP($B540,NAfiliado_NFarmacia!$A$2:$J$497,7,0)),VLOOKUP($B540,padron!$A$3:$M$482,11,0)),+IF(ISERROR(VLOOKUP($B540,NAfiliado_NFarmacia!$A$2:$J$497,7,0)),"Ingresa Localidad de Farmacia",VLOOKUP($B540,NAfiliado_NFarmacia!$A$2:$J$497,7,0))))</f>
        <v/>
      </c>
      <c r="L540" s="69">
        <f>+IF(B540="","",IF(F540="No","84005541",+IFERROR(+VLOOKUP(inicio!B540,padron!$A$2:$H$1999,8,0),"84005541")))</f>
        <v/>
      </c>
      <c r="M540" s="69">
        <f>+IF(B540="","",+IFERROR(+VLOOKUP(B540,padron!A:C,3,0),"no_cargado"))</f>
        <v/>
      </c>
      <c r="N540" s="69">
        <f>+IF(C540="","",+IFERROR(+VLOOKUP($C540,materiales!$A$2:$C$101,3,0),"9999"))</f>
        <v/>
      </c>
      <c r="O540" s="69">
        <f>+IF(D540="","","01")</f>
        <v/>
      </c>
      <c r="P540" s="69">
        <f>+IF(B540="","","CONVENIO 100%")</f>
        <v/>
      </c>
      <c r="Q540" s="69">
        <f>+IF(I540="","","ZTRA")</f>
        <v/>
      </c>
      <c r="R540" s="69">
        <f>+IF(J540="","",+IFERROR(+IF(U540="DSZA","ALMA","1004"),"ALMA"))</f>
        <v/>
      </c>
      <c r="S540" s="69">
        <f>+IF(K540="","","40000001")</f>
        <v/>
      </c>
      <c r="T540" s="69">
        <f>+IF(L540="","",+DAY(TODAY())&amp;"."&amp;TEXT(+TODAY(),"MM")&amp;"."&amp;+YEAR(TODAY()))</f>
        <v/>
      </c>
      <c r="U540" s="69">
        <f>+IF(M540="","",IFERROR(+VLOOKUP(C540,materiales!$A$2:$D$1000,4,0),"DSZA"))</f>
        <v/>
      </c>
      <c r="V540" s="69">
        <f>+IF(N540="","","MAN")</f>
        <v/>
      </c>
      <c r="W540" s="69">
        <f>IF(B540="","","02")</f>
        <v/>
      </c>
      <c r="X540" s="69">
        <f>IF(B540="","","01")</f>
        <v/>
      </c>
      <c r="Y540" s="70">
        <f>+RIGHT(B540,8)</f>
        <v/>
      </c>
      <c r="Z540" s="70">
        <f>IF(M540="no_cargado",VLOOKUP(B540,NAfiliado_NFarmacia!A:H,8,0),"")</f>
        <v/>
      </c>
      <c r="AA540" s="71" t="n"/>
    </row>
    <row r="541">
      <c r="A541" s="50" t="n"/>
      <c r="B541" s="70" t="n"/>
      <c r="C541" s="72" t="n"/>
      <c r="D541" s="70" t="n"/>
      <c r="E541" s="70" t="n"/>
      <c r="F541" s="70" t="n"/>
      <c r="G541" s="66">
        <f>+IF($B541="","",+IFERROR(+VLOOKUP(B541,padron!$A$2:$E$2000,2,0),+IFERROR(VLOOKUP(B541,NAfiliado_NFarmacia!$A:$J,10,0),"Ingresar Nuevo Afiliado")))</f>
        <v/>
      </c>
      <c r="H541" s="69">
        <f>+IF(B541="","",+IFERROR(+VLOOKUP($C541,materiales!$A$2:$C$101,2,0),"9999"))</f>
        <v/>
      </c>
      <c r="I541" s="70">
        <f>+IF($B541="","",+IF(OR($F541="Si",$F541=""),IF(ISERROR(VLOOKUP($B541,padron!$A$3:$M$482,9,0)),+IF(ISERROR(VLOOKUP($B541,NAfiliado_NFarmacia!$A$2:$J$497,5,0)),"Ingresa Farmacia",VLOOKUP($B541,NAfiliado_NFarmacia!$A$2:$J$497,5,0)),VLOOKUP($B541,padron!$A$3:$M$482,9,0)),+IF(ISERROR(VLOOKUP($B541,NAfiliado_NFarmacia!$A$2:$J$497,5,0)),"Ingresa Farmacia",VLOOKUP($B541,NAfiliado_NFarmacia!$A$2:$J$497,5,0))))</f>
        <v/>
      </c>
      <c r="J541" s="70">
        <f>+IF($B541="","",+IF(OR($F541="Si",$F541=""),IF(ISERROR(VLOOKUP($B541,padron!$A$3:$M$482,10,0)),+IF(ISERROR(VLOOKUP($B541,NAfiliado_NFarmacia!$A$2:$J$497,5,0)),"Ingresa Direccion de Farmacia",VLOOKUP($B541,NAfiliado_NFarmacia!$A$2:$J$497,6,0)),VLOOKUP($B541,padron!$A$3:$M$482,10,0)),+IF(ISERROR(VLOOKUP($B541,NAfiliado_NFarmacia!$A$2:$J$497,6,0)),"Ingresa Direccion de Farmacia",VLOOKUP($B541,NAfiliado_NFarmacia!$A$2:$J$497,6,0))))</f>
        <v/>
      </c>
      <c r="K541" s="70">
        <f>+IF($B541="","",+IF(OR($F541="Si",$F541=""),IF(ISERROR(VLOOKUP($B541,padron!$A$3:$M$482,10,0)),+IF(ISERROR(VLOOKUP($B541,NAfiliado_NFarmacia!$A$2:$J$497,5,0)),"Ingresa Localidad de Farmacia",VLOOKUP($B541,NAfiliado_NFarmacia!$A$2:$J$497,7,0)),VLOOKUP($B541,padron!$A$3:$M$482,11,0)),+IF(ISERROR(VLOOKUP($B541,NAfiliado_NFarmacia!$A$2:$J$497,7,0)),"Ingresa Localidad de Farmacia",VLOOKUP($B541,NAfiliado_NFarmacia!$A$2:$J$497,7,0))))</f>
        <v/>
      </c>
      <c r="L541" s="69">
        <f>+IF(B541="","",IF(F541="No","84005541",+IFERROR(+VLOOKUP(inicio!B541,padron!$A$2:$H$1999,8,0),"84005541")))</f>
        <v/>
      </c>
      <c r="M541" s="69">
        <f>+IF(B541="","",+IFERROR(+VLOOKUP(B541,padron!A:C,3,0),"no_cargado"))</f>
        <v/>
      </c>
      <c r="N541" s="69">
        <f>+IF(C541="","",+IFERROR(+VLOOKUP($C541,materiales!$A$2:$C$101,3,0),"9999"))</f>
        <v/>
      </c>
      <c r="O541" s="69">
        <f>+IF(D541="","","01")</f>
        <v/>
      </c>
      <c r="P541" s="69">
        <f>+IF(B541="","","CONVENIO 100%")</f>
        <v/>
      </c>
      <c r="Q541" s="69">
        <f>+IF(I541="","","ZTRA")</f>
        <v/>
      </c>
      <c r="R541" s="69">
        <f>+IF(J541="","",+IFERROR(+IF(U541="DSZA","ALMA","1004"),"ALMA"))</f>
        <v/>
      </c>
      <c r="S541" s="69">
        <f>+IF(K541="","","40000001")</f>
        <v/>
      </c>
      <c r="T541" s="69">
        <f>+IF(L541="","",+DAY(TODAY())&amp;"."&amp;TEXT(+TODAY(),"MM")&amp;"."&amp;+YEAR(TODAY()))</f>
        <v/>
      </c>
      <c r="U541" s="69">
        <f>+IF(M541="","",IFERROR(+VLOOKUP(C541,materiales!$A$2:$D$1000,4,0),"DSZA"))</f>
        <v/>
      </c>
      <c r="V541" s="69">
        <f>+IF(N541="","","MAN")</f>
        <v/>
      </c>
      <c r="W541" s="69">
        <f>IF(B541="","","02")</f>
        <v/>
      </c>
      <c r="X541" s="69">
        <f>IF(B541="","","01")</f>
        <v/>
      </c>
      <c r="Y541" s="70">
        <f>+RIGHT(B541,8)</f>
        <v/>
      </c>
      <c r="Z541" s="70">
        <f>IF(M541="no_cargado",VLOOKUP(B541,NAfiliado_NFarmacia!A:H,8,0),"")</f>
        <v/>
      </c>
      <c r="AA541" s="71" t="n"/>
    </row>
    <row r="542">
      <c r="A542" s="50" t="n"/>
      <c r="B542" s="70" t="n"/>
      <c r="C542" s="72" t="n"/>
      <c r="D542" s="70" t="n"/>
      <c r="E542" s="70" t="n"/>
      <c r="F542" s="70" t="n"/>
      <c r="G542" s="66">
        <f>+IF($B542="","",+IFERROR(+VLOOKUP(B542,padron!$A$2:$E$2000,2,0),+IFERROR(VLOOKUP(B542,NAfiliado_NFarmacia!$A:$J,10,0),"Ingresar Nuevo Afiliado")))</f>
        <v/>
      </c>
      <c r="H542" s="69">
        <f>+IF(B542="","",+IFERROR(+VLOOKUP($C542,materiales!$A$2:$C$101,2,0),"9999"))</f>
        <v/>
      </c>
      <c r="I542" s="70">
        <f>+IF($B542="","",+IF(OR($F542="Si",$F542=""),IF(ISERROR(VLOOKUP($B542,padron!$A$3:$M$482,9,0)),+IF(ISERROR(VLOOKUP($B542,NAfiliado_NFarmacia!$A$2:$J$497,5,0)),"Ingresa Farmacia",VLOOKUP($B542,NAfiliado_NFarmacia!$A$2:$J$497,5,0)),VLOOKUP($B542,padron!$A$3:$M$482,9,0)),+IF(ISERROR(VLOOKUP($B542,NAfiliado_NFarmacia!$A$2:$J$497,5,0)),"Ingresa Farmacia",VLOOKUP($B542,NAfiliado_NFarmacia!$A$2:$J$497,5,0))))</f>
        <v/>
      </c>
      <c r="J542" s="70">
        <f>+IF($B542="","",+IF(OR($F542="Si",$F542=""),IF(ISERROR(VLOOKUP($B542,padron!$A$3:$M$482,10,0)),+IF(ISERROR(VLOOKUP($B542,NAfiliado_NFarmacia!$A$2:$J$497,5,0)),"Ingresa Direccion de Farmacia",VLOOKUP($B542,NAfiliado_NFarmacia!$A$2:$J$497,6,0)),VLOOKUP($B542,padron!$A$3:$M$482,10,0)),+IF(ISERROR(VLOOKUP($B542,NAfiliado_NFarmacia!$A$2:$J$497,6,0)),"Ingresa Direccion de Farmacia",VLOOKUP($B542,NAfiliado_NFarmacia!$A$2:$J$497,6,0))))</f>
        <v/>
      </c>
      <c r="K542" s="70">
        <f>+IF($B542="","",+IF(OR($F542="Si",$F542=""),IF(ISERROR(VLOOKUP($B542,padron!$A$3:$M$482,10,0)),+IF(ISERROR(VLOOKUP($B542,NAfiliado_NFarmacia!$A$2:$J$497,5,0)),"Ingresa Localidad de Farmacia",VLOOKUP($B542,NAfiliado_NFarmacia!$A$2:$J$497,7,0)),VLOOKUP($B542,padron!$A$3:$M$482,11,0)),+IF(ISERROR(VLOOKUP($B542,NAfiliado_NFarmacia!$A$2:$J$497,7,0)),"Ingresa Localidad de Farmacia",VLOOKUP($B542,NAfiliado_NFarmacia!$A$2:$J$497,7,0))))</f>
        <v/>
      </c>
      <c r="L542" s="69">
        <f>+IF(B542="","",IF(F542="No","84005541",+IFERROR(+VLOOKUP(inicio!B542,padron!$A$2:$H$1999,8,0),"84005541")))</f>
        <v/>
      </c>
      <c r="M542" s="69">
        <f>+IF(B542="","",+IFERROR(+VLOOKUP(B542,padron!A:C,3,0),"no_cargado"))</f>
        <v/>
      </c>
      <c r="N542" s="69">
        <f>+IF(C542="","",+IFERROR(+VLOOKUP($C542,materiales!$A$2:$C$101,3,0),"9999"))</f>
        <v/>
      </c>
      <c r="O542" s="69">
        <f>+IF(D542="","","01")</f>
        <v/>
      </c>
      <c r="P542" s="69">
        <f>+IF(B542="","","CONVENIO 100%")</f>
        <v/>
      </c>
      <c r="Q542" s="69">
        <f>+IF(I542="","","ZTRA")</f>
        <v/>
      </c>
      <c r="R542" s="69">
        <f>+IF(J542="","",+IFERROR(+IF(U542="DSZA","ALMA","1004"),"ALMA"))</f>
        <v/>
      </c>
      <c r="S542" s="69">
        <f>+IF(K542="","","40000001")</f>
        <v/>
      </c>
      <c r="T542" s="69">
        <f>+IF(L542="","",+DAY(TODAY())&amp;"."&amp;TEXT(+TODAY(),"MM")&amp;"."&amp;+YEAR(TODAY()))</f>
        <v/>
      </c>
      <c r="U542" s="69">
        <f>+IF(M542="","",IFERROR(+VLOOKUP(C542,materiales!$A$2:$D$1000,4,0),"DSZA"))</f>
        <v/>
      </c>
      <c r="V542" s="69">
        <f>+IF(N542="","","MAN")</f>
        <v/>
      </c>
      <c r="W542" s="69">
        <f>IF(B542="","","02")</f>
        <v/>
      </c>
      <c r="X542" s="69">
        <f>IF(B542="","","01")</f>
        <v/>
      </c>
      <c r="Y542" s="70">
        <f>+RIGHT(B542,8)</f>
        <v/>
      </c>
      <c r="Z542" s="70">
        <f>IF(M542="no_cargado",VLOOKUP(B542,NAfiliado_NFarmacia!A:H,8,0),"")</f>
        <v/>
      </c>
      <c r="AA542" s="71" t="n"/>
    </row>
    <row r="543">
      <c r="A543" s="50" t="n"/>
      <c r="B543" s="70" t="n"/>
      <c r="C543" s="72" t="n"/>
      <c r="D543" s="70" t="n"/>
      <c r="E543" s="70" t="n"/>
      <c r="F543" s="70" t="n"/>
      <c r="G543" s="66">
        <f>+IF($B543="","",+IFERROR(+VLOOKUP(B543,padron!$A$2:$E$2000,2,0),+IFERROR(VLOOKUP(B543,NAfiliado_NFarmacia!$A:$J,10,0),"Ingresar Nuevo Afiliado")))</f>
        <v/>
      </c>
      <c r="H543" s="69">
        <f>+IF(B543="","",+IFERROR(+VLOOKUP($C543,materiales!$A$2:$C$101,2,0),"9999"))</f>
        <v/>
      </c>
      <c r="I543" s="70">
        <f>+IF($B543="","",+IF(OR($F543="Si",$F543=""),IF(ISERROR(VLOOKUP($B543,padron!$A$3:$M$482,9,0)),+IF(ISERROR(VLOOKUP($B543,NAfiliado_NFarmacia!$A$2:$J$497,5,0)),"Ingresa Farmacia",VLOOKUP($B543,NAfiliado_NFarmacia!$A$2:$J$497,5,0)),VLOOKUP($B543,padron!$A$3:$M$482,9,0)),+IF(ISERROR(VLOOKUP($B543,NAfiliado_NFarmacia!$A$2:$J$497,5,0)),"Ingresa Farmacia",VLOOKUP($B543,NAfiliado_NFarmacia!$A$2:$J$497,5,0))))</f>
        <v/>
      </c>
      <c r="J543" s="70">
        <f>+IF($B543="","",+IF(OR($F543="Si",$F543=""),IF(ISERROR(VLOOKUP($B543,padron!$A$3:$M$482,10,0)),+IF(ISERROR(VLOOKUP($B543,NAfiliado_NFarmacia!$A$2:$J$497,5,0)),"Ingresa Direccion de Farmacia",VLOOKUP($B543,NAfiliado_NFarmacia!$A$2:$J$497,6,0)),VLOOKUP($B543,padron!$A$3:$M$482,10,0)),+IF(ISERROR(VLOOKUP($B543,NAfiliado_NFarmacia!$A$2:$J$497,6,0)),"Ingresa Direccion de Farmacia",VLOOKUP($B543,NAfiliado_NFarmacia!$A$2:$J$497,6,0))))</f>
        <v/>
      </c>
      <c r="K543" s="70">
        <f>+IF($B543="","",+IF(OR($F543="Si",$F543=""),IF(ISERROR(VLOOKUP($B543,padron!$A$3:$M$482,10,0)),+IF(ISERROR(VLOOKUP($B543,NAfiliado_NFarmacia!$A$2:$J$497,5,0)),"Ingresa Localidad de Farmacia",VLOOKUP($B543,NAfiliado_NFarmacia!$A$2:$J$497,7,0)),VLOOKUP($B543,padron!$A$3:$M$482,11,0)),+IF(ISERROR(VLOOKUP($B543,NAfiliado_NFarmacia!$A$2:$J$497,7,0)),"Ingresa Localidad de Farmacia",VLOOKUP($B543,NAfiliado_NFarmacia!$A$2:$J$497,7,0))))</f>
        <v/>
      </c>
      <c r="L543" s="69">
        <f>+IF(B543="","",IF(F543="No","84005541",+IFERROR(+VLOOKUP(inicio!B543,padron!$A$2:$H$1999,8,0),"84005541")))</f>
        <v/>
      </c>
      <c r="M543" s="69">
        <f>+IF(B543="","",+IFERROR(+VLOOKUP(B543,padron!A:C,3,0),"no_cargado"))</f>
        <v/>
      </c>
      <c r="N543" s="69">
        <f>+IF(C543="","",+IFERROR(+VLOOKUP($C543,materiales!$A$2:$C$101,3,0),"9999"))</f>
        <v/>
      </c>
      <c r="O543" s="69">
        <f>+IF(D543="","","01")</f>
        <v/>
      </c>
      <c r="P543" s="69">
        <f>+IF(B543="","","CONVENIO 100%")</f>
        <v/>
      </c>
      <c r="Q543" s="69">
        <f>+IF(I543="","","ZTRA")</f>
        <v/>
      </c>
      <c r="R543" s="69">
        <f>+IF(J543="","",+IFERROR(+IF(U543="DSZA","ALMA","1004"),"ALMA"))</f>
        <v/>
      </c>
      <c r="S543" s="69">
        <f>+IF(K543="","","40000001")</f>
        <v/>
      </c>
      <c r="T543" s="69">
        <f>+IF(L543="","",+DAY(TODAY())&amp;"."&amp;TEXT(+TODAY(),"MM")&amp;"."&amp;+YEAR(TODAY()))</f>
        <v/>
      </c>
      <c r="U543" s="69">
        <f>+IF(M543="","",IFERROR(+VLOOKUP(C543,materiales!$A$2:$D$1000,4,0),"DSZA"))</f>
        <v/>
      </c>
      <c r="V543" s="69">
        <f>+IF(N543="","","MAN")</f>
        <v/>
      </c>
      <c r="W543" s="69">
        <f>IF(B543="","","02")</f>
        <v/>
      </c>
      <c r="X543" s="69">
        <f>IF(B543="","","01")</f>
        <v/>
      </c>
      <c r="Y543" s="70">
        <f>+RIGHT(B543,8)</f>
        <v/>
      </c>
      <c r="Z543" s="70">
        <f>IF(M543="no_cargado",VLOOKUP(B543,NAfiliado_NFarmacia!A:H,8,0),"")</f>
        <v/>
      </c>
      <c r="AA543" s="71" t="n"/>
    </row>
    <row r="544">
      <c r="A544" s="50" t="n"/>
      <c r="B544" s="70" t="n"/>
      <c r="C544" s="72" t="n"/>
      <c r="D544" s="70" t="n"/>
      <c r="E544" s="70" t="n"/>
      <c r="F544" s="70" t="n"/>
      <c r="G544" s="66">
        <f>+IF($B544="","",+IFERROR(+VLOOKUP(B544,padron!$A$2:$E$2000,2,0),+IFERROR(VLOOKUP(B544,NAfiliado_NFarmacia!$A:$J,10,0),"Ingresar Nuevo Afiliado")))</f>
        <v/>
      </c>
      <c r="H544" s="69">
        <f>+IF(B544="","",+IFERROR(+VLOOKUP($C544,materiales!$A$2:$C$101,2,0),"9999"))</f>
        <v/>
      </c>
      <c r="I544" s="70">
        <f>+IF($B544="","",+IF(OR($F544="Si",$F544=""),IF(ISERROR(VLOOKUP($B544,padron!$A$3:$M$482,9,0)),+IF(ISERROR(VLOOKUP($B544,NAfiliado_NFarmacia!$A$2:$J$497,5,0)),"Ingresa Farmacia",VLOOKUP($B544,NAfiliado_NFarmacia!$A$2:$J$497,5,0)),VLOOKUP($B544,padron!$A$3:$M$482,9,0)),+IF(ISERROR(VLOOKUP($B544,NAfiliado_NFarmacia!$A$2:$J$497,5,0)),"Ingresa Farmacia",VLOOKUP($B544,NAfiliado_NFarmacia!$A$2:$J$497,5,0))))</f>
        <v/>
      </c>
      <c r="J544" s="70">
        <f>+IF($B544="","",+IF(OR($F544="Si",$F544=""),IF(ISERROR(VLOOKUP($B544,padron!$A$3:$M$482,10,0)),+IF(ISERROR(VLOOKUP($B544,NAfiliado_NFarmacia!$A$2:$J$497,5,0)),"Ingresa Direccion de Farmacia",VLOOKUP($B544,NAfiliado_NFarmacia!$A$2:$J$497,6,0)),VLOOKUP($B544,padron!$A$3:$M$482,10,0)),+IF(ISERROR(VLOOKUP($B544,NAfiliado_NFarmacia!$A$2:$J$497,6,0)),"Ingresa Direccion de Farmacia",VLOOKUP($B544,NAfiliado_NFarmacia!$A$2:$J$497,6,0))))</f>
        <v/>
      </c>
      <c r="K544" s="70">
        <f>+IF($B544="","",+IF(OR($F544="Si",$F544=""),IF(ISERROR(VLOOKUP($B544,padron!$A$3:$M$482,10,0)),+IF(ISERROR(VLOOKUP($B544,NAfiliado_NFarmacia!$A$2:$J$497,5,0)),"Ingresa Localidad de Farmacia",VLOOKUP($B544,NAfiliado_NFarmacia!$A$2:$J$497,7,0)),VLOOKUP($B544,padron!$A$3:$M$482,11,0)),+IF(ISERROR(VLOOKUP($B544,NAfiliado_NFarmacia!$A$2:$J$497,7,0)),"Ingresa Localidad de Farmacia",VLOOKUP($B544,NAfiliado_NFarmacia!$A$2:$J$497,7,0))))</f>
        <v/>
      </c>
      <c r="L544" s="69">
        <f>+IF(B544="","",IF(F544="No","84005541",+IFERROR(+VLOOKUP(inicio!B544,padron!$A$2:$H$1999,8,0),"84005541")))</f>
        <v/>
      </c>
      <c r="M544" s="69">
        <f>+IF(B544="","",+IFERROR(+VLOOKUP(B544,padron!A:C,3,0),"no_cargado"))</f>
        <v/>
      </c>
      <c r="N544" s="69">
        <f>+IF(C544="","",+IFERROR(+VLOOKUP($C544,materiales!$A$2:$C$101,3,0),"9999"))</f>
        <v/>
      </c>
      <c r="O544" s="69">
        <f>+IF(D544="","","01")</f>
        <v/>
      </c>
      <c r="P544" s="69">
        <f>+IF(B544="","","CONVENIO 100%")</f>
        <v/>
      </c>
      <c r="Q544" s="69">
        <f>+IF(I544="","","ZTRA")</f>
        <v/>
      </c>
      <c r="R544" s="69">
        <f>+IF(J544="","",+IFERROR(+IF(U544="DSZA","ALMA","1004"),"ALMA"))</f>
        <v/>
      </c>
      <c r="S544" s="69">
        <f>+IF(K544="","","40000001")</f>
        <v/>
      </c>
      <c r="T544" s="69">
        <f>+IF(L544="","",+DAY(TODAY())&amp;"."&amp;TEXT(+TODAY(),"MM")&amp;"."&amp;+YEAR(TODAY()))</f>
        <v/>
      </c>
      <c r="U544" s="69">
        <f>+IF(M544="","",IFERROR(+VLOOKUP(C544,materiales!$A$2:$D$1000,4,0),"DSZA"))</f>
        <v/>
      </c>
      <c r="V544" s="69">
        <f>+IF(N544="","","MAN")</f>
        <v/>
      </c>
      <c r="W544" s="69">
        <f>IF(B544="","","02")</f>
        <v/>
      </c>
      <c r="X544" s="69">
        <f>IF(B544="","","01")</f>
        <v/>
      </c>
      <c r="Y544" s="70">
        <f>+RIGHT(B544,8)</f>
        <v/>
      </c>
      <c r="Z544" s="70">
        <f>IF(M544="no_cargado",VLOOKUP(B544,NAfiliado_NFarmacia!A:H,8,0),"")</f>
        <v/>
      </c>
      <c r="AA544" s="71" t="n"/>
    </row>
    <row r="545">
      <c r="A545" s="50" t="n"/>
      <c r="B545" s="70" t="n"/>
      <c r="C545" s="72" t="n"/>
      <c r="D545" s="70" t="n"/>
      <c r="E545" s="70" t="n"/>
      <c r="F545" s="70" t="n"/>
      <c r="G545" s="66">
        <f>+IF($B545="","",+IFERROR(+VLOOKUP(B545,padron!$A$2:$E$2000,2,0),+IFERROR(VLOOKUP(B545,NAfiliado_NFarmacia!$A:$J,10,0),"Ingresar Nuevo Afiliado")))</f>
        <v/>
      </c>
      <c r="H545" s="69">
        <f>+IF(B545="","",+IFERROR(+VLOOKUP($C545,materiales!$A$2:$C$101,2,0),"9999"))</f>
        <v/>
      </c>
      <c r="I545" s="70">
        <f>+IF($B545="","",+IF(OR($F545="Si",$F545=""),IF(ISERROR(VLOOKUP($B545,padron!$A$3:$M$482,9,0)),+IF(ISERROR(VLOOKUP($B545,NAfiliado_NFarmacia!$A$2:$J$497,5,0)),"Ingresa Farmacia",VLOOKUP($B545,NAfiliado_NFarmacia!$A$2:$J$497,5,0)),VLOOKUP($B545,padron!$A$3:$M$482,9,0)),+IF(ISERROR(VLOOKUP($B545,NAfiliado_NFarmacia!$A$2:$J$497,5,0)),"Ingresa Farmacia",VLOOKUP($B545,NAfiliado_NFarmacia!$A$2:$J$497,5,0))))</f>
        <v/>
      </c>
      <c r="J545" s="70">
        <f>+IF($B545="","",+IF(OR($F545="Si",$F545=""),IF(ISERROR(VLOOKUP($B545,padron!$A$3:$M$482,10,0)),+IF(ISERROR(VLOOKUP($B545,NAfiliado_NFarmacia!$A$2:$J$497,5,0)),"Ingresa Direccion de Farmacia",VLOOKUP($B545,NAfiliado_NFarmacia!$A$2:$J$497,6,0)),VLOOKUP($B545,padron!$A$3:$M$482,10,0)),+IF(ISERROR(VLOOKUP($B545,NAfiliado_NFarmacia!$A$2:$J$497,6,0)),"Ingresa Direccion de Farmacia",VLOOKUP($B545,NAfiliado_NFarmacia!$A$2:$J$497,6,0))))</f>
        <v/>
      </c>
      <c r="K545" s="70">
        <f>+IF($B545="","",+IF(OR($F545="Si",$F545=""),IF(ISERROR(VLOOKUP($B545,padron!$A$3:$M$482,10,0)),+IF(ISERROR(VLOOKUP($B545,NAfiliado_NFarmacia!$A$2:$J$497,5,0)),"Ingresa Localidad de Farmacia",VLOOKUP($B545,NAfiliado_NFarmacia!$A$2:$J$497,7,0)),VLOOKUP($B545,padron!$A$3:$M$482,11,0)),+IF(ISERROR(VLOOKUP($B545,NAfiliado_NFarmacia!$A$2:$J$497,7,0)),"Ingresa Localidad de Farmacia",VLOOKUP($B545,NAfiliado_NFarmacia!$A$2:$J$497,7,0))))</f>
        <v/>
      </c>
      <c r="L545" s="69">
        <f>+IF(B545="","",IF(F545="No","84005541",+IFERROR(+VLOOKUP(inicio!B545,padron!$A$2:$H$1999,8,0),"84005541")))</f>
        <v/>
      </c>
      <c r="M545" s="69">
        <f>+IF(B545="","",+IFERROR(+VLOOKUP(B545,padron!A:C,3,0),"no_cargado"))</f>
        <v/>
      </c>
      <c r="N545" s="69">
        <f>+IF(C545="","",+IFERROR(+VLOOKUP($C545,materiales!$A$2:$C$101,3,0),"9999"))</f>
        <v/>
      </c>
      <c r="O545" s="69">
        <f>+IF(D545="","","01")</f>
        <v/>
      </c>
      <c r="P545" s="69">
        <f>+IF(B545="","","CONVENIO 100%")</f>
        <v/>
      </c>
      <c r="Q545" s="69">
        <f>+IF(I545="","","ZTRA")</f>
        <v/>
      </c>
      <c r="R545" s="69">
        <f>+IF(J545="","",+IFERROR(+IF(U545="DSZA","ALMA","1004"),"ALMA"))</f>
        <v/>
      </c>
      <c r="S545" s="69">
        <f>+IF(K545="","","40000001")</f>
        <v/>
      </c>
      <c r="T545" s="69">
        <f>+IF(L545="","",+DAY(TODAY())&amp;"."&amp;TEXT(+TODAY(),"MM")&amp;"."&amp;+YEAR(TODAY()))</f>
        <v/>
      </c>
      <c r="U545" s="69">
        <f>+IF(M545="","",IFERROR(+VLOOKUP(C545,materiales!$A$2:$D$1000,4,0),"DSZA"))</f>
        <v/>
      </c>
      <c r="V545" s="69">
        <f>+IF(N545="","","MAN")</f>
        <v/>
      </c>
      <c r="W545" s="69">
        <f>IF(B545="","","02")</f>
        <v/>
      </c>
      <c r="X545" s="69">
        <f>IF(B545="","","01")</f>
        <v/>
      </c>
      <c r="Y545" s="70">
        <f>+RIGHT(B545,8)</f>
        <v/>
      </c>
      <c r="Z545" s="70">
        <f>IF(M545="no_cargado",VLOOKUP(B545,NAfiliado_NFarmacia!A:H,8,0),"")</f>
        <v/>
      </c>
      <c r="AA545" s="71" t="n"/>
    </row>
    <row r="546">
      <c r="A546" s="50" t="n"/>
      <c r="B546" s="70" t="n"/>
      <c r="C546" s="72" t="n"/>
      <c r="D546" s="70" t="n"/>
      <c r="E546" s="70" t="n"/>
      <c r="F546" s="70" t="n"/>
      <c r="G546" s="66">
        <f>+IF($B546="","",+IFERROR(+VLOOKUP(B546,padron!$A$2:$E$2000,2,0),+IFERROR(VLOOKUP(B546,NAfiliado_NFarmacia!$A:$J,10,0),"Ingresar Nuevo Afiliado")))</f>
        <v/>
      </c>
      <c r="H546" s="69">
        <f>+IF(B546="","",+IFERROR(+VLOOKUP($C546,materiales!$A$2:$C$101,2,0),"9999"))</f>
        <v/>
      </c>
      <c r="I546" s="70">
        <f>+IF($B546="","",+IF(OR($F546="Si",$F546=""),IF(ISERROR(VLOOKUP($B546,padron!$A$3:$M$482,9,0)),+IF(ISERROR(VLOOKUP($B546,NAfiliado_NFarmacia!$A$2:$J$497,5,0)),"Ingresa Farmacia",VLOOKUP($B546,NAfiliado_NFarmacia!$A$2:$J$497,5,0)),VLOOKUP($B546,padron!$A$3:$M$482,9,0)),+IF(ISERROR(VLOOKUP($B546,NAfiliado_NFarmacia!$A$2:$J$497,5,0)),"Ingresa Farmacia",VLOOKUP($B546,NAfiliado_NFarmacia!$A$2:$J$497,5,0))))</f>
        <v/>
      </c>
      <c r="J546" s="70">
        <f>+IF($B546="","",+IF(OR($F546="Si",$F546=""),IF(ISERROR(VLOOKUP($B546,padron!$A$3:$M$482,10,0)),+IF(ISERROR(VLOOKUP($B546,NAfiliado_NFarmacia!$A$2:$J$497,5,0)),"Ingresa Direccion de Farmacia",VLOOKUP($B546,NAfiliado_NFarmacia!$A$2:$J$497,6,0)),VLOOKUP($B546,padron!$A$3:$M$482,10,0)),+IF(ISERROR(VLOOKUP($B546,NAfiliado_NFarmacia!$A$2:$J$497,6,0)),"Ingresa Direccion de Farmacia",VLOOKUP($B546,NAfiliado_NFarmacia!$A$2:$J$497,6,0))))</f>
        <v/>
      </c>
      <c r="K546" s="70">
        <f>+IF($B546="","",+IF(OR($F546="Si",$F546=""),IF(ISERROR(VLOOKUP($B546,padron!$A$3:$M$482,10,0)),+IF(ISERROR(VLOOKUP($B546,NAfiliado_NFarmacia!$A$2:$J$497,5,0)),"Ingresa Localidad de Farmacia",VLOOKUP($B546,NAfiliado_NFarmacia!$A$2:$J$497,7,0)),VLOOKUP($B546,padron!$A$3:$M$482,11,0)),+IF(ISERROR(VLOOKUP($B546,NAfiliado_NFarmacia!$A$2:$J$497,7,0)),"Ingresa Localidad de Farmacia",VLOOKUP($B546,NAfiliado_NFarmacia!$A$2:$J$497,7,0))))</f>
        <v/>
      </c>
      <c r="L546" s="69">
        <f>+IF(B546="","",IF(F546="No","84005541",+IFERROR(+VLOOKUP(inicio!B546,padron!$A$2:$H$1999,8,0),"84005541")))</f>
        <v/>
      </c>
      <c r="M546" s="69">
        <f>+IF(B546="","",+IFERROR(+VLOOKUP(B546,padron!A:C,3,0),"no_cargado"))</f>
        <v/>
      </c>
      <c r="N546" s="69">
        <f>+IF(C546="","",+IFERROR(+VLOOKUP($C546,materiales!$A$2:$C$101,3,0),"9999"))</f>
        <v/>
      </c>
      <c r="O546" s="69">
        <f>+IF(D546="","","01")</f>
        <v/>
      </c>
      <c r="P546" s="69">
        <f>+IF(B546="","","CONVENIO 100%")</f>
        <v/>
      </c>
      <c r="Q546" s="69">
        <f>+IF(I546="","","ZTRA")</f>
        <v/>
      </c>
      <c r="R546" s="69">
        <f>+IF(J546="","",+IFERROR(+IF(U546="DSZA","ALMA","1004"),"ALMA"))</f>
        <v/>
      </c>
      <c r="S546" s="69">
        <f>+IF(K546="","","40000001")</f>
        <v/>
      </c>
      <c r="T546" s="69">
        <f>+IF(L546="","",+DAY(TODAY())&amp;"."&amp;TEXT(+TODAY(),"MM")&amp;"."&amp;+YEAR(TODAY()))</f>
        <v/>
      </c>
      <c r="U546" s="69">
        <f>+IF(M546="","",IFERROR(+VLOOKUP(C546,materiales!$A$2:$D$1000,4,0),"DSZA"))</f>
        <v/>
      </c>
      <c r="V546" s="69">
        <f>+IF(N546="","","MAN")</f>
        <v/>
      </c>
      <c r="W546" s="69">
        <f>IF(B546="","","02")</f>
        <v/>
      </c>
      <c r="X546" s="69">
        <f>IF(B546="","","01")</f>
        <v/>
      </c>
      <c r="Y546" s="70">
        <f>+RIGHT(B546,8)</f>
        <v/>
      </c>
      <c r="Z546" s="70">
        <f>IF(M546="no_cargado",VLOOKUP(B546,NAfiliado_NFarmacia!A:H,8,0),"")</f>
        <v/>
      </c>
      <c r="AA546" s="71" t="n"/>
    </row>
    <row r="547">
      <c r="A547" s="50" t="n"/>
      <c r="B547" s="70" t="n"/>
      <c r="C547" s="72" t="n"/>
      <c r="D547" s="70" t="n"/>
      <c r="E547" s="70" t="n"/>
      <c r="F547" s="70" t="n"/>
      <c r="G547" s="66">
        <f>+IF($B547="","",+IFERROR(+VLOOKUP(B547,padron!$A$2:$E$2000,2,0),+IFERROR(VLOOKUP(B547,NAfiliado_NFarmacia!$A:$J,10,0),"Ingresar Nuevo Afiliado")))</f>
        <v/>
      </c>
      <c r="H547" s="69">
        <f>+IF(B547="","",+IFERROR(+VLOOKUP($C547,materiales!$A$2:$C$101,2,0),"9999"))</f>
        <v/>
      </c>
      <c r="I547" s="70">
        <f>+IF($B547="","",+IF(OR($F547="Si",$F547=""),IF(ISERROR(VLOOKUP($B547,padron!$A$3:$M$482,9,0)),+IF(ISERROR(VLOOKUP($B547,NAfiliado_NFarmacia!$A$2:$J$497,5,0)),"Ingresa Farmacia",VLOOKUP($B547,NAfiliado_NFarmacia!$A$2:$J$497,5,0)),VLOOKUP($B547,padron!$A$3:$M$482,9,0)),+IF(ISERROR(VLOOKUP($B547,NAfiliado_NFarmacia!$A$2:$J$497,5,0)),"Ingresa Farmacia",VLOOKUP($B547,NAfiliado_NFarmacia!$A$2:$J$497,5,0))))</f>
        <v/>
      </c>
      <c r="J547" s="70">
        <f>+IF($B547="","",+IF(OR($F547="Si",$F547=""),IF(ISERROR(VLOOKUP($B547,padron!$A$3:$M$482,10,0)),+IF(ISERROR(VLOOKUP($B547,NAfiliado_NFarmacia!$A$2:$J$497,5,0)),"Ingresa Direccion de Farmacia",VLOOKUP($B547,NAfiliado_NFarmacia!$A$2:$J$497,6,0)),VLOOKUP($B547,padron!$A$3:$M$482,10,0)),+IF(ISERROR(VLOOKUP($B547,NAfiliado_NFarmacia!$A$2:$J$497,6,0)),"Ingresa Direccion de Farmacia",VLOOKUP($B547,NAfiliado_NFarmacia!$A$2:$J$497,6,0))))</f>
        <v/>
      </c>
      <c r="K547" s="70">
        <f>+IF($B547="","",+IF(OR($F547="Si",$F547=""),IF(ISERROR(VLOOKUP($B547,padron!$A$3:$M$482,10,0)),+IF(ISERROR(VLOOKUP($B547,NAfiliado_NFarmacia!$A$2:$J$497,5,0)),"Ingresa Localidad de Farmacia",VLOOKUP($B547,NAfiliado_NFarmacia!$A$2:$J$497,7,0)),VLOOKUP($B547,padron!$A$3:$M$482,11,0)),+IF(ISERROR(VLOOKUP($B547,NAfiliado_NFarmacia!$A$2:$J$497,7,0)),"Ingresa Localidad de Farmacia",VLOOKUP($B547,NAfiliado_NFarmacia!$A$2:$J$497,7,0))))</f>
        <v/>
      </c>
      <c r="L547" s="69">
        <f>+IF(B547="","",IF(F547="No","84005541",+IFERROR(+VLOOKUP(inicio!B547,padron!$A$2:$H$1999,8,0),"84005541")))</f>
        <v/>
      </c>
      <c r="M547" s="69">
        <f>+IF(B547="","",+IFERROR(+VLOOKUP(B547,padron!A:C,3,0),"no_cargado"))</f>
        <v/>
      </c>
      <c r="N547" s="69">
        <f>+IF(C547="","",+IFERROR(+VLOOKUP($C547,materiales!$A$2:$C$101,3,0),"9999"))</f>
        <v/>
      </c>
      <c r="O547" s="69">
        <f>+IF(D547="","","01")</f>
        <v/>
      </c>
      <c r="P547" s="69">
        <f>+IF(B547="","","CONVENIO 100%")</f>
        <v/>
      </c>
      <c r="Q547" s="69">
        <f>+IF(I547="","","ZTRA")</f>
        <v/>
      </c>
      <c r="R547" s="69">
        <f>+IF(J547="","",+IFERROR(+IF(U547="DSZA","ALMA","1004"),"ALMA"))</f>
        <v/>
      </c>
      <c r="S547" s="69">
        <f>+IF(K547="","","40000001")</f>
        <v/>
      </c>
      <c r="T547" s="69">
        <f>+IF(L547="","",+DAY(TODAY())&amp;"."&amp;TEXT(+TODAY(),"MM")&amp;"."&amp;+YEAR(TODAY()))</f>
        <v/>
      </c>
      <c r="U547" s="69">
        <f>+IF(M547="","",IFERROR(+VLOOKUP(C547,materiales!$A$2:$D$1000,4,0),"DSZA"))</f>
        <v/>
      </c>
      <c r="V547" s="69">
        <f>+IF(N547="","","MAN")</f>
        <v/>
      </c>
      <c r="W547" s="69">
        <f>IF(B547="","","02")</f>
        <v/>
      </c>
      <c r="X547" s="69">
        <f>IF(B547="","","01")</f>
        <v/>
      </c>
      <c r="Y547" s="70">
        <f>+RIGHT(B547,8)</f>
        <v/>
      </c>
      <c r="Z547" s="70">
        <f>IF(M547="no_cargado",VLOOKUP(B547,NAfiliado_NFarmacia!A:H,8,0),"")</f>
        <v/>
      </c>
      <c r="AA547" s="71" t="n"/>
    </row>
    <row r="548">
      <c r="A548" s="50" t="n"/>
      <c r="B548" s="70" t="n"/>
      <c r="C548" s="72" t="n"/>
      <c r="D548" s="70" t="n"/>
      <c r="E548" s="70" t="n"/>
      <c r="F548" s="70" t="n"/>
      <c r="G548" s="66">
        <f>+IF($B548="","",+IFERROR(+VLOOKUP(B548,padron!$A$2:$E$2000,2,0),+IFERROR(VLOOKUP(B548,NAfiliado_NFarmacia!$A:$J,10,0),"Ingresar Nuevo Afiliado")))</f>
        <v/>
      </c>
      <c r="H548" s="69">
        <f>+IF(B548="","",+IFERROR(+VLOOKUP($C548,materiales!$A$2:$C$101,2,0),"9999"))</f>
        <v/>
      </c>
      <c r="I548" s="70">
        <f>+IF($B548="","",+IF(OR($F548="Si",$F548=""),IF(ISERROR(VLOOKUP($B548,padron!$A$3:$M$482,9,0)),+IF(ISERROR(VLOOKUP($B548,NAfiliado_NFarmacia!$A$2:$J$497,5,0)),"Ingresa Farmacia",VLOOKUP($B548,NAfiliado_NFarmacia!$A$2:$J$497,5,0)),VLOOKUP($B548,padron!$A$3:$M$482,9,0)),+IF(ISERROR(VLOOKUP($B548,NAfiliado_NFarmacia!$A$2:$J$497,5,0)),"Ingresa Farmacia",VLOOKUP($B548,NAfiliado_NFarmacia!$A$2:$J$497,5,0))))</f>
        <v/>
      </c>
      <c r="J548" s="70">
        <f>+IF($B548="","",+IF(OR($F548="Si",$F548=""),IF(ISERROR(VLOOKUP($B548,padron!$A$3:$M$482,10,0)),+IF(ISERROR(VLOOKUP($B548,NAfiliado_NFarmacia!$A$2:$J$497,5,0)),"Ingresa Direccion de Farmacia",VLOOKUP($B548,NAfiliado_NFarmacia!$A$2:$J$497,6,0)),VLOOKUP($B548,padron!$A$3:$M$482,10,0)),+IF(ISERROR(VLOOKUP($B548,NAfiliado_NFarmacia!$A$2:$J$497,6,0)),"Ingresa Direccion de Farmacia",VLOOKUP($B548,NAfiliado_NFarmacia!$A$2:$J$497,6,0))))</f>
        <v/>
      </c>
      <c r="K548" s="70">
        <f>+IF($B548="","",+IF(OR($F548="Si",$F548=""),IF(ISERROR(VLOOKUP($B548,padron!$A$3:$M$482,10,0)),+IF(ISERROR(VLOOKUP($B548,NAfiliado_NFarmacia!$A$2:$J$497,5,0)),"Ingresa Localidad de Farmacia",VLOOKUP($B548,NAfiliado_NFarmacia!$A$2:$J$497,7,0)),VLOOKUP($B548,padron!$A$3:$M$482,11,0)),+IF(ISERROR(VLOOKUP($B548,NAfiliado_NFarmacia!$A$2:$J$497,7,0)),"Ingresa Localidad de Farmacia",VLOOKUP($B548,NAfiliado_NFarmacia!$A$2:$J$497,7,0))))</f>
        <v/>
      </c>
      <c r="L548" s="69">
        <f>+IF(B548="","",IF(F548="No","84005541",+IFERROR(+VLOOKUP(inicio!B548,padron!$A$2:$H$1999,8,0),"84005541")))</f>
        <v/>
      </c>
      <c r="M548" s="69">
        <f>+IF(B548="","",+IFERROR(+VLOOKUP(B548,padron!A:C,3,0),"no_cargado"))</f>
        <v/>
      </c>
      <c r="N548" s="69">
        <f>+IF(C548="","",+IFERROR(+VLOOKUP($C548,materiales!$A$2:$C$101,3,0),"9999"))</f>
        <v/>
      </c>
      <c r="O548" s="69">
        <f>+IF(D548="","","01")</f>
        <v/>
      </c>
      <c r="P548" s="69">
        <f>+IF(B548="","","CONVENIO 100%")</f>
        <v/>
      </c>
      <c r="Q548" s="69">
        <f>+IF(I548="","","ZTRA")</f>
        <v/>
      </c>
      <c r="R548" s="69">
        <f>+IF(J548="","",+IFERROR(+IF(U548="DSZA","ALMA","1004"),"ALMA"))</f>
        <v/>
      </c>
      <c r="S548" s="69">
        <f>+IF(K548="","","40000001")</f>
        <v/>
      </c>
      <c r="T548" s="69">
        <f>+IF(L548="","",+DAY(TODAY())&amp;"."&amp;TEXT(+TODAY(),"MM")&amp;"."&amp;+YEAR(TODAY()))</f>
        <v/>
      </c>
      <c r="U548" s="69">
        <f>+IF(M548="","",IFERROR(+VLOOKUP(C548,materiales!$A$2:$D$1000,4,0),"DSZA"))</f>
        <v/>
      </c>
      <c r="V548" s="69">
        <f>+IF(N548="","","MAN")</f>
        <v/>
      </c>
      <c r="W548" s="69">
        <f>IF(B548="","","02")</f>
        <v/>
      </c>
      <c r="X548" s="69">
        <f>IF(B548="","","01")</f>
        <v/>
      </c>
      <c r="Y548" s="70">
        <f>+RIGHT(B548,8)</f>
        <v/>
      </c>
      <c r="Z548" s="70">
        <f>IF(M548="no_cargado",VLOOKUP(B548,NAfiliado_NFarmacia!A:H,8,0),"")</f>
        <v/>
      </c>
      <c r="AA548" s="71" t="n"/>
    </row>
    <row r="549">
      <c r="A549" s="50" t="n"/>
      <c r="B549" s="70" t="n"/>
      <c r="C549" s="72" t="n"/>
      <c r="D549" s="70" t="n"/>
      <c r="E549" s="70" t="n"/>
      <c r="F549" s="70" t="n"/>
      <c r="G549" s="66">
        <f>+IF($B549="","",+IFERROR(+VLOOKUP(B549,padron!$A$2:$E$2000,2,0),+IFERROR(VLOOKUP(B549,NAfiliado_NFarmacia!$A:$J,10,0),"Ingresar Nuevo Afiliado")))</f>
        <v/>
      </c>
      <c r="H549" s="69">
        <f>+IF(B549="","",+IFERROR(+VLOOKUP($C549,materiales!$A$2:$C$101,2,0),"9999"))</f>
        <v/>
      </c>
      <c r="I549" s="70">
        <f>+IF($B549="","",+IF(OR($F549="Si",$F549=""),IF(ISERROR(VLOOKUP($B549,padron!$A$3:$M$482,9,0)),+IF(ISERROR(VLOOKUP($B549,NAfiliado_NFarmacia!$A$2:$J$497,5,0)),"Ingresa Farmacia",VLOOKUP($B549,NAfiliado_NFarmacia!$A$2:$J$497,5,0)),VLOOKUP($B549,padron!$A$3:$M$482,9,0)),+IF(ISERROR(VLOOKUP($B549,NAfiliado_NFarmacia!$A$2:$J$497,5,0)),"Ingresa Farmacia",VLOOKUP($B549,NAfiliado_NFarmacia!$A$2:$J$497,5,0))))</f>
        <v/>
      </c>
      <c r="J549" s="70">
        <f>+IF($B549="","",+IF(OR($F549="Si",$F549=""),IF(ISERROR(VLOOKUP($B549,padron!$A$3:$M$482,10,0)),+IF(ISERROR(VLOOKUP($B549,NAfiliado_NFarmacia!$A$2:$J$497,5,0)),"Ingresa Direccion de Farmacia",VLOOKUP($B549,NAfiliado_NFarmacia!$A$2:$J$497,6,0)),VLOOKUP($B549,padron!$A$3:$M$482,10,0)),+IF(ISERROR(VLOOKUP($B549,NAfiliado_NFarmacia!$A$2:$J$497,6,0)),"Ingresa Direccion de Farmacia",VLOOKUP($B549,NAfiliado_NFarmacia!$A$2:$J$497,6,0))))</f>
        <v/>
      </c>
      <c r="K549" s="70">
        <f>+IF($B549="","",+IF(OR($F549="Si",$F549=""),IF(ISERROR(VLOOKUP($B549,padron!$A$3:$M$482,10,0)),+IF(ISERROR(VLOOKUP($B549,NAfiliado_NFarmacia!$A$2:$J$497,5,0)),"Ingresa Localidad de Farmacia",VLOOKUP($B549,NAfiliado_NFarmacia!$A$2:$J$497,7,0)),VLOOKUP($B549,padron!$A$3:$M$482,11,0)),+IF(ISERROR(VLOOKUP($B549,NAfiliado_NFarmacia!$A$2:$J$497,7,0)),"Ingresa Localidad de Farmacia",VLOOKUP($B549,NAfiliado_NFarmacia!$A$2:$J$497,7,0))))</f>
        <v/>
      </c>
      <c r="L549" s="69">
        <f>+IF(B549="","",IF(F549="No","84005541",+IFERROR(+VLOOKUP(inicio!B549,padron!$A$2:$H$1999,8,0),"84005541")))</f>
        <v/>
      </c>
      <c r="M549" s="69">
        <f>+IF(B549="","",+IFERROR(+VLOOKUP(B549,padron!A:C,3,0),"no_cargado"))</f>
        <v/>
      </c>
      <c r="N549" s="69">
        <f>+IF(C549="","",+IFERROR(+VLOOKUP($C549,materiales!$A$2:$C$101,3,0),"9999"))</f>
        <v/>
      </c>
      <c r="O549" s="69">
        <f>+IF(D549="","","01")</f>
        <v/>
      </c>
      <c r="P549" s="69">
        <f>+IF(B549="","","CONVENIO 100%")</f>
        <v/>
      </c>
      <c r="Q549" s="69">
        <f>+IF(I549="","","ZTRA")</f>
        <v/>
      </c>
      <c r="R549" s="69">
        <f>+IF(J549="","",+IFERROR(+IF(U549="DSZA","ALMA","1004"),"ALMA"))</f>
        <v/>
      </c>
      <c r="S549" s="69">
        <f>+IF(K549="","","40000001")</f>
        <v/>
      </c>
      <c r="T549" s="69">
        <f>+IF(L549="","",+DAY(TODAY())&amp;"."&amp;TEXT(+TODAY(),"MM")&amp;"."&amp;+YEAR(TODAY()))</f>
        <v/>
      </c>
      <c r="U549" s="69">
        <f>+IF(M549="","",IFERROR(+VLOOKUP(C549,materiales!$A$2:$D$1000,4,0),"DSZA"))</f>
        <v/>
      </c>
      <c r="V549" s="69">
        <f>+IF(N549="","","MAN")</f>
        <v/>
      </c>
      <c r="W549" s="69">
        <f>IF(B549="","","02")</f>
        <v/>
      </c>
      <c r="X549" s="69">
        <f>IF(B549="","","01")</f>
        <v/>
      </c>
      <c r="Y549" s="70">
        <f>+RIGHT(B549,8)</f>
        <v/>
      </c>
      <c r="Z549" s="70">
        <f>IF(M549="no_cargado",VLOOKUP(B549,NAfiliado_NFarmacia!A:H,8,0),"")</f>
        <v/>
      </c>
      <c r="AA549" s="71" t="n"/>
    </row>
    <row r="550">
      <c r="A550" s="50" t="n"/>
      <c r="B550" s="70" t="n"/>
      <c r="C550" s="72" t="n"/>
      <c r="D550" s="70" t="n"/>
      <c r="E550" s="70" t="n"/>
      <c r="F550" s="70" t="n"/>
      <c r="G550" s="66">
        <f>+IF($B550="","",+IFERROR(+VLOOKUP(B550,padron!$A$2:$E$2000,2,0),+IFERROR(VLOOKUP(B550,NAfiliado_NFarmacia!$A:$J,10,0),"Ingresar Nuevo Afiliado")))</f>
        <v/>
      </c>
      <c r="H550" s="69">
        <f>+IF(B550="","",+IFERROR(+VLOOKUP($C550,materiales!$A$2:$C$101,2,0),"9999"))</f>
        <v/>
      </c>
      <c r="I550" s="70">
        <f>+IF($B550="","",+IF(OR($F550="Si",$F550=""),IF(ISERROR(VLOOKUP($B550,padron!$A$3:$M$482,9,0)),+IF(ISERROR(VLOOKUP($B550,NAfiliado_NFarmacia!$A$2:$J$497,5,0)),"Ingresa Farmacia",VLOOKUP($B550,NAfiliado_NFarmacia!$A$2:$J$497,5,0)),VLOOKUP($B550,padron!$A$3:$M$482,9,0)),+IF(ISERROR(VLOOKUP($B550,NAfiliado_NFarmacia!$A$2:$J$497,5,0)),"Ingresa Farmacia",VLOOKUP($B550,NAfiliado_NFarmacia!$A$2:$J$497,5,0))))</f>
        <v/>
      </c>
      <c r="J550" s="70">
        <f>+IF($B550="","",+IF(OR($F550="Si",$F550=""),IF(ISERROR(VLOOKUP($B550,padron!$A$3:$M$482,10,0)),+IF(ISERROR(VLOOKUP($B550,NAfiliado_NFarmacia!$A$2:$J$497,5,0)),"Ingresa Direccion de Farmacia",VLOOKUP($B550,NAfiliado_NFarmacia!$A$2:$J$497,6,0)),VLOOKUP($B550,padron!$A$3:$M$482,10,0)),+IF(ISERROR(VLOOKUP($B550,NAfiliado_NFarmacia!$A$2:$J$497,6,0)),"Ingresa Direccion de Farmacia",VLOOKUP($B550,NAfiliado_NFarmacia!$A$2:$J$497,6,0))))</f>
        <v/>
      </c>
      <c r="K550" s="70">
        <f>+IF($B550="","",+IF(OR($F550="Si",$F550=""),IF(ISERROR(VLOOKUP($B550,padron!$A$3:$M$482,10,0)),+IF(ISERROR(VLOOKUP($B550,NAfiliado_NFarmacia!$A$2:$J$497,5,0)),"Ingresa Localidad de Farmacia",VLOOKUP($B550,NAfiliado_NFarmacia!$A$2:$J$497,7,0)),VLOOKUP($B550,padron!$A$3:$M$482,11,0)),+IF(ISERROR(VLOOKUP($B550,NAfiliado_NFarmacia!$A$2:$J$497,7,0)),"Ingresa Localidad de Farmacia",VLOOKUP($B550,NAfiliado_NFarmacia!$A$2:$J$497,7,0))))</f>
        <v/>
      </c>
      <c r="L550" s="69">
        <f>+IF(B550="","",IF(F550="No","84005541",+IFERROR(+VLOOKUP(inicio!B550,padron!$A$2:$H$1999,8,0),"84005541")))</f>
        <v/>
      </c>
      <c r="M550" s="69">
        <f>+IF(B550="","",+IFERROR(+VLOOKUP(B550,padron!A:C,3,0),"no_cargado"))</f>
        <v/>
      </c>
      <c r="N550" s="69">
        <f>+IF(C550="","",+IFERROR(+VLOOKUP($C550,materiales!$A$2:$C$101,3,0),"9999"))</f>
        <v/>
      </c>
      <c r="O550" s="69">
        <f>+IF(D550="","","01")</f>
        <v/>
      </c>
      <c r="P550" s="69">
        <f>+IF(B550="","","CONVENIO 100%")</f>
        <v/>
      </c>
      <c r="Q550" s="69">
        <f>+IF(I550="","","ZTRA")</f>
        <v/>
      </c>
      <c r="R550" s="69">
        <f>+IF(J550="","",+IFERROR(+IF(U550="DSZA","ALMA","1004"),"ALMA"))</f>
        <v/>
      </c>
      <c r="S550" s="69">
        <f>+IF(K550="","","40000001")</f>
        <v/>
      </c>
      <c r="T550" s="69">
        <f>+IF(L550="","",+DAY(TODAY())&amp;"."&amp;TEXT(+TODAY(),"MM")&amp;"."&amp;+YEAR(TODAY()))</f>
        <v/>
      </c>
      <c r="U550" s="69">
        <f>+IF(M550="","",IFERROR(+VLOOKUP(C550,materiales!$A$2:$D$1000,4,0),"DSZA"))</f>
        <v/>
      </c>
      <c r="V550" s="69">
        <f>+IF(N550="","","MAN")</f>
        <v/>
      </c>
      <c r="W550" s="69">
        <f>IF(B550="","","02")</f>
        <v/>
      </c>
      <c r="X550" s="69">
        <f>IF(B550="","","01")</f>
        <v/>
      </c>
      <c r="Y550" s="70">
        <f>+RIGHT(B550,8)</f>
        <v/>
      </c>
      <c r="Z550" s="70">
        <f>IF(M550="no_cargado",VLOOKUP(B550,NAfiliado_NFarmacia!A:H,8,0),"")</f>
        <v/>
      </c>
      <c r="AA550" s="71" t="n"/>
    </row>
    <row r="551">
      <c r="A551" s="50" t="n"/>
      <c r="B551" s="70" t="n"/>
      <c r="C551" s="72" t="n"/>
      <c r="D551" s="70" t="n"/>
      <c r="E551" s="70" t="n"/>
      <c r="F551" s="70" t="n"/>
      <c r="G551" s="66">
        <f>+IF($B551="","",+IFERROR(+VLOOKUP(B551,padron!$A$2:$E$2000,2,0),+IFERROR(VLOOKUP(B551,NAfiliado_NFarmacia!$A:$J,10,0),"Ingresar Nuevo Afiliado")))</f>
        <v/>
      </c>
      <c r="H551" s="69">
        <f>+IF(B551="","",+IFERROR(+VLOOKUP($C551,materiales!$A$2:$C$101,2,0),"9999"))</f>
        <v/>
      </c>
      <c r="I551" s="70">
        <f>+IF($B551="","",+IF(OR($F551="Si",$F551=""),IF(ISERROR(VLOOKUP($B551,padron!$A$3:$M$482,9,0)),+IF(ISERROR(VLOOKUP($B551,NAfiliado_NFarmacia!$A$2:$J$497,5,0)),"Ingresa Farmacia",VLOOKUP($B551,NAfiliado_NFarmacia!$A$2:$J$497,5,0)),VLOOKUP($B551,padron!$A$3:$M$482,9,0)),+IF(ISERROR(VLOOKUP($B551,NAfiliado_NFarmacia!$A$2:$J$497,5,0)),"Ingresa Farmacia",VLOOKUP($B551,NAfiliado_NFarmacia!$A$2:$J$497,5,0))))</f>
        <v/>
      </c>
      <c r="J551" s="70">
        <f>+IF($B551="","",+IF(OR($F551="Si",$F551=""),IF(ISERROR(VLOOKUP($B551,padron!$A$3:$M$482,10,0)),+IF(ISERROR(VLOOKUP($B551,NAfiliado_NFarmacia!$A$2:$J$497,5,0)),"Ingresa Direccion de Farmacia",VLOOKUP($B551,NAfiliado_NFarmacia!$A$2:$J$497,6,0)),VLOOKUP($B551,padron!$A$3:$M$482,10,0)),+IF(ISERROR(VLOOKUP($B551,NAfiliado_NFarmacia!$A$2:$J$497,6,0)),"Ingresa Direccion de Farmacia",VLOOKUP($B551,NAfiliado_NFarmacia!$A$2:$J$497,6,0))))</f>
        <v/>
      </c>
      <c r="K551" s="70">
        <f>+IF($B551="","",+IF(OR($F551="Si",$F551=""),IF(ISERROR(VLOOKUP($B551,padron!$A$3:$M$482,10,0)),+IF(ISERROR(VLOOKUP($B551,NAfiliado_NFarmacia!$A$2:$J$497,5,0)),"Ingresa Localidad de Farmacia",VLOOKUP($B551,NAfiliado_NFarmacia!$A$2:$J$497,7,0)),VLOOKUP($B551,padron!$A$3:$M$482,11,0)),+IF(ISERROR(VLOOKUP($B551,NAfiliado_NFarmacia!$A$2:$J$497,7,0)),"Ingresa Localidad de Farmacia",VLOOKUP($B551,NAfiliado_NFarmacia!$A$2:$J$497,7,0))))</f>
        <v/>
      </c>
      <c r="L551" s="69">
        <f>+IF(B551="","",IF(F551="No","84005541",+IFERROR(+VLOOKUP(inicio!B551,padron!$A$2:$H$1999,8,0),"84005541")))</f>
        <v/>
      </c>
      <c r="M551" s="69">
        <f>+IF(B551="","",+IFERROR(+VLOOKUP(B551,padron!A:C,3,0),"no_cargado"))</f>
        <v/>
      </c>
      <c r="N551" s="69">
        <f>+IF(C551="","",+IFERROR(+VLOOKUP($C551,materiales!$A$2:$C$101,3,0),"9999"))</f>
        <v/>
      </c>
      <c r="O551" s="69">
        <f>+IF(D551="","","01")</f>
        <v/>
      </c>
      <c r="P551" s="69">
        <f>+IF(B551="","","CONVENIO 100%")</f>
        <v/>
      </c>
      <c r="Q551" s="69">
        <f>+IF(I551="","","ZTRA")</f>
        <v/>
      </c>
      <c r="R551" s="69">
        <f>+IF(J551="","",+IFERROR(+IF(U551="DSZA","ALMA","1004"),"ALMA"))</f>
        <v/>
      </c>
      <c r="S551" s="69">
        <f>+IF(K551="","","40000001")</f>
        <v/>
      </c>
      <c r="T551" s="69">
        <f>+IF(L551="","",+DAY(TODAY())&amp;"."&amp;TEXT(+TODAY(),"MM")&amp;"."&amp;+YEAR(TODAY()))</f>
        <v/>
      </c>
      <c r="U551" s="69">
        <f>+IF(M551="","",IFERROR(+VLOOKUP(C551,materiales!$A$2:$D$1000,4,0),"DSZA"))</f>
        <v/>
      </c>
      <c r="V551" s="69">
        <f>+IF(N551="","","MAN")</f>
        <v/>
      </c>
      <c r="W551" s="69">
        <f>IF(B551="","","02")</f>
        <v/>
      </c>
      <c r="X551" s="69">
        <f>IF(B551="","","01")</f>
        <v/>
      </c>
      <c r="Y551" s="70">
        <f>+RIGHT(B551,8)</f>
        <v/>
      </c>
      <c r="Z551" s="70">
        <f>IF(M551="no_cargado",VLOOKUP(B551,NAfiliado_NFarmacia!A:H,8,0),"")</f>
        <v/>
      </c>
      <c r="AA551" s="71" t="n"/>
    </row>
    <row r="552">
      <c r="A552" s="50" t="n"/>
      <c r="B552" s="70" t="n"/>
      <c r="C552" s="72" t="n"/>
      <c r="D552" s="70" t="n"/>
      <c r="E552" s="70" t="n"/>
      <c r="F552" s="70" t="n"/>
      <c r="G552" s="66">
        <f>+IF($B552="","",+IFERROR(+VLOOKUP(B552,padron!$A$2:$E$2000,2,0),+IFERROR(VLOOKUP(B552,NAfiliado_NFarmacia!$A:$J,10,0),"Ingresar Nuevo Afiliado")))</f>
        <v/>
      </c>
      <c r="H552" s="69">
        <f>+IF(B552="","",+IFERROR(+VLOOKUP($C552,materiales!$A$2:$C$101,2,0),"9999"))</f>
        <v/>
      </c>
      <c r="I552" s="70">
        <f>+IF($B552="","",+IF(OR($F552="Si",$F552=""),IF(ISERROR(VLOOKUP($B552,padron!$A$3:$M$482,9,0)),+IF(ISERROR(VLOOKUP($B552,NAfiliado_NFarmacia!$A$2:$J$497,5,0)),"Ingresa Farmacia",VLOOKUP($B552,NAfiliado_NFarmacia!$A$2:$J$497,5,0)),VLOOKUP($B552,padron!$A$3:$M$482,9,0)),+IF(ISERROR(VLOOKUP($B552,NAfiliado_NFarmacia!$A$2:$J$497,5,0)),"Ingresa Farmacia",VLOOKUP($B552,NAfiliado_NFarmacia!$A$2:$J$497,5,0))))</f>
        <v/>
      </c>
      <c r="J552" s="70">
        <f>+IF($B552="","",+IF(OR($F552="Si",$F552=""),IF(ISERROR(VLOOKUP($B552,padron!$A$3:$M$482,10,0)),+IF(ISERROR(VLOOKUP($B552,NAfiliado_NFarmacia!$A$2:$J$497,5,0)),"Ingresa Direccion de Farmacia",VLOOKUP($B552,NAfiliado_NFarmacia!$A$2:$J$497,6,0)),VLOOKUP($B552,padron!$A$3:$M$482,10,0)),+IF(ISERROR(VLOOKUP($B552,NAfiliado_NFarmacia!$A$2:$J$497,6,0)),"Ingresa Direccion de Farmacia",VLOOKUP($B552,NAfiliado_NFarmacia!$A$2:$J$497,6,0))))</f>
        <v/>
      </c>
      <c r="K552" s="70">
        <f>+IF($B552="","",+IF(OR($F552="Si",$F552=""),IF(ISERROR(VLOOKUP($B552,padron!$A$3:$M$482,10,0)),+IF(ISERROR(VLOOKUP($B552,NAfiliado_NFarmacia!$A$2:$J$497,5,0)),"Ingresa Localidad de Farmacia",VLOOKUP($B552,NAfiliado_NFarmacia!$A$2:$J$497,7,0)),VLOOKUP($B552,padron!$A$3:$M$482,11,0)),+IF(ISERROR(VLOOKUP($B552,NAfiliado_NFarmacia!$A$2:$J$497,7,0)),"Ingresa Localidad de Farmacia",VLOOKUP($B552,NAfiliado_NFarmacia!$A$2:$J$497,7,0))))</f>
        <v/>
      </c>
      <c r="L552" s="69">
        <f>+IF(B552="","",IF(F552="No","84005541",+IFERROR(+VLOOKUP(inicio!B552,padron!$A$2:$H$1999,8,0),"84005541")))</f>
        <v/>
      </c>
      <c r="M552" s="69">
        <f>+IF(B552="","",+IFERROR(+VLOOKUP(B552,padron!A:C,3,0),"no_cargado"))</f>
        <v/>
      </c>
      <c r="N552" s="69">
        <f>+IF(C552="","",+IFERROR(+VLOOKUP($C552,materiales!$A$2:$C$101,3,0),"9999"))</f>
        <v/>
      </c>
      <c r="O552" s="69">
        <f>+IF(D552="","","01")</f>
        <v/>
      </c>
      <c r="P552" s="69">
        <f>+IF(B552="","","CONVENIO 100%")</f>
        <v/>
      </c>
      <c r="Q552" s="69">
        <f>+IF(I552="","","ZTRA")</f>
        <v/>
      </c>
      <c r="R552" s="69">
        <f>+IF(J552="","",+IFERROR(+IF(U552="DSZA","ALMA","1004"),"ALMA"))</f>
        <v/>
      </c>
      <c r="S552" s="69">
        <f>+IF(K552="","","40000001")</f>
        <v/>
      </c>
      <c r="T552" s="69">
        <f>+IF(L552="","",+DAY(TODAY())&amp;"."&amp;TEXT(+TODAY(),"MM")&amp;"."&amp;+YEAR(TODAY()))</f>
        <v/>
      </c>
      <c r="U552" s="69">
        <f>+IF(M552="","",IFERROR(+VLOOKUP(C552,materiales!$A$2:$D$1000,4,0),"DSZA"))</f>
        <v/>
      </c>
      <c r="V552" s="69">
        <f>+IF(N552="","","MAN")</f>
        <v/>
      </c>
      <c r="W552" s="69">
        <f>IF(B552="","","02")</f>
        <v/>
      </c>
      <c r="X552" s="69">
        <f>IF(B552="","","01")</f>
        <v/>
      </c>
      <c r="Y552" s="70">
        <f>+RIGHT(B552,8)</f>
        <v/>
      </c>
      <c r="Z552" s="70">
        <f>IF(M552="no_cargado",VLOOKUP(B552,NAfiliado_NFarmacia!A:H,8,0),"")</f>
        <v/>
      </c>
      <c r="AA552" s="71" t="n"/>
    </row>
    <row r="553">
      <c r="A553" s="50" t="n"/>
      <c r="B553" s="70" t="n"/>
      <c r="C553" s="72" t="n"/>
      <c r="D553" s="70" t="n"/>
      <c r="E553" s="70" t="n"/>
      <c r="F553" s="70" t="n"/>
      <c r="G553" s="66">
        <f>+IF($B553="","",+IFERROR(+VLOOKUP(B553,padron!$A$2:$E$2000,2,0),+IFERROR(VLOOKUP(B553,NAfiliado_NFarmacia!$A:$J,10,0),"Ingresar Nuevo Afiliado")))</f>
        <v/>
      </c>
      <c r="H553" s="69">
        <f>+IF(B553="","",+IFERROR(+VLOOKUP($C553,materiales!$A$2:$C$101,2,0),"9999"))</f>
        <v/>
      </c>
      <c r="I553" s="70">
        <f>+IF($B553="","",+IF(OR($F553="Si",$F553=""),IF(ISERROR(VLOOKUP($B553,padron!$A$3:$M$482,9,0)),+IF(ISERROR(VLOOKUP($B553,NAfiliado_NFarmacia!$A$2:$J$497,5,0)),"Ingresa Farmacia",VLOOKUP($B553,NAfiliado_NFarmacia!$A$2:$J$497,5,0)),VLOOKUP($B553,padron!$A$3:$M$482,9,0)),+IF(ISERROR(VLOOKUP($B553,NAfiliado_NFarmacia!$A$2:$J$497,5,0)),"Ingresa Farmacia",VLOOKUP($B553,NAfiliado_NFarmacia!$A$2:$J$497,5,0))))</f>
        <v/>
      </c>
      <c r="J553" s="70">
        <f>+IF($B553="","",+IF(OR($F553="Si",$F553=""),IF(ISERROR(VLOOKUP($B553,padron!$A$3:$M$482,10,0)),+IF(ISERROR(VLOOKUP($B553,NAfiliado_NFarmacia!$A$2:$J$497,5,0)),"Ingresa Direccion de Farmacia",VLOOKUP($B553,NAfiliado_NFarmacia!$A$2:$J$497,6,0)),VLOOKUP($B553,padron!$A$3:$M$482,10,0)),+IF(ISERROR(VLOOKUP($B553,NAfiliado_NFarmacia!$A$2:$J$497,6,0)),"Ingresa Direccion de Farmacia",VLOOKUP($B553,NAfiliado_NFarmacia!$A$2:$J$497,6,0))))</f>
        <v/>
      </c>
      <c r="K553" s="70">
        <f>+IF($B553="","",+IF(OR($F553="Si",$F553=""),IF(ISERROR(VLOOKUP($B553,padron!$A$3:$M$482,10,0)),+IF(ISERROR(VLOOKUP($B553,NAfiliado_NFarmacia!$A$2:$J$497,5,0)),"Ingresa Localidad de Farmacia",VLOOKUP($B553,NAfiliado_NFarmacia!$A$2:$J$497,7,0)),VLOOKUP($B553,padron!$A$3:$M$482,11,0)),+IF(ISERROR(VLOOKUP($B553,NAfiliado_NFarmacia!$A$2:$J$497,7,0)),"Ingresa Localidad de Farmacia",VLOOKUP($B553,NAfiliado_NFarmacia!$A$2:$J$497,7,0))))</f>
        <v/>
      </c>
      <c r="L553" s="69">
        <f>+IF(B553="","",IF(F553="No","84005541",+IFERROR(+VLOOKUP(inicio!B553,padron!$A$2:$H$1999,8,0),"84005541")))</f>
        <v/>
      </c>
      <c r="M553" s="69">
        <f>+IF(B553="","",+IFERROR(+VLOOKUP(B553,padron!A:C,3,0),"no_cargado"))</f>
        <v/>
      </c>
      <c r="N553" s="69">
        <f>+IF(C553="","",+IFERROR(+VLOOKUP($C553,materiales!$A$2:$C$101,3,0),"9999"))</f>
        <v/>
      </c>
      <c r="O553" s="69">
        <f>+IF(D553="","","01")</f>
        <v/>
      </c>
      <c r="P553" s="69">
        <f>+IF(B553="","","CONVENIO 100%")</f>
        <v/>
      </c>
      <c r="Q553" s="69">
        <f>+IF(I553="","","ZTRA")</f>
        <v/>
      </c>
      <c r="R553" s="69">
        <f>+IF(J553="","",+IFERROR(+IF(U553="DSZA","ALMA","1004"),"ALMA"))</f>
        <v/>
      </c>
      <c r="S553" s="69">
        <f>+IF(K553="","","40000001")</f>
        <v/>
      </c>
      <c r="T553" s="69">
        <f>+IF(L553="","",+DAY(TODAY())&amp;"."&amp;TEXT(+TODAY(),"MM")&amp;"."&amp;+YEAR(TODAY()))</f>
        <v/>
      </c>
      <c r="U553" s="69">
        <f>+IF(M553="","",IFERROR(+VLOOKUP(C553,materiales!$A$2:$D$1000,4,0),"DSZA"))</f>
        <v/>
      </c>
      <c r="V553" s="69">
        <f>+IF(N553="","","MAN")</f>
        <v/>
      </c>
      <c r="W553" s="69">
        <f>IF(B553="","","02")</f>
        <v/>
      </c>
      <c r="X553" s="69">
        <f>IF(B553="","","01")</f>
        <v/>
      </c>
      <c r="Y553" s="70">
        <f>+RIGHT(B553,8)</f>
        <v/>
      </c>
      <c r="Z553" s="70">
        <f>IF(M553="no_cargado",VLOOKUP(B553,NAfiliado_NFarmacia!A:H,8,0),"")</f>
        <v/>
      </c>
      <c r="AA553" s="71" t="n"/>
    </row>
    <row r="554">
      <c r="A554" s="50" t="n"/>
      <c r="B554" s="70" t="n"/>
      <c r="C554" s="72" t="n"/>
      <c r="D554" s="70" t="n"/>
      <c r="E554" s="70" t="n"/>
      <c r="F554" s="70" t="n"/>
      <c r="G554" s="66">
        <f>+IF($B554="","",+IFERROR(+VLOOKUP(B554,padron!$A$2:$E$2000,2,0),+IFERROR(VLOOKUP(B554,NAfiliado_NFarmacia!$A:$J,10,0),"Ingresar Nuevo Afiliado")))</f>
        <v/>
      </c>
      <c r="H554" s="69">
        <f>+IF(B554="","",+IFERROR(+VLOOKUP($C554,materiales!$A$2:$C$101,2,0),"9999"))</f>
        <v/>
      </c>
      <c r="I554" s="70">
        <f>+IF($B554="","",+IF(OR($F554="Si",$F554=""),IF(ISERROR(VLOOKUP($B554,padron!$A$3:$M$482,9,0)),+IF(ISERROR(VLOOKUP($B554,NAfiliado_NFarmacia!$A$2:$J$497,5,0)),"Ingresa Farmacia",VLOOKUP($B554,NAfiliado_NFarmacia!$A$2:$J$497,5,0)),VLOOKUP($B554,padron!$A$3:$M$482,9,0)),+IF(ISERROR(VLOOKUP($B554,NAfiliado_NFarmacia!$A$2:$J$497,5,0)),"Ingresa Farmacia",VLOOKUP($B554,NAfiliado_NFarmacia!$A$2:$J$497,5,0))))</f>
        <v/>
      </c>
      <c r="J554" s="70">
        <f>+IF($B554="","",+IF(OR($F554="Si",$F554=""),IF(ISERROR(VLOOKUP($B554,padron!$A$3:$M$482,10,0)),+IF(ISERROR(VLOOKUP($B554,NAfiliado_NFarmacia!$A$2:$J$497,5,0)),"Ingresa Direccion de Farmacia",VLOOKUP($B554,NAfiliado_NFarmacia!$A$2:$J$497,6,0)),VLOOKUP($B554,padron!$A$3:$M$482,10,0)),+IF(ISERROR(VLOOKUP($B554,NAfiliado_NFarmacia!$A$2:$J$497,6,0)),"Ingresa Direccion de Farmacia",VLOOKUP($B554,NAfiliado_NFarmacia!$A$2:$J$497,6,0))))</f>
        <v/>
      </c>
      <c r="K554" s="70">
        <f>+IF($B554="","",+IF(OR($F554="Si",$F554=""),IF(ISERROR(VLOOKUP($B554,padron!$A$3:$M$482,10,0)),+IF(ISERROR(VLOOKUP($B554,NAfiliado_NFarmacia!$A$2:$J$497,5,0)),"Ingresa Localidad de Farmacia",VLOOKUP($B554,NAfiliado_NFarmacia!$A$2:$J$497,7,0)),VLOOKUP($B554,padron!$A$3:$M$482,11,0)),+IF(ISERROR(VLOOKUP($B554,NAfiliado_NFarmacia!$A$2:$J$497,7,0)),"Ingresa Localidad de Farmacia",VLOOKUP($B554,NAfiliado_NFarmacia!$A$2:$J$497,7,0))))</f>
        <v/>
      </c>
      <c r="L554" s="69">
        <f>+IF(B554="","",IF(F554="No","84005541",+IFERROR(+VLOOKUP(inicio!B554,padron!$A$2:$H$1999,8,0),"84005541")))</f>
        <v/>
      </c>
      <c r="M554" s="69">
        <f>+IF(B554="","",+IFERROR(+VLOOKUP(B554,padron!A:C,3,0),"no_cargado"))</f>
        <v/>
      </c>
      <c r="N554" s="69">
        <f>+IF(C554="","",+IFERROR(+VLOOKUP($C554,materiales!$A$2:$C$101,3,0),"9999"))</f>
        <v/>
      </c>
      <c r="O554" s="69">
        <f>+IF(D554="","","01")</f>
        <v/>
      </c>
      <c r="P554" s="69">
        <f>+IF(B554="","","CONVENIO 100%")</f>
        <v/>
      </c>
      <c r="Q554" s="69">
        <f>+IF(I554="","","ZTRA")</f>
        <v/>
      </c>
      <c r="R554" s="69">
        <f>+IF(J554="","",+IFERROR(+IF(U554="DSZA","ALMA","1004"),"ALMA"))</f>
        <v/>
      </c>
      <c r="S554" s="69">
        <f>+IF(K554="","","40000001")</f>
        <v/>
      </c>
      <c r="T554" s="69">
        <f>+IF(L554="","",+DAY(TODAY())&amp;"."&amp;TEXT(+TODAY(),"MM")&amp;"."&amp;+YEAR(TODAY()))</f>
        <v/>
      </c>
      <c r="U554" s="69">
        <f>+IF(M554="","",IFERROR(+VLOOKUP(C554,materiales!$A$2:$D$1000,4,0),"DSZA"))</f>
        <v/>
      </c>
      <c r="V554" s="69">
        <f>+IF(N554="","","MAN")</f>
        <v/>
      </c>
      <c r="W554" s="69">
        <f>IF(B554="","","02")</f>
        <v/>
      </c>
      <c r="X554" s="69">
        <f>IF(B554="","","01")</f>
        <v/>
      </c>
      <c r="Y554" s="70">
        <f>+RIGHT(B554,8)</f>
        <v/>
      </c>
      <c r="Z554" s="70">
        <f>IF(M554="no_cargado",VLOOKUP(B554,NAfiliado_NFarmacia!A:H,8,0),"")</f>
        <v/>
      </c>
      <c r="AA554" s="71" t="n"/>
    </row>
    <row r="555">
      <c r="A555" s="50" t="n"/>
      <c r="B555" s="70" t="n"/>
      <c r="C555" s="72" t="n"/>
      <c r="D555" s="70" t="n"/>
      <c r="E555" s="70" t="n"/>
      <c r="F555" s="70" t="n"/>
      <c r="G555" s="66">
        <f>+IF($B555="","",+IFERROR(+VLOOKUP(B555,padron!$A$2:$E$2000,2,0),+IFERROR(VLOOKUP(B555,NAfiliado_NFarmacia!$A:$J,10,0),"Ingresar Nuevo Afiliado")))</f>
        <v/>
      </c>
      <c r="H555" s="69">
        <f>+IF(B555="","",+IFERROR(+VLOOKUP($C555,materiales!$A$2:$C$101,2,0),"9999"))</f>
        <v/>
      </c>
      <c r="I555" s="70">
        <f>+IF($B555="","",+IF(OR($F555="Si",$F555=""),IF(ISERROR(VLOOKUP($B555,padron!$A$3:$M$482,9,0)),+IF(ISERROR(VLOOKUP($B555,NAfiliado_NFarmacia!$A$2:$J$497,5,0)),"Ingresa Farmacia",VLOOKUP($B555,NAfiliado_NFarmacia!$A$2:$J$497,5,0)),VLOOKUP($B555,padron!$A$3:$M$482,9,0)),+IF(ISERROR(VLOOKUP($B555,NAfiliado_NFarmacia!$A$2:$J$497,5,0)),"Ingresa Farmacia",VLOOKUP($B555,NAfiliado_NFarmacia!$A$2:$J$497,5,0))))</f>
        <v/>
      </c>
      <c r="J555" s="70">
        <f>+IF($B555="","",+IF(OR($F555="Si",$F555=""),IF(ISERROR(VLOOKUP($B555,padron!$A$3:$M$482,10,0)),+IF(ISERROR(VLOOKUP($B555,NAfiliado_NFarmacia!$A$2:$J$497,5,0)),"Ingresa Direccion de Farmacia",VLOOKUP($B555,NAfiliado_NFarmacia!$A$2:$J$497,6,0)),VLOOKUP($B555,padron!$A$3:$M$482,10,0)),+IF(ISERROR(VLOOKUP($B555,NAfiliado_NFarmacia!$A$2:$J$497,6,0)),"Ingresa Direccion de Farmacia",VLOOKUP($B555,NAfiliado_NFarmacia!$A$2:$J$497,6,0))))</f>
        <v/>
      </c>
      <c r="K555" s="70">
        <f>+IF($B555="","",+IF(OR($F555="Si",$F555=""),IF(ISERROR(VLOOKUP($B555,padron!$A$3:$M$482,10,0)),+IF(ISERROR(VLOOKUP($B555,NAfiliado_NFarmacia!$A$2:$J$497,5,0)),"Ingresa Localidad de Farmacia",VLOOKUP($B555,NAfiliado_NFarmacia!$A$2:$J$497,7,0)),VLOOKUP($B555,padron!$A$3:$M$482,11,0)),+IF(ISERROR(VLOOKUP($B555,NAfiliado_NFarmacia!$A$2:$J$497,7,0)),"Ingresa Localidad de Farmacia",VLOOKUP($B555,NAfiliado_NFarmacia!$A$2:$J$497,7,0))))</f>
        <v/>
      </c>
      <c r="L555" s="69">
        <f>+IF(B555="","",IF(F555="No","84005541",+IFERROR(+VLOOKUP(inicio!B555,padron!$A$2:$H$1999,8,0),"84005541")))</f>
        <v/>
      </c>
      <c r="M555" s="69">
        <f>+IF(B555="","",+IFERROR(+VLOOKUP(B555,padron!A:C,3,0),"no_cargado"))</f>
        <v/>
      </c>
      <c r="N555" s="69">
        <f>+IF(C555="","",+IFERROR(+VLOOKUP($C555,materiales!$A$2:$C$101,3,0),"9999"))</f>
        <v/>
      </c>
      <c r="O555" s="69">
        <f>+IF(D555="","","01")</f>
        <v/>
      </c>
      <c r="P555" s="69">
        <f>+IF(B555="","","CONVENIO 100%")</f>
        <v/>
      </c>
      <c r="Q555" s="69">
        <f>+IF(I555="","","ZTRA")</f>
        <v/>
      </c>
      <c r="R555" s="69">
        <f>+IF(J555="","",+IFERROR(+IF(U555="DSZA","ALMA","1004"),"ALMA"))</f>
        <v/>
      </c>
      <c r="S555" s="69">
        <f>+IF(K555="","","40000001")</f>
        <v/>
      </c>
      <c r="T555" s="69">
        <f>+IF(L555="","",+DAY(TODAY())&amp;"."&amp;TEXT(+TODAY(),"MM")&amp;"."&amp;+YEAR(TODAY()))</f>
        <v/>
      </c>
      <c r="U555" s="69">
        <f>+IF(M555="","",IFERROR(+VLOOKUP(C555,materiales!$A$2:$D$1000,4,0),"DSZA"))</f>
        <v/>
      </c>
      <c r="V555" s="69">
        <f>+IF(N555="","","MAN")</f>
        <v/>
      </c>
      <c r="W555" s="69">
        <f>IF(B555="","","02")</f>
        <v/>
      </c>
      <c r="X555" s="69">
        <f>IF(B555="","","01")</f>
        <v/>
      </c>
      <c r="Y555" s="70">
        <f>+RIGHT(B555,8)</f>
        <v/>
      </c>
      <c r="Z555" s="70">
        <f>IF(M555="no_cargado",VLOOKUP(B555,NAfiliado_NFarmacia!A:H,8,0),"")</f>
        <v/>
      </c>
      <c r="AA555" s="71" t="n"/>
    </row>
    <row r="556">
      <c r="A556" s="50" t="n"/>
      <c r="B556" s="70" t="n"/>
      <c r="C556" s="72" t="n"/>
      <c r="D556" s="70" t="n"/>
      <c r="E556" s="70" t="n"/>
      <c r="F556" s="70" t="n"/>
      <c r="G556" s="66">
        <f>+IF($B556="","",+IFERROR(+VLOOKUP(B556,padron!$A$2:$E$2000,2,0),+IFERROR(VLOOKUP(B556,NAfiliado_NFarmacia!$A:$J,10,0),"Ingresar Nuevo Afiliado")))</f>
        <v/>
      </c>
      <c r="H556" s="69">
        <f>+IF(B556="","",+IFERROR(+VLOOKUP($C556,materiales!$A$2:$C$101,2,0),"9999"))</f>
        <v/>
      </c>
      <c r="I556" s="70">
        <f>+IF($B556="","",+IF(OR($F556="Si",$F556=""),IF(ISERROR(VLOOKUP($B556,padron!$A$3:$M$482,9,0)),+IF(ISERROR(VLOOKUP($B556,NAfiliado_NFarmacia!$A$2:$J$497,5,0)),"Ingresa Farmacia",VLOOKUP($B556,NAfiliado_NFarmacia!$A$2:$J$497,5,0)),VLOOKUP($B556,padron!$A$3:$M$482,9,0)),+IF(ISERROR(VLOOKUP($B556,NAfiliado_NFarmacia!$A$2:$J$497,5,0)),"Ingresa Farmacia",VLOOKUP($B556,NAfiliado_NFarmacia!$A$2:$J$497,5,0))))</f>
        <v/>
      </c>
      <c r="J556" s="70">
        <f>+IF($B556="","",+IF(OR($F556="Si",$F556=""),IF(ISERROR(VLOOKUP($B556,padron!$A$3:$M$482,10,0)),+IF(ISERROR(VLOOKUP($B556,NAfiliado_NFarmacia!$A$2:$J$497,5,0)),"Ingresa Direccion de Farmacia",VLOOKUP($B556,NAfiliado_NFarmacia!$A$2:$J$497,6,0)),VLOOKUP($B556,padron!$A$3:$M$482,10,0)),+IF(ISERROR(VLOOKUP($B556,NAfiliado_NFarmacia!$A$2:$J$497,6,0)),"Ingresa Direccion de Farmacia",VLOOKUP($B556,NAfiliado_NFarmacia!$A$2:$J$497,6,0))))</f>
        <v/>
      </c>
      <c r="K556" s="70">
        <f>+IF($B556="","",+IF(OR($F556="Si",$F556=""),IF(ISERROR(VLOOKUP($B556,padron!$A$3:$M$482,10,0)),+IF(ISERROR(VLOOKUP($B556,NAfiliado_NFarmacia!$A$2:$J$497,5,0)),"Ingresa Localidad de Farmacia",VLOOKUP($B556,NAfiliado_NFarmacia!$A$2:$J$497,7,0)),VLOOKUP($B556,padron!$A$3:$M$482,11,0)),+IF(ISERROR(VLOOKUP($B556,NAfiliado_NFarmacia!$A$2:$J$497,7,0)),"Ingresa Localidad de Farmacia",VLOOKUP($B556,NAfiliado_NFarmacia!$A$2:$J$497,7,0))))</f>
        <v/>
      </c>
      <c r="L556" s="69">
        <f>+IF(B556="","",IF(F556="No","84005541",+IFERROR(+VLOOKUP(inicio!B556,padron!$A$2:$H$1999,8,0),"84005541")))</f>
        <v/>
      </c>
      <c r="M556" s="69">
        <f>+IF(B556="","",+IFERROR(+VLOOKUP(B556,padron!A:C,3,0),"no_cargado"))</f>
        <v/>
      </c>
      <c r="N556" s="69">
        <f>+IF(C556="","",+IFERROR(+VLOOKUP($C556,materiales!$A$2:$C$101,3,0),"9999"))</f>
        <v/>
      </c>
      <c r="O556" s="69">
        <f>+IF(D556="","","01")</f>
        <v/>
      </c>
      <c r="P556" s="69">
        <f>+IF(B556="","","CONVENIO 100%")</f>
        <v/>
      </c>
      <c r="Q556" s="69">
        <f>+IF(I556="","","ZTRA")</f>
        <v/>
      </c>
      <c r="R556" s="69">
        <f>+IF(J556="","",+IFERROR(+IF(U556="DSZA","ALMA","1004"),"ALMA"))</f>
        <v/>
      </c>
      <c r="S556" s="69">
        <f>+IF(K556="","","40000001")</f>
        <v/>
      </c>
      <c r="T556" s="69">
        <f>+IF(L556="","",+DAY(TODAY())&amp;"."&amp;TEXT(+TODAY(),"MM")&amp;"."&amp;+YEAR(TODAY()))</f>
        <v/>
      </c>
      <c r="U556" s="69">
        <f>+IF(M556="","",IFERROR(+VLOOKUP(C556,materiales!$A$2:$D$1000,4,0),"DSZA"))</f>
        <v/>
      </c>
      <c r="V556" s="69">
        <f>+IF(N556="","","MAN")</f>
        <v/>
      </c>
      <c r="W556" s="69">
        <f>IF(B556="","","02")</f>
        <v/>
      </c>
      <c r="X556" s="69">
        <f>IF(B556="","","01")</f>
        <v/>
      </c>
      <c r="Y556" s="70">
        <f>+RIGHT(B556,8)</f>
        <v/>
      </c>
      <c r="Z556" s="70">
        <f>IF(M556="no_cargado",VLOOKUP(B556,NAfiliado_NFarmacia!A:H,8,0),"")</f>
        <v/>
      </c>
      <c r="AA556" s="71" t="n"/>
    </row>
    <row r="557">
      <c r="A557" s="50" t="n"/>
      <c r="B557" s="70" t="n"/>
      <c r="C557" s="72" t="n"/>
      <c r="D557" s="70" t="n"/>
      <c r="E557" s="70" t="n"/>
      <c r="F557" s="70" t="n"/>
      <c r="G557" s="66">
        <f>+IF($B557="","",+IFERROR(+VLOOKUP(B557,padron!$A$2:$E$2000,2,0),+IFERROR(VLOOKUP(B557,NAfiliado_NFarmacia!$A:$J,10,0),"Ingresar Nuevo Afiliado")))</f>
        <v/>
      </c>
      <c r="H557" s="69">
        <f>+IF(B557="","",+IFERROR(+VLOOKUP($C557,materiales!$A$2:$C$101,2,0),"9999"))</f>
        <v/>
      </c>
      <c r="I557" s="70">
        <f>+IF($B557="","",+IF(OR($F557="Si",$F557=""),IF(ISERROR(VLOOKUP($B557,padron!$A$3:$M$482,9,0)),+IF(ISERROR(VLOOKUP($B557,NAfiliado_NFarmacia!$A$2:$J$497,5,0)),"Ingresa Farmacia",VLOOKUP($B557,NAfiliado_NFarmacia!$A$2:$J$497,5,0)),VLOOKUP($B557,padron!$A$3:$M$482,9,0)),+IF(ISERROR(VLOOKUP($B557,NAfiliado_NFarmacia!$A$2:$J$497,5,0)),"Ingresa Farmacia",VLOOKUP($B557,NAfiliado_NFarmacia!$A$2:$J$497,5,0))))</f>
        <v/>
      </c>
      <c r="J557" s="70">
        <f>+IF($B557="","",+IF(OR($F557="Si",$F557=""),IF(ISERROR(VLOOKUP($B557,padron!$A$3:$M$482,10,0)),+IF(ISERROR(VLOOKUP($B557,NAfiliado_NFarmacia!$A$2:$J$497,5,0)),"Ingresa Direccion de Farmacia",VLOOKUP($B557,NAfiliado_NFarmacia!$A$2:$J$497,6,0)),VLOOKUP($B557,padron!$A$3:$M$482,10,0)),+IF(ISERROR(VLOOKUP($B557,NAfiliado_NFarmacia!$A$2:$J$497,6,0)),"Ingresa Direccion de Farmacia",VLOOKUP($B557,NAfiliado_NFarmacia!$A$2:$J$497,6,0))))</f>
        <v/>
      </c>
      <c r="K557" s="70">
        <f>+IF($B557="","",+IF(OR($F557="Si",$F557=""),IF(ISERROR(VLOOKUP($B557,padron!$A$3:$M$482,10,0)),+IF(ISERROR(VLOOKUP($B557,NAfiliado_NFarmacia!$A$2:$J$497,5,0)),"Ingresa Localidad de Farmacia",VLOOKUP($B557,NAfiliado_NFarmacia!$A$2:$J$497,7,0)),VLOOKUP($B557,padron!$A$3:$M$482,11,0)),+IF(ISERROR(VLOOKUP($B557,NAfiliado_NFarmacia!$A$2:$J$497,7,0)),"Ingresa Localidad de Farmacia",VLOOKUP($B557,NAfiliado_NFarmacia!$A$2:$J$497,7,0))))</f>
        <v/>
      </c>
      <c r="L557" s="69">
        <f>+IF(B557="","",IF(F557="No","84005541",+IFERROR(+VLOOKUP(inicio!B557,padron!$A$2:$H$1999,8,0),"84005541")))</f>
        <v/>
      </c>
      <c r="M557" s="69">
        <f>+IF(B557="","",+IFERROR(+VLOOKUP(B557,padron!A:C,3,0),"no_cargado"))</f>
        <v/>
      </c>
      <c r="N557" s="69">
        <f>+IF(C557="","",+IFERROR(+VLOOKUP($C557,materiales!$A$2:$C$101,3,0),"9999"))</f>
        <v/>
      </c>
      <c r="O557" s="69">
        <f>+IF(D557="","","01")</f>
        <v/>
      </c>
      <c r="P557" s="69">
        <f>+IF(B557="","","CONVENIO 100%")</f>
        <v/>
      </c>
      <c r="Q557" s="69">
        <f>+IF(I557="","","ZTRA")</f>
        <v/>
      </c>
      <c r="R557" s="69">
        <f>+IF(J557="","",+IFERROR(+IF(U557="DSZA","ALMA","1004"),"ALMA"))</f>
        <v/>
      </c>
      <c r="S557" s="69">
        <f>+IF(K557="","","40000001")</f>
        <v/>
      </c>
      <c r="T557" s="69">
        <f>+IF(L557="","",+DAY(TODAY())&amp;"."&amp;TEXT(+TODAY(),"MM")&amp;"."&amp;+YEAR(TODAY()))</f>
        <v/>
      </c>
      <c r="U557" s="69">
        <f>+IF(M557="","",IFERROR(+VLOOKUP(C557,materiales!$A$2:$D$1000,4,0),"DSZA"))</f>
        <v/>
      </c>
      <c r="V557" s="69">
        <f>+IF(N557="","","MAN")</f>
        <v/>
      </c>
      <c r="W557" s="69">
        <f>IF(B557="","","02")</f>
        <v/>
      </c>
      <c r="X557" s="69">
        <f>IF(B557="","","01")</f>
        <v/>
      </c>
      <c r="Y557" s="70">
        <f>+RIGHT(B557,8)</f>
        <v/>
      </c>
      <c r="Z557" s="70">
        <f>IF(M557="no_cargado",VLOOKUP(B557,NAfiliado_NFarmacia!A:H,8,0),"")</f>
        <v/>
      </c>
      <c r="AA557" s="71" t="n"/>
    </row>
    <row r="558">
      <c r="A558" s="50" t="n"/>
      <c r="B558" s="70" t="n"/>
      <c r="C558" s="72" t="n"/>
      <c r="D558" s="70" t="n"/>
      <c r="E558" s="70" t="n"/>
      <c r="F558" s="70" t="n"/>
      <c r="G558" s="66">
        <f>+IF($B558="","",+IFERROR(+VLOOKUP(B558,padron!$A$2:$E$2000,2,0),+IFERROR(VLOOKUP(B558,NAfiliado_NFarmacia!$A:$J,10,0),"Ingresar Nuevo Afiliado")))</f>
        <v/>
      </c>
      <c r="H558" s="69">
        <f>+IF(B558="","",+IFERROR(+VLOOKUP($C558,materiales!$A$2:$C$101,2,0),"9999"))</f>
        <v/>
      </c>
      <c r="I558" s="70">
        <f>+IF($B558="","",+IF(OR($F558="Si",$F558=""),IF(ISERROR(VLOOKUP($B558,padron!$A$3:$M$482,9,0)),+IF(ISERROR(VLOOKUP($B558,NAfiliado_NFarmacia!$A$2:$J$497,5,0)),"Ingresa Farmacia",VLOOKUP($B558,NAfiliado_NFarmacia!$A$2:$J$497,5,0)),VLOOKUP($B558,padron!$A$3:$M$482,9,0)),+IF(ISERROR(VLOOKUP($B558,NAfiliado_NFarmacia!$A$2:$J$497,5,0)),"Ingresa Farmacia",VLOOKUP($B558,NAfiliado_NFarmacia!$A$2:$J$497,5,0))))</f>
        <v/>
      </c>
      <c r="J558" s="70">
        <f>+IF($B558="","",+IF(OR($F558="Si",$F558=""),IF(ISERROR(VLOOKUP($B558,padron!$A$3:$M$482,10,0)),+IF(ISERROR(VLOOKUP($B558,NAfiliado_NFarmacia!$A$2:$J$497,5,0)),"Ingresa Direccion de Farmacia",VLOOKUP($B558,NAfiliado_NFarmacia!$A$2:$J$497,6,0)),VLOOKUP($B558,padron!$A$3:$M$482,10,0)),+IF(ISERROR(VLOOKUP($B558,NAfiliado_NFarmacia!$A$2:$J$497,6,0)),"Ingresa Direccion de Farmacia",VLOOKUP($B558,NAfiliado_NFarmacia!$A$2:$J$497,6,0))))</f>
        <v/>
      </c>
      <c r="K558" s="70">
        <f>+IF($B558="","",+IF(OR($F558="Si",$F558=""),IF(ISERROR(VLOOKUP($B558,padron!$A$3:$M$482,10,0)),+IF(ISERROR(VLOOKUP($B558,NAfiliado_NFarmacia!$A$2:$J$497,5,0)),"Ingresa Localidad de Farmacia",VLOOKUP($B558,NAfiliado_NFarmacia!$A$2:$J$497,7,0)),VLOOKUP($B558,padron!$A$3:$M$482,11,0)),+IF(ISERROR(VLOOKUP($B558,NAfiliado_NFarmacia!$A$2:$J$497,7,0)),"Ingresa Localidad de Farmacia",VLOOKUP($B558,NAfiliado_NFarmacia!$A$2:$J$497,7,0))))</f>
        <v/>
      </c>
      <c r="L558" s="69">
        <f>+IF(B558="","",IF(F558="No","84005541",+IFERROR(+VLOOKUP(inicio!B558,padron!$A$2:$H$1999,8,0),"84005541")))</f>
        <v/>
      </c>
      <c r="M558" s="69">
        <f>+IF(B558="","",+IFERROR(+VLOOKUP(B558,padron!A:C,3,0),"no_cargado"))</f>
        <v/>
      </c>
      <c r="N558" s="69">
        <f>+IF(C558="","",+IFERROR(+VLOOKUP($C558,materiales!$A$2:$C$101,3,0),"9999"))</f>
        <v/>
      </c>
      <c r="O558" s="69">
        <f>+IF(D558="","","01")</f>
        <v/>
      </c>
      <c r="P558" s="69">
        <f>+IF(B558="","","CONVENIO 100%")</f>
        <v/>
      </c>
      <c r="Q558" s="69">
        <f>+IF(I558="","","ZTRA")</f>
        <v/>
      </c>
      <c r="R558" s="69">
        <f>+IF(J558="","",+IFERROR(+IF(U558="DSZA","ALMA","1004"),"ALMA"))</f>
        <v/>
      </c>
      <c r="S558" s="69">
        <f>+IF(K558="","","40000001")</f>
        <v/>
      </c>
      <c r="T558" s="69">
        <f>+IF(L558="","",+DAY(TODAY())&amp;"."&amp;TEXT(+TODAY(),"MM")&amp;"."&amp;+YEAR(TODAY()))</f>
        <v/>
      </c>
      <c r="U558" s="69">
        <f>+IF(M558="","",IFERROR(+VLOOKUP(C558,materiales!$A$2:$D$1000,4,0),"DSZA"))</f>
        <v/>
      </c>
      <c r="V558" s="69">
        <f>+IF(N558="","","MAN")</f>
        <v/>
      </c>
      <c r="W558" s="69">
        <f>IF(B558="","","02")</f>
        <v/>
      </c>
      <c r="X558" s="69">
        <f>IF(B558="","","01")</f>
        <v/>
      </c>
      <c r="Y558" s="70">
        <f>+RIGHT(B558,8)</f>
        <v/>
      </c>
      <c r="Z558" s="70">
        <f>IF(M558="no_cargado",VLOOKUP(B558,NAfiliado_NFarmacia!A:H,8,0),"")</f>
        <v/>
      </c>
      <c r="AA558" s="71" t="n"/>
    </row>
    <row r="559">
      <c r="A559" s="50" t="n"/>
      <c r="B559" s="70" t="n"/>
      <c r="C559" s="72" t="n"/>
      <c r="D559" s="70" t="n"/>
      <c r="E559" s="70" t="n"/>
      <c r="F559" s="70" t="n"/>
      <c r="G559" s="66">
        <f>+IF($B559="","",+IFERROR(+VLOOKUP(B559,padron!$A$2:$E$2000,2,0),+IFERROR(VLOOKUP(B559,NAfiliado_NFarmacia!$A:$J,10,0),"Ingresar Nuevo Afiliado")))</f>
        <v/>
      </c>
      <c r="H559" s="69">
        <f>+IF(B559="","",+IFERROR(+VLOOKUP($C559,materiales!$A$2:$C$101,2,0),"9999"))</f>
        <v/>
      </c>
      <c r="I559" s="70">
        <f>+IF($B559="","",+IF(OR($F559="Si",$F559=""),IF(ISERROR(VLOOKUP($B559,padron!$A$3:$M$482,9,0)),+IF(ISERROR(VLOOKUP($B559,NAfiliado_NFarmacia!$A$2:$J$497,5,0)),"Ingresa Farmacia",VLOOKUP($B559,NAfiliado_NFarmacia!$A$2:$J$497,5,0)),VLOOKUP($B559,padron!$A$3:$M$482,9,0)),+IF(ISERROR(VLOOKUP($B559,NAfiliado_NFarmacia!$A$2:$J$497,5,0)),"Ingresa Farmacia",VLOOKUP($B559,NAfiliado_NFarmacia!$A$2:$J$497,5,0))))</f>
        <v/>
      </c>
      <c r="J559" s="70">
        <f>+IF($B559="","",+IF(OR($F559="Si",$F559=""),IF(ISERROR(VLOOKUP($B559,padron!$A$3:$M$482,10,0)),+IF(ISERROR(VLOOKUP($B559,NAfiliado_NFarmacia!$A$2:$J$497,5,0)),"Ingresa Direccion de Farmacia",VLOOKUP($B559,NAfiliado_NFarmacia!$A$2:$J$497,6,0)),VLOOKUP($B559,padron!$A$3:$M$482,10,0)),+IF(ISERROR(VLOOKUP($B559,NAfiliado_NFarmacia!$A$2:$J$497,6,0)),"Ingresa Direccion de Farmacia",VLOOKUP($B559,NAfiliado_NFarmacia!$A$2:$J$497,6,0))))</f>
        <v/>
      </c>
      <c r="K559" s="70">
        <f>+IF($B559="","",+IF(OR($F559="Si",$F559=""),IF(ISERROR(VLOOKUP($B559,padron!$A$3:$M$482,10,0)),+IF(ISERROR(VLOOKUP($B559,NAfiliado_NFarmacia!$A$2:$J$497,5,0)),"Ingresa Localidad de Farmacia",VLOOKUP($B559,NAfiliado_NFarmacia!$A$2:$J$497,7,0)),VLOOKUP($B559,padron!$A$3:$M$482,11,0)),+IF(ISERROR(VLOOKUP($B559,NAfiliado_NFarmacia!$A$2:$J$497,7,0)),"Ingresa Localidad de Farmacia",VLOOKUP($B559,NAfiliado_NFarmacia!$A$2:$J$497,7,0))))</f>
        <v/>
      </c>
      <c r="L559" s="69">
        <f>+IF(B559="","",IF(F559="No","84005541",+IFERROR(+VLOOKUP(inicio!B559,padron!$A$2:$H$1999,8,0),"84005541")))</f>
        <v/>
      </c>
      <c r="M559" s="69">
        <f>+IF(B559="","",+IFERROR(+VLOOKUP(B559,padron!A:C,3,0),"no_cargado"))</f>
        <v/>
      </c>
      <c r="N559" s="69">
        <f>+IF(C559="","",+IFERROR(+VLOOKUP($C559,materiales!$A$2:$C$101,3,0),"9999"))</f>
        <v/>
      </c>
      <c r="O559" s="69">
        <f>+IF(D559="","","01")</f>
        <v/>
      </c>
      <c r="P559" s="69">
        <f>+IF(B559="","","CONVENIO 100%")</f>
        <v/>
      </c>
      <c r="Q559" s="69">
        <f>+IF(I559="","","ZTRA")</f>
        <v/>
      </c>
      <c r="R559" s="69">
        <f>+IF(J559="","",+IFERROR(+IF(U559="DSZA","ALMA","1004"),"ALMA"))</f>
        <v/>
      </c>
      <c r="S559" s="69">
        <f>+IF(K559="","","40000001")</f>
        <v/>
      </c>
      <c r="T559" s="69">
        <f>+IF(L559="","",+DAY(TODAY())&amp;"."&amp;TEXT(+TODAY(),"MM")&amp;"."&amp;+YEAR(TODAY()))</f>
        <v/>
      </c>
      <c r="U559" s="69">
        <f>+IF(M559="","",IFERROR(+VLOOKUP(C559,materiales!$A$2:$D$1000,4,0),"DSZA"))</f>
        <v/>
      </c>
      <c r="V559" s="69">
        <f>+IF(N559="","","MAN")</f>
        <v/>
      </c>
      <c r="W559" s="69">
        <f>IF(B559="","","02")</f>
        <v/>
      </c>
      <c r="X559" s="69">
        <f>IF(B559="","","01")</f>
        <v/>
      </c>
      <c r="Y559" s="70">
        <f>+RIGHT(B559,8)</f>
        <v/>
      </c>
      <c r="Z559" s="70">
        <f>IF(M559="no_cargado",VLOOKUP(B559,NAfiliado_NFarmacia!A:H,8,0),"")</f>
        <v/>
      </c>
      <c r="AA559" s="71" t="n"/>
    </row>
    <row r="560">
      <c r="A560" s="50" t="n"/>
      <c r="B560" s="70" t="n"/>
      <c r="C560" s="72" t="n"/>
      <c r="D560" s="70" t="n"/>
      <c r="E560" s="70" t="n"/>
      <c r="F560" s="70" t="n"/>
      <c r="G560" s="66">
        <f>+IF($B560="","",+IFERROR(+VLOOKUP(B560,padron!$A$2:$E$2000,2,0),+IFERROR(VLOOKUP(B560,NAfiliado_NFarmacia!$A:$J,10,0),"Ingresar Nuevo Afiliado")))</f>
        <v/>
      </c>
      <c r="H560" s="69">
        <f>+IF(B560="","",+IFERROR(+VLOOKUP($C560,materiales!$A$2:$C$101,2,0),"9999"))</f>
        <v/>
      </c>
      <c r="I560" s="70">
        <f>+IF($B560="","",+IF(OR($F560="Si",$F560=""),IF(ISERROR(VLOOKUP($B560,padron!$A$3:$M$482,9,0)),+IF(ISERROR(VLOOKUP($B560,NAfiliado_NFarmacia!$A$2:$J$497,5,0)),"Ingresa Farmacia",VLOOKUP($B560,NAfiliado_NFarmacia!$A$2:$J$497,5,0)),VLOOKUP($B560,padron!$A$3:$M$482,9,0)),+IF(ISERROR(VLOOKUP($B560,NAfiliado_NFarmacia!$A$2:$J$497,5,0)),"Ingresa Farmacia",VLOOKUP($B560,NAfiliado_NFarmacia!$A$2:$J$497,5,0))))</f>
        <v/>
      </c>
      <c r="J560" s="70">
        <f>+IF($B560="","",+IF(OR($F560="Si",$F560=""),IF(ISERROR(VLOOKUP($B560,padron!$A$3:$M$482,10,0)),+IF(ISERROR(VLOOKUP($B560,NAfiliado_NFarmacia!$A$2:$J$497,5,0)),"Ingresa Direccion de Farmacia",VLOOKUP($B560,NAfiliado_NFarmacia!$A$2:$J$497,6,0)),VLOOKUP($B560,padron!$A$3:$M$482,10,0)),+IF(ISERROR(VLOOKUP($B560,NAfiliado_NFarmacia!$A$2:$J$497,6,0)),"Ingresa Direccion de Farmacia",VLOOKUP($B560,NAfiliado_NFarmacia!$A$2:$J$497,6,0))))</f>
        <v/>
      </c>
      <c r="K560" s="70">
        <f>+IF($B560="","",+IF(OR($F560="Si",$F560=""),IF(ISERROR(VLOOKUP($B560,padron!$A$3:$M$482,10,0)),+IF(ISERROR(VLOOKUP($B560,NAfiliado_NFarmacia!$A$2:$J$497,5,0)),"Ingresa Localidad de Farmacia",VLOOKUP($B560,NAfiliado_NFarmacia!$A$2:$J$497,7,0)),VLOOKUP($B560,padron!$A$3:$M$482,11,0)),+IF(ISERROR(VLOOKUP($B560,NAfiliado_NFarmacia!$A$2:$J$497,7,0)),"Ingresa Localidad de Farmacia",VLOOKUP($B560,NAfiliado_NFarmacia!$A$2:$J$497,7,0))))</f>
        <v/>
      </c>
      <c r="L560" s="69">
        <f>+IF(B560="","",IF(F560="No","84005541",+IFERROR(+VLOOKUP(inicio!B560,padron!$A$2:$H$1999,8,0),"84005541")))</f>
        <v/>
      </c>
      <c r="M560" s="69">
        <f>+IF(B560="","",+IFERROR(+VLOOKUP(B560,padron!A:C,3,0),"no_cargado"))</f>
        <v/>
      </c>
      <c r="N560" s="69">
        <f>+IF(C560="","",+IFERROR(+VLOOKUP($C560,materiales!$A$2:$C$101,3,0),"9999"))</f>
        <v/>
      </c>
      <c r="O560" s="69">
        <f>+IF(D560="","","01")</f>
        <v/>
      </c>
      <c r="P560" s="69">
        <f>+IF(B560="","","CONVENIO 100%")</f>
        <v/>
      </c>
      <c r="Q560" s="69">
        <f>+IF(I560="","","ZTRA")</f>
        <v/>
      </c>
      <c r="R560" s="69">
        <f>+IF(J560="","",+IFERROR(+IF(U560="DSZA","ALMA","1004"),"ALMA"))</f>
        <v/>
      </c>
      <c r="S560" s="69">
        <f>+IF(K560="","","40000001")</f>
        <v/>
      </c>
      <c r="T560" s="69">
        <f>+IF(L560="","",+DAY(TODAY())&amp;"."&amp;TEXT(+TODAY(),"MM")&amp;"."&amp;+YEAR(TODAY()))</f>
        <v/>
      </c>
      <c r="U560" s="69">
        <f>+IF(M560="","",IFERROR(+VLOOKUP(C560,materiales!$A$2:$D$1000,4,0),"DSZA"))</f>
        <v/>
      </c>
      <c r="V560" s="69">
        <f>+IF(N560="","","MAN")</f>
        <v/>
      </c>
      <c r="W560" s="69">
        <f>IF(B560="","","02")</f>
        <v/>
      </c>
      <c r="X560" s="69">
        <f>IF(B560="","","01")</f>
        <v/>
      </c>
      <c r="Y560" s="70">
        <f>+RIGHT(B560,8)</f>
        <v/>
      </c>
      <c r="Z560" s="70">
        <f>IF(M560="no_cargado",VLOOKUP(B560,NAfiliado_NFarmacia!A:H,8,0),"")</f>
        <v/>
      </c>
      <c r="AA560" s="71" t="n"/>
    </row>
    <row r="561">
      <c r="A561" s="50" t="n"/>
      <c r="B561" s="70" t="n"/>
      <c r="C561" s="72" t="n"/>
      <c r="D561" s="70" t="n"/>
      <c r="E561" s="70" t="n"/>
      <c r="F561" s="70" t="n"/>
      <c r="G561" s="66">
        <f>+IF($B561="","",+IFERROR(+VLOOKUP(B561,padron!$A$2:$E$2000,2,0),+IFERROR(VLOOKUP(B561,NAfiliado_NFarmacia!$A:$J,10,0),"Ingresar Nuevo Afiliado")))</f>
        <v/>
      </c>
      <c r="H561" s="69">
        <f>+IF(B561="","",+IFERROR(+VLOOKUP($C561,materiales!$A$2:$C$101,2,0),"9999"))</f>
        <v/>
      </c>
      <c r="I561" s="70">
        <f>+IF($B561="","",+IF(OR($F561="Si",$F561=""),IF(ISERROR(VLOOKUP($B561,padron!$A$3:$M$482,9,0)),+IF(ISERROR(VLOOKUP($B561,NAfiliado_NFarmacia!$A$2:$J$497,5,0)),"Ingresa Farmacia",VLOOKUP($B561,NAfiliado_NFarmacia!$A$2:$J$497,5,0)),VLOOKUP($B561,padron!$A$3:$M$482,9,0)),+IF(ISERROR(VLOOKUP($B561,NAfiliado_NFarmacia!$A$2:$J$497,5,0)),"Ingresa Farmacia",VLOOKUP($B561,NAfiliado_NFarmacia!$A$2:$J$497,5,0))))</f>
        <v/>
      </c>
      <c r="J561" s="70">
        <f>+IF($B561="","",+IF(OR($F561="Si",$F561=""),IF(ISERROR(VLOOKUP($B561,padron!$A$3:$M$482,10,0)),+IF(ISERROR(VLOOKUP($B561,NAfiliado_NFarmacia!$A$2:$J$497,5,0)),"Ingresa Direccion de Farmacia",VLOOKUP($B561,NAfiliado_NFarmacia!$A$2:$J$497,6,0)),VLOOKUP($B561,padron!$A$3:$M$482,10,0)),+IF(ISERROR(VLOOKUP($B561,NAfiliado_NFarmacia!$A$2:$J$497,6,0)),"Ingresa Direccion de Farmacia",VLOOKUP($B561,NAfiliado_NFarmacia!$A$2:$J$497,6,0))))</f>
        <v/>
      </c>
      <c r="K561" s="70">
        <f>+IF($B561="","",+IF(OR($F561="Si",$F561=""),IF(ISERROR(VLOOKUP($B561,padron!$A$3:$M$482,10,0)),+IF(ISERROR(VLOOKUP($B561,NAfiliado_NFarmacia!$A$2:$J$497,5,0)),"Ingresa Localidad de Farmacia",VLOOKUP($B561,NAfiliado_NFarmacia!$A$2:$J$497,7,0)),VLOOKUP($B561,padron!$A$3:$M$482,11,0)),+IF(ISERROR(VLOOKUP($B561,NAfiliado_NFarmacia!$A$2:$J$497,7,0)),"Ingresa Localidad de Farmacia",VLOOKUP($B561,NAfiliado_NFarmacia!$A$2:$J$497,7,0))))</f>
        <v/>
      </c>
      <c r="L561" s="69">
        <f>+IF(B561="","",IF(F561="No","84005541",+IFERROR(+VLOOKUP(inicio!B561,padron!$A$2:$H$1999,8,0),"84005541")))</f>
        <v/>
      </c>
      <c r="M561" s="69">
        <f>+IF(B561="","",+IFERROR(+VLOOKUP(B561,padron!A:C,3,0),"no_cargado"))</f>
        <v/>
      </c>
      <c r="N561" s="69">
        <f>+IF(C561="","",+IFERROR(+VLOOKUP($C561,materiales!$A$2:$C$101,3,0),"9999"))</f>
        <v/>
      </c>
      <c r="O561" s="69">
        <f>+IF(D561="","","01")</f>
        <v/>
      </c>
      <c r="P561" s="69">
        <f>+IF(B561="","","CONVENIO 100%")</f>
        <v/>
      </c>
      <c r="Q561" s="69">
        <f>+IF(I561="","","ZTRA")</f>
        <v/>
      </c>
      <c r="R561" s="69">
        <f>+IF(J561="","",+IFERROR(+IF(U561="DSZA","ALMA","1004"),"ALMA"))</f>
        <v/>
      </c>
      <c r="S561" s="69">
        <f>+IF(K561="","","40000001")</f>
        <v/>
      </c>
      <c r="T561" s="69">
        <f>+IF(L561="","",+DAY(TODAY())&amp;"."&amp;TEXT(+TODAY(),"MM")&amp;"."&amp;+YEAR(TODAY()))</f>
        <v/>
      </c>
      <c r="U561" s="69">
        <f>+IF(M561="","",IFERROR(+VLOOKUP(C561,materiales!$A$2:$D$1000,4,0),"DSZA"))</f>
        <v/>
      </c>
      <c r="V561" s="69">
        <f>+IF(N561="","","MAN")</f>
        <v/>
      </c>
      <c r="W561" s="69">
        <f>IF(B561="","","02")</f>
        <v/>
      </c>
      <c r="X561" s="69">
        <f>IF(B561="","","01")</f>
        <v/>
      </c>
      <c r="Y561" s="70">
        <f>+RIGHT(B561,8)</f>
        <v/>
      </c>
      <c r="Z561" s="70">
        <f>IF(M561="no_cargado",VLOOKUP(B561,NAfiliado_NFarmacia!A:H,8,0),"")</f>
        <v/>
      </c>
      <c r="AA561" s="71" t="n"/>
    </row>
    <row r="562">
      <c r="A562" s="50" t="n"/>
      <c r="B562" s="70" t="n"/>
      <c r="C562" s="72" t="n"/>
      <c r="D562" s="70" t="n"/>
      <c r="E562" s="70" t="n"/>
      <c r="F562" s="70" t="n"/>
      <c r="G562" s="66">
        <f>+IF($B562="","",+IFERROR(+VLOOKUP(B562,padron!$A$2:$E$2000,2,0),+IFERROR(VLOOKUP(B562,NAfiliado_NFarmacia!$A:$J,10,0),"Ingresar Nuevo Afiliado")))</f>
        <v/>
      </c>
      <c r="H562" s="69">
        <f>+IF(B562="","",+IFERROR(+VLOOKUP($C562,materiales!$A$2:$C$101,2,0),"9999"))</f>
        <v/>
      </c>
      <c r="I562" s="70">
        <f>+IF($B562="","",+IF(OR($F562="Si",$F562=""),IF(ISERROR(VLOOKUP($B562,padron!$A$3:$M$482,9,0)),+IF(ISERROR(VLOOKUP($B562,NAfiliado_NFarmacia!$A$2:$J$497,5,0)),"Ingresa Farmacia",VLOOKUP($B562,NAfiliado_NFarmacia!$A$2:$J$497,5,0)),VLOOKUP($B562,padron!$A$3:$M$482,9,0)),+IF(ISERROR(VLOOKUP($B562,NAfiliado_NFarmacia!$A$2:$J$497,5,0)),"Ingresa Farmacia",VLOOKUP($B562,NAfiliado_NFarmacia!$A$2:$J$497,5,0))))</f>
        <v/>
      </c>
      <c r="J562" s="70">
        <f>+IF($B562="","",+IF(OR($F562="Si",$F562=""),IF(ISERROR(VLOOKUP($B562,padron!$A$3:$M$482,10,0)),+IF(ISERROR(VLOOKUP($B562,NAfiliado_NFarmacia!$A$2:$J$497,5,0)),"Ingresa Direccion de Farmacia",VLOOKUP($B562,NAfiliado_NFarmacia!$A$2:$J$497,6,0)),VLOOKUP($B562,padron!$A$3:$M$482,10,0)),+IF(ISERROR(VLOOKUP($B562,NAfiliado_NFarmacia!$A$2:$J$497,6,0)),"Ingresa Direccion de Farmacia",VLOOKUP($B562,NAfiliado_NFarmacia!$A$2:$J$497,6,0))))</f>
        <v/>
      </c>
      <c r="K562" s="70">
        <f>+IF($B562="","",+IF(OR($F562="Si",$F562=""),IF(ISERROR(VLOOKUP($B562,padron!$A$3:$M$482,10,0)),+IF(ISERROR(VLOOKUP($B562,NAfiliado_NFarmacia!$A$2:$J$497,5,0)),"Ingresa Localidad de Farmacia",VLOOKUP($B562,NAfiliado_NFarmacia!$A$2:$J$497,7,0)),VLOOKUP($B562,padron!$A$3:$M$482,11,0)),+IF(ISERROR(VLOOKUP($B562,NAfiliado_NFarmacia!$A$2:$J$497,7,0)),"Ingresa Localidad de Farmacia",VLOOKUP($B562,NAfiliado_NFarmacia!$A$2:$J$497,7,0))))</f>
        <v/>
      </c>
      <c r="L562" s="69">
        <f>+IF(B562="","",IF(F562="No","84005541",+IFERROR(+VLOOKUP(inicio!B562,padron!$A$2:$H$1999,8,0),"84005541")))</f>
        <v/>
      </c>
      <c r="M562" s="69">
        <f>+IF(B562="","",+IFERROR(+VLOOKUP(B562,padron!A:C,3,0),"no_cargado"))</f>
        <v/>
      </c>
      <c r="N562" s="69">
        <f>+IF(C562="","",+IFERROR(+VLOOKUP($C562,materiales!$A$2:$C$101,3,0),"9999"))</f>
        <v/>
      </c>
      <c r="O562" s="69">
        <f>+IF(D562="","","01")</f>
        <v/>
      </c>
      <c r="P562" s="69">
        <f>+IF(B562="","","CONVENIO 100%")</f>
        <v/>
      </c>
      <c r="Q562" s="69">
        <f>+IF(I562="","","ZTRA")</f>
        <v/>
      </c>
      <c r="R562" s="69">
        <f>+IF(J562="","",+IFERROR(+IF(U562="DSZA","ALMA","1004"),"ALMA"))</f>
        <v/>
      </c>
      <c r="S562" s="69">
        <f>+IF(K562="","","40000001")</f>
        <v/>
      </c>
      <c r="T562" s="69">
        <f>+IF(L562="","",+DAY(TODAY())&amp;"."&amp;TEXT(+TODAY(),"MM")&amp;"."&amp;+YEAR(TODAY()))</f>
        <v/>
      </c>
      <c r="U562" s="69">
        <f>+IF(M562="","",IFERROR(+VLOOKUP(C562,materiales!$A$2:$D$1000,4,0),"DSZA"))</f>
        <v/>
      </c>
      <c r="V562" s="69">
        <f>+IF(N562="","","MAN")</f>
        <v/>
      </c>
      <c r="W562" s="69">
        <f>IF(B562="","","02")</f>
        <v/>
      </c>
      <c r="X562" s="69">
        <f>IF(B562="","","01")</f>
        <v/>
      </c>
      <c r="Y562" s="70">
        <f>+RIGHT(B562,8)</f>
        <v/>
      </c>
      <c r="Z562" s="70">
        <f>IF(M562="no_cargado",VLOOKUP(B562,NAfiliado_NFarmacia!A:H,8,0),"")</f>
        <v/>
      </c>
      <c r="AA562" s="71" t="n"/>
    </row>
    <row r="563">
      <c r="A563" s="50" t="n"/>
      <c r="B563" s="70" t="n"/>
      <c r="C563" s="72" t="n"/>
      <c r="D563" s="70" t="n"/>
      <c r="E563" s="70" t="n"/>
      <c r="F563" s="70" t="n"/>
      <c r="G563" s="66">
        <f>+IF($B563="","",+IFERROR(+VLOOKUP(B563,padron!$A$2:$E$2000,2,0),+IFERROR(VLOOKUP(B563,NAfiliado_NFarmacia!$A:$J,10,0),"Ingresar Nuevo Afiliado")))</f>
        <v/>
      </c>
      <c r="H563" s="69">
        <f>+IF(B563="","",+IFERROR(+VLOOKUP($C563,materiales!$A$2:$C$101,2,0),"9999"))</f>
        <v/>
      </c>
      <c r="I563" s="70">
        <f>+IF($B563="","",+IF(OR($F563="Si",$F563=""),IF(ISERROR(VLOOKUP($B563,padron!$A$3:$M$482,9,0)),+IF(ISERROR(VLOOKUP($B563,NAfiliado_NFarmacia!$A$2:$J$497,5,0)),"Ingresa Farmacia",VLOOKUP($B563,NAfiliado_NFarmacia!$A$2:$J$497,5,0)),VLOOKUP($B563,padron!$A$3:$M$482,9,0)),+IF(ISERROR(VLOOKUP($B563,NAfiliado_NFarmacia!$A$2:$J$497,5,0)),"Ingresa Farmacia",VLOOKUP($B563,NAfiliado_NFarmacia!$A$2:$J$497,5,0))))</f>
        <v/>
      </c>
      <c r="J563" s="70">
        <f>+IF($B563="","",+IF(OR($F563="Si",$F563=""),IF(ISERROR(VLOOKUP($B563,padron!$A$3:$M$482,10,0)),+IF(ISERROR(VLOOKUP($B563,NAfiliado_NFarmacia!$A$2:$J$497,5,0)),"Ingresa Direccion de Farmacia",VLOOKUP($B563,NAfiliado_NFarmacia!$A$2:$J$497,6,0)),VLOOKUP($B563,padron!$A$3:$M$482,10,0)),+IF(ISERROR(VLOOKUP($B563,NAfiliado_NFarmacia!$A$2:$J$497,6,0)),"Ingresa Direccion de Farmacia",VLOOKUP($B563,NAfiliado_NFarmacia!$A$2:$J$497,6,0))))</f>
        <v/>
      </c>
      <c r="K563" s="70">
        <f>+IF($B563="","",+IF(OR($F563="Si",$F563=""),IF(ISERROR(VLOOKUP($B563,padron!$A$3:$M$482,10,0)),+IF(ISERROR(VLOOKUP($B563,NAfiliado_NFarmacia!$A$2:$J$497,5,0)),"Ingresa Localidad de Farmacia",VLOOKUP($B563,NAfiliado_NFarmacia!$A$2:$J$497,7,0)),VLOOKUP($B563,padron!$A$3:$M$482,11,0)),+IF(ISERROR(VLOOKUP($B563,NAfiliado_NFarmacia!$A$2:$J$497,7,0)),"Ingresa Localidad de Farmacia",VLOOKUP($B563,NAfiliado_NFarmacia!$A$2:$J$497,7,0))))</f>
        <v/>
      </c>
      <c r="L563" s="69">
        <f>+IF(B563="","",IF(F563="No","84005541",+IFERROR(+VLOOKUP(inicio!B563,padron!$A$2:$H$1999,8,0),"84005541")))</f>
        <v/>
      </c>
      <c r="M563" s="69">
        <f>+IF(B563="","",+IFERROR(+VLOOKUP(B563,padron!A:C,3,0),"no_cargado"))</f>
        <v/>
      </c>
      <c r="N563" s="69">
        <f>+IF(C563="","",+IFERROR(+VLOOKUP($C563,materiales!$A$2:$C$101,3,0),"9999"))</f>
        <v/>
      </c>
      <c r="O563" s="69">
        <f>+IF(D563="","","01")</f>
        <v/>
      </c>
      <c r="P563" s="69">
        <f>+IF(B563="","","CONVENIO 100%")</f>
        <v/>
      </c>
      <c r="Q563" s="69">
        <f>+IF(I563="","","ZTRA")</f>
        <v/>
      </c>
      <c r="R563" s="69">
        <f>+IF(J563="","",+IFERROR(+IF(U563="DSZA","ALMA","1004"),"ALMA"))</f>
        <v/>
      </c>
      <c r="S563" s="69">
        <f>+IF(K563="","","40000001")</f>
        <v/>
      </c>
      <c r="T563" s="69">
        <f>+IF(L563="","",+DAY(TODAY())&amp;"."&amp;TEXT(+TODAY(),"MM")&amp;"."&amp;+YEAR(TODAY()))</f>
        <v/>
      </c>
      <c r="U563" s="69">
        <f>+IF(M563="","",IFERROR(+VLOOKUP(C563,materiales!$A$2:$D$1000,4,0),"DSZA"))</f>
        <v/>
      </c>
      <c r="V563" s="69">
        <f>+IF(N563="","","MAN")</f>
        <v/>
      </c>
      <c r="W563" s="69">
        <f>IF(B563="","","02")</f>
        <v/>
      </c>
      <c r="X563" s="69">
        <f>IF(B563="","","01")</f>
        <v/>
      </c>
      <c r="Y563" s="70">
        <f>+RIGHT(B563,8)</f>
        <v/>
      </c>
      <c r="Z563" s="70">
        <f>IF(M563="no_cargado",VLOOKUP(B563,NAfiliado_NFarmacia!A:H,8,0),"")</f>
        <v/>
      </c>
      <c r="AA563" s="71" t="n"/>
    </row>
    <row r="564">
      <c r="A564" s="50" t="n"/>
      <c r="B564" s="70" t="n"/>
      <c r="C564" s="72" t="n"/>
      <c r="D564" s="70" t="n"/>
      <c r="E564" s="70" t="n"/>
      <c r="F564" s="70" t="n"/>
      <c r="G564" s="66">
        <f>+IF($B564="","",+IFERROR(+VLOOKUP(B564,padron!$A$2:$E$2000,2,0),+IFERROR(VLOOKUP(B564,NAfiliado_NFarmacia!$A:$J,10,0),"Ingresar Nuevo Afiliado")))</f>
        <v/>
      </c>
      <c r="H564" s="69">
        <f>+IF(B564="","",+IFERROR(+VLOOKUP($C564,materiales!$A$2:$C$101,2,0),"9999"))</f>
        <v/>
      </c>
      <c r="I564" s="70">
        <f>+IF($B564="","",+IF(OR($F564="Si",$F564=""),IF(ISERROR(VLOOKUP($B564,padron!$A$3:$M$482,9,0)),+IF(ISERROR(VLOOKUP($B564,NAfiliado_NFarmacia!$A$2:$J$497,5,0)),"Ingresa Farmacia",VLOOKUP($B564,NAfiliado_NFarmacia!$A$2:$J$497,5,0)),VLOOKUP($B564,padron!$A$3:$M$482,9,0)),+IF(ISERROR(VLOOKUP($B564,NAfiliado_NFarmacia!$A$2:$J$497,5,0)),"Ingresa Farmacia",VLOOKUP($B564,NAfiliado_NFarmacia!$A$2:$J$497,5,0))))</f>
        <v/>
      </c>
      <c r="J564" s="70">
        <f>+IF($B564="","",+IF(OR($F564="Si",$F564=""),IF(ISERROR(VLOOKUP($B564,padron!$A$3:$M$482,10,0)),+IF(ISERROR(VLOOKUP($B564,NAfiliado_NFarmacia!$A$2:$J$497,5,0)),"Ingresa Direccion de Farmacia",VLOOKUP($B564,NAfiliado_NFarmacia!$A$2:$J$497,6,0)),VLOOKUP($B564,padron!$A$3:$M$482,10,0)),+IF(ISERROR(VLOOKUP($B564,NAfiliado_NFarmacia!$A$2:$J$497,6,0)),"Ingresa Direccion de Farmacia",VLOOKUP($B564,NAfiliado_NFarmacia!$A$2:$J$497,6,0))))</f>
        <v/>
      </c>
      <c r="K564" s="70">
        <f>+IF($B564="","",+IF(OR($F564="Si",$F564=""),IF(ISERROR(VLOOKUP($B564,padron!$A$3:$M$482,10,0)),+IF(ISERROR(VLOOKUP($B564,NAfiliado_NFarmacia!$A$2:$J$497,5,0)),"Ingresa Localidad de Farmacia",VLOOKUP($B564,NAfiliado_NFarmacia!$A$2:$J$497,7,0)),VLOOKUP($B564,padron!$A$3:$M$482,11,0)),+IF(ISERROR(VLOOKUP($B564,NAfiliado_NFarmacia!$A$2:$J$497,7,0)),"Ingresa Localidad de Farmacia",VLOOKUP($B564,NAfiliado_NFarmacia!$A$2:$J$497,7,0))))</f>
        <v/>
      </c>
      <c r="L564" s="69">
        <f>+IF(B564="","",IF(F564="No","84005541",+IFERROR(+VLOOKUP(inicio!B564,padron!$A$2:$H$1999,8,0),"84005541")))</f>
        <v/>
      </c>
      <c r="M564" s="69">
        <f>+IF(B564="","",+IFERROR(+VLOOKUP(B564,padron!A:C,3,0),"no_cargado"))</f>
        <v/>
      </c>
      <c r="N564" s="69">
        <f>+IF(C564="","",+IFERROR(+VLOOKUP($C564,materiales!$A$2:$C$101,3,0),"9999"))</f>
        <v/>
      </c>
      <c r="O564" s="69">
        <f>+IF(D564="","","01")</f>
        <v/>
      </c>
      <c r="P564" s="69">
        <f>+IF(B564="","","CONVENIO 100%")</f>
        <v/>
      </c>
      <c r="Q564" s="69">
        <f>+IF(I564="","","ZTRA")</f>
        <v/>
      </c>
      <c r="R564" s="69">
        <f>+IF(J564="","",+IFERROR(+IF(U564="DSZA","ALMA","1004"),"ALMA"))</f>
        <v/>
      </c>
      <c r="S564" s="69">
        <f>+IF(K564="","","40000001")</f>
        <v/>
      </c>
      <c r="T564" s="69">
        <f>+IF(L564="","",+DAY(TODAY())&amp;"."&amp;TEXT(+TODAY(),"MM")&amp;"."&amp;+YEAR(TODAY()))</f>
        <v/>
      </c>
      <c r="U564" s="69">
        <f>+IF(M564="","",IFERROR(+VLOOKUP(C564,materiales!$A$2:$D$1000,4,0),"DSZA"))</f>
        <v/>
      </c>
      <c r="V564" s="69">
        <f>+IF(N564="","","MAN")</f>
        <v/>
      </c>
      <c r="W564" s="69">
        <f>IF(B564="","","02")</f>
        <v/>
      </c>
      <c r="X564" s="69">
        <f>IF(B564="","","01")</f>
        <v/>
      </c>
      <c r="Y564" s="70">
        <f>+RIGHT(B564,8)</f>
        <v/>
      </c>
      <c r="Z564" s="70">
        <f>IF(M564="no_cargado",VLOOKUP(B564,NAfiliado_NFarmacia!A:H,8,0),"")</f>
        <v/>
      </c>
      <c r="AA564" s="71" t="n"/>
    </row>
    <row r="565">
      <c r="A565" s="50" t="n"/>
      <c r="B565" s="70" t="n"/>
      <c r="C565" s="72" t="n"/>
      <c r="D565" s="70" t="n"/>
      <c r="E565" s="70" t="n"/>
      <c r="F565" s="70" t="n"/>
      <c r="G565" s="66">
        <f>+IF($B565="","",+IFERROR(+VLOOKUP(B565,padron!$A$2:$E$2000,2,0),+IFERROR(VLOOKUP(B565,NAfiliado_NFarmacia!$A:$J,10,0),"Ingresar Nuevo Afiliado")))</f>
        <v/>
      </c>
      <c r="H565" s="69">
        <f>+IF(B565="","",+IFERROR(+VLOOKUP($C565,materiales!$A$2:$C$101,2,0),"9999"))</f>
        <v/>
      </c>
      <c r="I565" s="70">
        <f>+IF($B565="","",+IF(OR($F565="Si",$F565=""),IF(ISERROR(VLOOKUP($B565,padron!$A$3:$M$482,9,0)),+IF(ISERROR(VLOOKUP($B565,NAfiliado_NFarmacia!$A$2:$J$497,5,0)),"Ingresa Farmacia",VLOOKUP($B565,NAfiliado_NFarmacia!$A$2:$J$497,5,0)),VLOOKUP($B565,padron!$A$3:$M$482,9,0)),+IF(ISERROR(VLOOKUP($B565,NAfiliado_NFarmacia!$A$2:$J$497,5,0)),"Ingresa Farmacia",VLOOKUP($B565,NAfiliado_NFarmacia!$A$2:$J$497,5,0))))</f>
        <v/>
      </c>
      <c r="J565" s="70">
        <f>+IF($B565="","",+IF(OR($F565="Si",$F565=""),IF(ISERROR(VLOOKUP($B565,padron!$A$3:$M$482,10,0)),+IF(ISERROR(VLOOKUP($B565,NAfiliado_NFarmacia!$A$2:$J$497,5,0)),"Ingresa Direccion de Farmacia",VLOOKUP($B565,NAfiliado_NFarmacia!$A$2:$J$497,6,0)),VLOOKUP($B565,padron!$A$3:$M$482,10,0)),+IF(ISERROR(VLOOKUP($B565,NAfiliado_NFarmacia!$A$2:$J$497,6,0)),"Ingresa Direccion de Farmacia",VLOOKUP($B565,NAfiliado_NFarmacia!$A$2:$J$497,6,0))))</f>
        <v/>
      </c>
      <c r="K565" s="70">
        <f>+IF($B565="","",+IF(OR($F565="Si",$F565=""),IF(ISERROR(VLOOKUP($B565,padron!$A$3:$M$482,10,0)),+IF(ISERROR(VLOOKUP($B565,NAfiliado_NFarmacia!$A$2:$J$497,5,0)),"Ingresa Localidad de Farmacia",VLOOKUP($B565,NAfiliado_NFarmacia!$A$2:$J$497,7,0)),VLOOKUP($B565,padron!$A$3:$M$482,11,0)),+IF(ISERROR(VLOOKUP($B565,NAfiliado_NFarmacia!$A$2:$J$497,7,0)),"Ingresa Localidad de Farmacia",VLOOKUP($B565,NAfiliado_NFarmacia!$A$2:$J$497,7,0))))</f>
        <v/>
      </c>
      <c r="L565" s="69">
        <f>+IF(B565="","",IF(F565="No","84005541",+IFERROR(+VLOOKUP(inicio!B565,padron!$A$2:$H$1999,8,0),"84005541")))</f>
        <v/>
      </c>
      <c r="M565" s="69">
        <f>+IF(B565="","",+IFERROR(+VLOOKUP(B565,padron!A:C,3,0),"no_cargado"))</f>
        <v/>
      </c>
      <c r="N565" s="69">
        <f>+IF(C565="","",+IFERROR(+VLOOKUP($C565,materiales!$A$2:$C$101,3,0),"9999"))</f>
        <v/>
      </c>
      <c r="O565" s="69">
        <f>+IF(D565="","","01")</f>
        <v/>
      </c>
      <c r="P565" s="69">
        <f>+IF(B565="","","CONVENIO 100%")</f>
        <v/>
      </c>
      <c r="Q565" s="69">
        <f>+IF(I565="","","ZTRA")</f>
        <v/>
      </c>
      <c r="R565" s="69">
        <f>+IF(J565="","",+IFERROR(+IF(U565="DSZA","ALMA","1004"),"ALMA"))</f>
        <v/>
      </c>
      <c r="S565" s="69">
        <f>+IF(K565="","","40000001")</f>
        <v/>
      </c>
      <c r="T565" s="69">
        <f>+IF(L565="","",+DAY(TODAY())&amp;"."&amp;TEXT(+TODAY(),"MM")&amp;"."&amp;+YEAR(TODAY()))</f>
        <v/>
      </c>
      <c r="U565" s="69">
        <f>+IF(M565="","",IFERROR(+VLOOKUP(C565,materiales!$A$2:$D$1000,4,0),"DSZA"))</f>
        <v/>
      </c>
      <c r="V565" s="69">
        <f>+IF(N565="","","MAN")</f>
        <v/>
      </c>
      <c r="W565" s="69">
        <f>IF(B565="","","02")</f>
        <v/>
      </c>
      <c r="X565" s="69">
        <f>IF(B565="","","01")</f>
        <v/>
      </c>
      <c r="Y565" s="70">
        <f>+RIGHT(B565,8)</f>
        <v/>
      </c>
      <c r="Z565" s="70">
        <f>IF(M565="no_cargado",VLOOKUP(B565,NAfiliado_NFarmacia!A:H,8,0),"")</f>
        <v/>
      </c>
      <c r="AA565" s="71" t="n"/>
    </row>
    <row r="566">
      <c r="A566" s="50" t="n"/>
      <c r="B566" s="70" t="n"/>
      <c r="C566" s="72" t="n"/>
      <c r="D566" s="70" t="n"/>
      <c r="E566" s="70" t="n"/>
      <c r="F566" s="70" t="n"/>
      <c r="G566" s="66">
        <f>+IF($B566="","",+IFERROR(+VLOOKUP(B566,padron!$A$2:$E$2000,2,0),+IFERROR(VLOOKUP(B566,NAfiliado_NFarmacia!$A:$J,10,0),"Ingresar Nuevo Afiliado")))</f>
        <v/>
      </c>
      <c r="H566" s="69">
        <f>+IF(B566="","",+IFERROR(+VLOOKUP($C566,materiales!$A$2:$C$101,2,0),"9999"))</f>
        <v/>
      </c>
      <c r="I566" s="70">
        <f>+IF($B566="","",+IF(OR($F566="Si",$F566=""),IF(ISERROR(VLOOKUP($B566,padron!$A$3:$M$482,9,0)),+IF(ISERROR(VLOOKUP($B566,NAfiliado_NFarmacia!$A$2:$J$497,5,0)),"Ingresa Farmacia",VLOOKUP($B566,NAfiliado_NFarmacia!$A$2:$J$497,5,0)),VLOOKUP($B566,padron!$A$3:$M$482,9,0)),+IF(ISERROR(VLOOKUP($B566,NAfiliado_NFarmacia!$A$2:$J$497,5,0)),"Ingresa Farmacia",VLOOKUP($B566,NAfiliado_NFarmacia!$A$2:$J$497,5,0))))</f>
        <v/>
      </c>
      <c r="J566" s="70">
        <f>+IF($B566="","",+IF(OR($F566="Si",$F566=""),IF(ISERROR(VLOOKUP($B566,padron!$A$3:$M$482,10,0)),+IF(ISERROR(VLOOKUP($B566,NAfiliado_NFarmacia!$A$2:$J$497,5,0)),"Ingresa Direccion de Farmacia",VLOOKUP($B566,NAfiliado_NFarmacia!$A$2:$J$497,6,0)),VLOOKUP($B566,padron!$A$3:$M$482,10,0)),+IF(ISERROR(VLOOKUP($B566,NAfiliado_NFarmacia!$A$2:$J$497,6,0)),"Ingresa Direccion de Farmacia",VLOOKUP($B566,NAfiliado_NFarmacia!$A$2:$J$497,6,0))))</f>
        <v/>
      </c>
      <c r="K566" s="70">
        <f>+IF($B566="","",+IF(OR($F566="Si",$F566=""),IF(ISERROR(VLOOKUP($B566,padron!$A$3:$M$482,10,0)),+IF(ISERROR(VLOOKUP($B566,NAfiliado_NFarmacia!$A$2:$J$497,5,0)),"Ingresa Localidad de Farmacia",VLOOKUP($B566,NAfiliado_NFarmacia!$A$2:$J$497,7,0)),VLOOKUP($B566,padron!$A$3:$M$482,11,0)),+IF(ISERROR(VLOOKUP($B566,NAfiliado_NFarmacia!$A$2:$J$497,7,0)),"Ingresa Localidad de Farmacia",VLOOKUP($B566,NAfiliado_NFarmacia!$A$2:$J$497,7,0))))</f>
        <v/>
      </c>
      <c r="L566" s="69">
        <f>+IF(B566="","",IF(F566="No","84005541",+IFERROR(+VLOOKUP(inicio!B566,padron!$A$2:$H$1999,8,0),"84005541")))</f>
        <v/>
      </c>
      <c r="M566" s="69">
        <f>+IF(B566="","",+IFERROR(+VLOOKUP(B566,padron!A:C,3,0),"no_cargado"))</f>
        <v/>
      </c>
      <c r="N566" s="69">
        <f>+IF(C566="","",+IFERROR(+VLOOKUP($C566,materiales!$A$2:$C$101,3,0),"9999"))</f>
        <v/>
      </c>
      <c r="O566" s="69">
        <f>+IF(D566="","","01")</f>
        <v/>
      </c>
      <c r="P566" s="69">
        <f>+IF(B566="","","CONVENIO 100%")</f>
        <v/>
      </c>
      <c r="Q566" s="69">
        <f>+IF(I566="","","ZTRA")</f>
        <v/>
      </c>
      <c r="R566" s="69">
        <f>+IF(J566="","",+IFERROR(+IF(U566="DSZA","ALMA","1004"),"ALMA"))</f>
        <v/>
      </c>
      <c r="S566" s="69">
        <f>+IF(K566="","","40000001")</f>
        <v/>
      </c>
      <c r="T566" s="69">
        <f>+IF(L566="","",+DAY(TODAY())&amp;"."&amp;TEXT(+TODAY(),"MM")&amp;"."&amp;+YEAR(TODAY()))</f>
        <v/>
      </c>
      <c r="U566" s="69">
        <f>+IF(M566="","",IFERROR(+VLOOKUP(C566,materiales!$A$2:$D$1000,4,0),"DSZA"))</f>
        <v/>
      </c>
      <c r="V566" s="69">
        <f>+IF(N566="","","MAN")</f>
        <v/>
      </c>
      <c r="W566" s="69">
        <f>IF(B566="","","02")</f>
        <v/>
      </c>
      <c r="X566" s="69">
        <f>IF(B566="","","01")</f>
        <v/>
      </c>
      <c r="Y566" s="70">
        <f>+RIGHT(B566,8)</f>
        <v/>
      </c>
      <c r="Z566" s="70">
        <f>IF(M566="no_cargado",VLOOKUP(B566,NAfiliado_NFarmacia!A:H,8,0),"")</f>
        <v/>
      </c>
      <c r="AA566" s="71" t="n"/>
    </row>
    <row r="567">
      <c r="A567" s="50" t="n"/>
      <c r="B567" s="70" t="n"/>
      <c r="C567" s="72" t="n"/>
      <c r="D567" s="70" t="n"/>
      <c r="E567" s="70" t="n"/>
      <c r="F567" s="70" t="n"/>
      <c r="G567" s="66">
        <f>+IF($B567="","",+IFERROR(+VLOOKUP(B567,padron!$A$2:$E$2000,2,0),+IFERROR(VLOOKUP(B567,NAfiliado_NFarmacia!$A:$J,10,0),"Ingresar Nuevo Afiliado")))</f>
        <v/>
      </c>
      <c r="H567" s="69">
        <f>+IF(B567="","",+IFERROR(+VLOOKUP($C567,materiales!$A$2:$C$101,2,0),"9999"))</f>
        <v/>
      </c>
      <c r="I567" s="70">
        <f>+IF($B567="","",+IF(OR($F567="Si",$F567=""),IF(ISERROR(VLOOKUP($B567,padron!$A$3:$M$482,9,0)),+IF(ISERROR(VLOOKUP($B567,NAfiliado_NFarmacia!$A$2:$J$497,5,0)),"Ingresa Farmacia",VLOOKUP($B567,NAfiliado_NFarmacia!$A$2:$J$497,5,0)),VLOOKUP($B567,padron!$A$3:$M$482,9,0)),+IF(ISERROR(VLOOKUP($B567,NAfiliado_NFarmacia!$A$2:$J$497,5,0)),"Ingresa Farmacia",VLOOKUP($B567,NAfiliado_NFarmacia!$A$2:$J$497,5,0))))</f>
        <v/>
      </c>
      <c r="J567" s="70">
        <f>+IF($B567="","",+IF(OR($F567="Si",$F567=""),IF(ISERROR(VLOOKUP($B567,padron!$A$3:$M$482,10,0)),+IF(ISERROR(VLOOKUP($B567,NAfiliado_NFarmacia!$A$2:$J$497,5,0)),"Ingresa Direccion de Farmacia",VLOOKUP($B567,NAfiliado_NFarmacia!$A$2:$J$497,6,0)),VLOOKUP($B567,padron!$A$3:$M$482,10,0)),+IF(ISERROR(VLOOKUP($B567,NAfiliado_NFarmacia!$A$2:$J$497,6,0)),"Ingresa Direccion de Farmacia",VLOOKUP($B567,NAfiliado_NFarmacia!$A$2:$J$497,6,0))))</f>
        <v/>
      </c>
      <c r="K567" s="70">
        <f>+IF($B567="","",+IF(OR($F567="Si",$F567=""),IF(ISERROR(VLOOKUP($B567,padron!$A$3:$M$482,10,0)),+IF(ISERROR(VLOOKUP($B567,NAfiliado_NFarmacia!$A$2:$J$497,5,0)),"Ingresa Localidad de Farmacia",VLOOKUP($B567,NAfiliado_NFarmacia!$A$2:$J$497,7,0)),VLOOKUP($B567,padron!$A$3:$M$482,11,0)),+IF(ISERROR(VLOOKUP($B567,NAfiliado_NFarmacia!$A$2:$J$497,7,0)),"Ingresa Localidad de Farmacia",VLOOKUP($B567,NAfiliado_NFarmacia!$A$2:$J$497,7,0))))</f>
        <v/>
      </c>
      <c r="L567" s="69">
        <f>+IF(B567="","",IF(F567="No","84005541",+IFERROR(+VLOOKUP(inicio!B567,padron!$A$2:$H$1999,8,0),"84005541")))</f>
        <v/>
      </c>
      <c r="M567" s="69">
        <f>+IF(B567="","",+IFERROR(+VLOOKUP(B567,padron!A:C,3,0),"no_cargado"))</f>
        <v/>
      </c>
      <c r="N567" s="69">
        <f>+IF(C567="","",+IFERROR(+VLOOKUP($C567,materiales!$A$2:$C$101,3,0),"9999"))</f>
        <v/>
      </c>
      <c r="O567" s="69">
        <f>+IF(D567="","","01")</f>
        <v/>
      </c>
      <c r="P567" s="69">
        <f>+IF(B567="","","CONVENIO 100%")</f>
        <v/>
      </c>
      <c r="Q567" s="69">
        <f>+IF(I567="","","ZTRA")</f>
        <v/>
      </c>
      <c r="R567" s="69">
        <f>+IF(J567="","",+IFERROR(+IF(U567="DSZA","ALMA","1004"),"ALMA"))</f>
        <v/>
      </c>
      <c r="S567" s="69">
        <f>+IF(K567="","","40000001")</f>
        <v/>
      </c>
      <c r="T567" s="69">
        <f>+IF(L567="","",+DAY(TODAY())&amp;"."&amp;TEXT(+TODAY(),"MM")&amp;"."&amp;+YEAR(TODAY()))</f>
        <v/>
      </c>
      <c r="U567" s="69">
        <f>+IF(M567="","",IFERROR(+VLOOKUP(C567,materiales!$A$2:$D$1000,4,0),"DSZA"))</f>
        <v/>
      </c>
      <c r="V567" s="69">
        <f>+IF(N567="","","MAN")</f>
        <v/>
      </c>
      <c r="W567" s="69">
        <f>IF(B567="","","02")</f>
        <v/>
      </c>
      <c r="X567" s="69">
        <f>IF(B567="","","01")</f>
        <v/>
      </c>
      <c r="Y567" s="70">
        <f>+RIGHT(B567,8)</f>
        <v/>
      </c>
      <c r="Z567" s="70">
        <f>IF(M567="no_cargado",VLOOKUP(B567,NAfiliado_NFarmacia!A:H,8,0),"")</f>
        <v/>
      </c>
      <c r="AA567" s="71" t="n"/>
    </row>
    <row r="568">
      <c r="A568" s="50" t="n"/>
      <c r="B568" s="70" t="n"/>
      <c r="C568" s="72" t="n"/>
      <c r="D568" s="70" t="n"/>
      <c r="E568" s="70" t="n"/>
      <c r="F568" s="70" t="n"/>
      <c r="G568" s="66">
        <f>+IF($B568="","",+IFERROR(+VLOOKUP(B568,padron!$A$2:$E$2000,2,0),+IFERROR(VLOOKUP(B568,NAfiliado_NFarmacia!$A:$J,10,0),"Ingresar Nuevo Afiliado")))</f>
        <v/>
      </c>
      <c r="H568" s="69">
        <f>+IF(B568="","",+IFERROR(+VLOOKUP($C568,materiales!$A$2:$C$101,2,0),"9999"))</f>
        <v/>
      </c>
      <c r="I568" s="70">
        <f>+IF($B568="","",+IF(OR($F568="Si",$F568=""),IF(ISERROR(VLOOKUP($B568,padron!$A$3:$M$482,9,0)),+IF(ISERROR(VLOOKUP($B568,NAfiliado_NFarmacia!$A$2:$J$497,5,0)),"Ingresa Farmacia",VLOOKUP($B568,NAfiliado_NFarmacia!$A$2:$J$497,5,0)),VLOOKUP($B568,padron!$A$3:$M$482,9,0)),+IF(ISERROR(VLOOKUP($B568,NAfiliado_NFarmacia!$A$2:$J$497,5,0)),"Ingresa Farmacia",VLOOKUP($B568,NAfiliado_NFarmacia!$A$2:$J$497,5,0))))</f>
        <v/>
      </c>
      <c r="J568" s="70">
        <f>+IF($B568="","",+IF(OR($F568="Si",$F568=""),IF(ISERROR(VLOOKUP($B568,padron!$A$3:$M$482,10,0)),+IF(ISERROR(VLOOKUP($B568,NAfiliado_NFarmacia!$A$2:$J$497,5,0)),"Ingresa Direccion de Farmacia",VLOOKUP($B568,NAfiliado_NFarmacia!$A$2:$J$497,6,0)),VLOOKUP($B568,padron!$A$3:$M$482,10,0)),+IF(ISERROR(VLOOKUP($B568,NAfiliado_NFarmacia!$A$2:$J$497,6,0)),"Ingresa Direccion de Farmacia",VLOOKUP($B568,NAfiliado_NFarmacia!$A$2:$J$497,6,0))))</f>
        <v/>
      </c>
      <c r="K568" s="70">
        <f>+IF($B568="","",+IF(OR($F568="Si",$F568=""),IF(ISERROR(VLOOKUP($B568,padron!$A$3:$M$482,10,0)),+IF(ISERROR(VLOOKUP($B568,NAfiliado_NFarmacia!$A$2:$J$497,5,0)),"Ingresa Localidad de Farmacia",VLOOKUP($B568,NAfiliado_NFarmacia!$A$2:$J$497,7,0)),VLOOKUP($B568,padron!$A$3:$M$482,11,0)),+IF(ISERROR(VLOOKUP($B568,NAfiliado_NFarmacia!$A$2:$J$497,7,0)),"Ingresa Localidad de Farmacia",VLOOKUP($B568,NAfiliado_NFarmacia!$A$2:$J$497,7,0))))</f>
        <v/>
      </c>
      <c r="L568" s="69">
        <f>+IF(B568="","",IF(F568="No","84005541",+IFERROR(+VLOOKUP(inicio!B568,padron!$A$2:$H$1999,8,0),"84005541")))</f>
        <v/>
      </c>
      <c r="M568" s="69">
        <f>+IF(B568="","",+IFERROR(+VLOOKUP(B568,padron!A:C,3,0),"no_cargado"))</f>
        <v/>
      </c>
      <c r="N568" s="69">
        <f>+IF(C568="","",+IFERROR(+VLOOKUP($C568,materiales!$A$2:$C$101,3,0),"9999"))</f>
        <v/>
      </c>
      <c r="O568" s="69">
        <f>+IF(D568="","","01")</f>
        <v/>
      </c>
      <c r="P568" s="69">
        <f>+IF(B568="","","CONVENIO 100%")</f>
        <v/>
      </c>
      <c r="Q568" s="69">
        <f>+IF(I568="","","ZTRA")</f>
        <v/>
      </c>
      <c r="R568" s="69">
        <f>+IF(J568="","",+IFERROR(+IF(U568="DSZA","ALMA","1004"),"ALMA"))</f>
        <v/>
      </c>
      <c r="S568" s="69">
        <f>+IF(K568="","","40000001")</f>
        <v/>
      </c>
      <c r="T568" s="69">
        <f>+IF(L568="","",+DAY(TODAY())&amp;"."&amp;TEXT(+TODAY(),"MM")&amp;"."&amp;+YEAR(TODAY()))</f>
        <v/>
      </c>
      <c r="U568" s="69">
        <f>+IF(M568="","",IFERROR(+VLOOKUP(C568,materiales!$A$2:$D$1000,4,0),"DSZA"))</f>
        <v/>
      </c>
      <c r="V568" s="69">
        <f>+IF(N568="","","MAN")</f>
        <v/>
      </c>
      <c r="W568" s="69">
        <f>IF(B568="","","02")</f>
        <v/>
      </c>
      <c r="X568" s="69">
        <f>IF(B568="","","01")</f>
        <v/>
      </c>
      <c r="Y568" s="70">
        <f>+RIGHT(B568,8)</f>
        <v/>
      </c>
      <c r="Z568" s="70">
        <f>IF(M568="no_cargado",VLOOKUP(B568,NAfiliado_NFarmacia!A:H,8,0),"")</f>
        <v/>
      </c>
      <c r="AA568" s="71" t="n"/>
    </row>
    <row r="569">
      <c r="A569" s="50" t="n"/>
      <c r="B569" s="70" t="n"/>
      <c r="C569" s="72" t="n"/>
      <c r="D569" s="70" t="n"/>
      <c r="E569" s="70" t="n"/>
      <c r="F569" s="70" t="n"/>
      <c r="G569" s="66">
        <f>+IF($B569="","",+IFERROR(+VLOOKUP(B569,padron!$A$2:$E$2000,2,0),+IFERROR(VLOOKUP(B569,NAfiliado_NFarmacia!$A:$J,10,0),"Ingresar Nuevo Afiliado")))</f>
        <v/>
      </c>
      <c r="H569" s="69">
        <f>+IF(B569="","",+IFERROR(+VLOOKUP($C569,materiales!$A$2:$C$101,2,0),"9999"))</f>
        <v/>
      </c>
      <c r="I569" s="70">
        <f>+IF($B569="","",+IF(OR($F569="Si",$F569=""),IF(ISERROR(VLOOKUP($B569,padron!$A$3:$M$482,9,0)),+IF(ISERROR(VLOOKUP($B569,NAfiliado_NFarmacia!$A$2:$J$497,5,0)),"Ingresa Farmacia",VLOOKUP($B569,NAfiliado_NFarmacia!$A$2:$J$497,5,0)),VLOOKUP($B569,padron!$A$3:$M$482,9,0)),+IF(ISERROR(VLOOKUP($B569,NAfiliado_NFarmacia!$A$2:$J$497,5,0)),"Ingresa Farmacia",VLOOKUP($B569,NAfiliado_NFarmacia!$A$2:$J$497,5,0))))</f>
        <v/>
      </c>
      <c r="J569" s="70">
        <f>+IF($B569="","",+IF(OR($F569="Si",$F569=""),IF(ISERROR(VLOOKUP($B569,padron!$A$3:$M$482,10,0)),+IF(ISERROR(VLOOKUP($B569,NAfiliado_NFarmacia!$A$2:$J$497,5,0)),"Ingresa Direccion de Farmacia",VLOOKUP($B569,NAfiliado_NFarmacia!$A$2:$J$497,6,0)),VLOOKUP($B569,padron!$A$3:$M$482,10,0)),+IF(ISERROR(VLOOKUP($B569,NAfiliado_NFarmacia!$A$2:$J$497,6,0)),"Ingresa Direccion de Farmacia",VLOOKUP($B569,NAfiliado_NFarmacia!$A$2:$J$497,6,0))))</f>
        <v/>
      </c>
      <c r="K569" s="70">
        <f>+IF($B569="","",+IF(OR($F569="Si",$F569=""),IF(ISERROR(VLOOKUP($B569,padron!$A$3:$M$482,10,0)),+IF(ISERROR(VLOOKUP($B569,NAfiliado_NFarmacia!$A$2:$J$497,5,0)),"Ingresa Localidad de Farmacia",VLOOKUP($B569,NAfiliado_NFarmacia!$A$2:$J$497,7,0)),VLOOKUP($B569,padron!$A$3:$M$482,11,0)),+IF(ISERROR(VLOOKUP($B569,NAfiliado_NFarmacia!$A$2:$J$497,7,0)),"Ingresa Localidad de Farmacia",VLOOKUP($B569,NAfiliado_NFarmacia!$A$2:$J$497,7,0))))</f>
        <v/>
      </c>
      <c r="L569" s="69">
        <f>+IF(B569="","",IF(F569="No","84005541",+IFERROR(+VLOOKUP(inicio!B569,padron!$A$2:$H$1999,8,0),"84005541")))</f>
        <v/>
      </c>
      <c r="M569" s="69">
        <f>+IF(B569="","",+IFERROR(+VLOOKUP(B569,padron!A:C,3,0),"no_cargado"))</f>
        <v/>
      </c>
      <c r="N569" s="69">
        <f>+IF(C569="","",+IFERROR(+VLOOKUP($C569,materiales!$A$2:$C$101,3,0),"9999"))</f>
        <v/>
      </c>
      <c r="O569" s="69">
        <f>+IF(D569="","","01")</f>
        <v/>
      </c>
      <c r="P569" s="69">
        <f>+IF(B569="","","CONVENIO 100%")</f>
        <v/>
      </c>
      <c r="Q569" s="69">
        <f>+IF(I569="","","ZTRA")</f>
        <v/>
      </c>
      <c r="R569" s="69">
        <f>+IF(J569="","",+IFERROR(+IF(U569="DSZA","ALMA","1004"),"ALMA"))</f>
        <v/>
      </c>
      <c r="S569" s="69">
        <f>+IF(K569="","","40000001")</f>
        <v/>
      </c>
      <c r="T569" s="69">
        <f>+IF(L569="","",+DAY(TODAY())&amp;"."&amp;TEXT(+TODAY(),"MM")&amp;"."&amp;+YEAR(TODAY()))</f>
        <v/>
      </c>
      <c r="U569" s="69">
        <f>+IF(M569="","",IFERROR(+VLOOKUP(C569,materiales!$A$2:$D$1000,4,0),"DSZA"))</f>
        <v/>
      </c>
      <c r="V569" s="69">
        <f>+IF(N569="","","MAN")</f>
        <v/>
      </c>
      <c r="W569" s="69">
        <f>IF(B569="","","02")</f>
        <v/>
      </c>
      <c r="X569" s="69">
        <f>IF(B569="","","01")</f>
        <v/>
      </c>
      <c r="Y569" s="70">
        <f>+RIGHT(B569,8)</f>
        <v/>
      </c>
      <c r="Z569" s="70">
        <f>IF(M569="no_cargado",VLOOKUP(B569,NAfiliado_NFarmacia!A:H,8,0),"")</f>
        <v/>
      </c>
      <c r="AA569" s="71" t="n"/>
    </row>
    <row r="570">
      <c r="A570" s="50" t="n"/>
      <c r="B570" s="70" t="n"/>
      <c r="C570" s="72" t="n"/>
      <c r="D570" s="70" t="n"/>
      <c r="E570" s="70" t="n"/>
      <c r="F570" s="70" t="n"/>
      <c r="G570" s="66">
        <f>+IF($B570="","",+IFERROR(+VLOOKUP(B570,padron!$A$2:$E$2000,2,0),+IFERROR(VLOOKUP(B570,NAfiliado_NFarmacia!$A:$J,10,0),"Ingresar Nuevo Afiliado")))</f>
        <v/>
      </c>
      <c r="H570" s="69">
        <f>+IF(B570="","",+IFERROR(+VLOOKUP($C570,materiales!$A$2:$C$101,2,0),"9999"))</f>
        <v/>
      </c>
      <c r="I570" s="70">
        <f>+IF($B570="","",+IF(OR($F570="Si",$F570=""),IF(ISERROR(VLOOKUP($B570,padron!$A$3:$M$482,9,0)),+IF(ISERROR(VLOOKUP($B570,NAfiliado_NFarmacia!$A$2:$J$497,5,0)),"Ingresa Farmacia",VLOOKUP($B570,NAfiliado_NFarmacia!$A$2:$J$497,5,0)),VLOOKUP($B570,padron!$A$3:$M$482,9,0)),+IF(ISERROR(VLOOKUP($B570,NAfiliado_NFarmacia!$A$2:$J$497,5,0)),"Ingresa Farmacia",VLOOKUP($B570,NAfiliado_NFarmacia!$A$2:$J$497,5,0))))</f>
        <v/>
      </c>
      <c r="J570" s="70">
        <f>+IF($B570="","",+IF(OR($F570="Si",$F570=""),IF(ISERROR(VLOOKUP($B570,padron!$A$3:$M$482,10,0)),+IF(ISERROR(VLOOKUP($B570,NAfiliado_NFarmacia!$A$2:$J$497,5,0)),"Ingresa Direccion de Farmacia",VLOOKUP($B570,NAfiliado_NFarmacia!$A$2:$J$497,6,0)),VLOOKUP($B570,padron!$A$3:$M$482,10,0)),+IF(ISERROR(VLOOKUP($B570,NAfiliado_NFarmacia!$A$2:$J$497,6,0)),"Ingresa Direccion de Farmacia",VLOOKUP($B570,NAfiliado_NFarmacia!$A$2:$J$497,6,0))))</f>
        <v/>
      </c>
      <c r="K570" s="70">
        <f>+IF($B570="","",+IF(OR($F570="Si",$F570=""),IF(ISERROR(VLOOKUP($B570,padron!$A$3:$M$482,10,0)),+IF(ISERROR(VLOOKUP($B570,NAfiliado_NFarmacia!$A$2:$J$497,5,0)),"Ingresa Localidad de Farmacia",VLOOKUP($B570,NAfiliado_NFarmacia!$A$2:$J$497,7,0)),VLOOKUP($B570,padron!$A$3:$M$482,11,0)),+IF(ISERROR(VLOOKUP($B570,NAfiliado_NFarmacia!$A$2:$J$497,7,0)),"Ingresa Localidad de Farmacia",VLOOKUP($B570,NAfiliado_NFarmacia!$A$2:$J$497,7,0))))</f>
        <v/>
      </c>
      <c r="L570" s="69">
        <f>+IF(B570="","",IF(F570="No","84005541",+IFERROR(+VLOOKUP(inicio!B570,padron!$A$2:$H$1999,8,0),"84005541")))</f>
        <v/>
      </c>
      <c r="M570" s="69">
        <f>+IF(B570="","",+IFERROR(+VLOOKUP(B570,padron!A:C,3,0),"no_cargado"))</f>
        <v/>
      </c>
      <c r="N570" s="69">
        <f>+IF(C570="","",+IFERROR(+VLOOKUP($C570,materiales!$A$2:$C$101,3,0),"9999"))</f>
        <v/>
      </c>
      <c r="O570" s="69">
        <f>+IF(D570="","","01")</f>
        <v/>
      </c>
      <c r="P570" s="69">
        <f>+IF(B570="","","CONVENIO 100%")</f>
        <v/>
      </c>
      <c r="Q570" s="69">
        <f>+IF(I570="","","ZTRA")</f>
        <v/>
      </c>
      <c r="R570" s="69">
        <f>+IF(J570="","",+IFERROR(+IF(U570="DSZA","ALMA","1004"),"ALMA"))</f>
        <v/>
      </c>
      <c r="S570" s="69">
        <f>+IF(K570="","","40000001")</f>
        <v/>
      </c>
      <c r="T570" s="69">
        <f>+IF(L570="","",+DAY(TODAY())&amp;"."&amp;TEXT(+TODAY(),"MM")&amp;"."&amp;+YEAR(TODAY()))</f>
        <v/>
      </c>
      <c r="U570" s="69">
        <f>+IF(M570="","",IFERROR(+VLOOKUP(C570,materiales!$A$2:$D$1000,4,0),"DSZA"))</f>
        <v/>
      </c>
      <c r="V570" s="69">
        <f>+IF(N570="","","MAN")</f>
        <v/>
      </c>
      <c r="W570" s="69">
        <f>IF(B570="","","02")</f>
        <v/>
      </c>
      <c r="X570" s="69">
        <f>IF(B570="","","01")</f>
        <v/>
      </c>
      <c r="Y570" s="70">
        <f>+RIGHT(B570,8)</f>
        <v/>
      </c>
      <c r="Z570" s="70">
        <f>IF(M570="no_cargado",VLOOKUP(B570,NAfiliado_NFarmacia!A:H,8,0),"")</f>
        <v/>
      </c>
      <c r="AA570" s="71" t="n"/>
    </row>
    <row r="571">
      <c r="A571" s="50" t="n"/>
      <c r="B571" s="70" t="n"/>
      <c r="C571" s="72" t="n"/>
      <c r="D571" s="70" t="n"/>
      <c r="E571" s="70" t="n"/>
      <c r="F571" s="70" t="n"/>
      <c r="G571" s="66">
        <f>+IF($B571="","",+IFERROR(+VLOOKUP(B571,padron!$A$2:$E$2000,2,0),+IFERROR(VLOOKUP(B571,NAfiliado_NFarmacia!$A:$J,10,0),"Ingresar Nuevo Afiliado")))</f>
        <v/>
      </c>
      <c r="H571" s="69">
        <f>+IF(B571="","",+IFERROR(+VLOOKUP($C571,materiales!$A$2:$C$101,2,0),"9999"))</f>
        <v/>
      </c>
      <c r="I571" s="70">
        <f>+IF($B571="","",+IF(OR($F571="Si",$F571=""),IF(ISERROR(VLOOKUP($B571,padron!$A$3:$M$482,9,0)),+IF(ISERROR(VLOOKUP($B571,NAfiliado_NFarmacia!$A$2:$J$497,5,0)),"Ingresa Farmacia",VLOOKUP($B571,NAfiliado_NFarmacia!$A$2:$J$497,5,0)),VLOOKUP($B571,padron!$A$3:$M$482,9,0)),+IF(ISERROR(VLOOKUP($B571,NAfiliado_NFarmacia!$A$2:$J$497,5,0)),"Ingresa Farmacia",VLOOKUP($B571,NAfiliado_NFarmacia!$A$2:$J$497,5,0))))</f>
        <v/>
      </c>
      <c r="J571" s="70">
        <f>+IF($B571="","",+IF(OR($F571="Si",$F571=""),IF(ISERROR(VLOOKUP($B571,padron!$A$3:$M$482,10,0)),+IF(ISERROR(VLOOKUP($B571,NAfiliado_NFarmacia!$A$2:$J$497,5,0)),"Ingresa Direccion de Farmacia",VLOOKUP($B571,NAfiliado_NFarmacia!$A$2:$J$497,6,0)),VLOOKUP($B571,padron!$A$3:$M$482,10,0)),+IF(ISERROR(VLOOKUP($B571,NAfiliado_NFarmacia!$A$2:$J$497,6,0)),"Ingresa Direccion de Farmacia",VLOOKUP($B571,NAfiliado_NFarmacia!$A$2:$J$497,6,0))))</f>
        <v/>
      </c>
      <c r="K571" s="70">
        <f>+IF($B571="","",+IF(OR($F571="Si",$F571=""),IF(ISERROR(VLOOKUP($B571,padron!$A$3:$M$482,10,0)),+IF(ISERROR(VLOOKUP($B571,NAfiliado_NFarmacia!$A$2:$J$497,5,0)),"Ingresa Localidad de Farmacia",VLOOKUP($B571,NAfiliado_NFarmacia!$A$2:$J$497,7,0)),VLOOKUP($B571,padron!$A$3:$M$482,11,0)),+IF(ISERROR(VLOOKUP($B571,NAfiliado_NFarmacia!$A$2:$J$497,7,0)),"Ingresa Localidad de Farmacia",VLOOKUP($B571,NAfiliado_NFarmacia!$A$2:$J$497,7,0))))</f>
        <v/>
      </c>
      <c r="L571" s="69">
        <f>+IF(B571="","",IF(F571="No","84005541",+IFERROR(+VLOOKUP(inicio!B571,padron!$A$2:$H$1999,8,0),"84005541")))</f>
        <v/>
      </c>
      <c r="M571" s="69">
        <f>+IF(B571="","",+IFERROR(+VLOOKUP(B571,padron!A:C,3,0),"no_cargado"))</f>
        <v/>
      </c>
      <c r="N571" s="69">
        <f>+IF(C571="","",+IFERROR(+VLOOKUP($C571,materiales!$A$2:$C$101,3,0),"9999"))</f>
        <v/>
      </c>
      <c r="O571" s="69">
        <f>+IF(D571="","","01")</f>
        <v/>
      </c>
      <c r="P571" s="69">
        <f>+IF(B571="","","CONVENIO 100%")</f>
        <v/>
      </c>
      <c r="Q571" s="69">
        <f>+IF(I571="","","ZTRA")</f>
        <v/>
      </c>
      <c r="R571" s="69">
        <f>+IF(J571="","",+IFERROR(+IF(U571="DSZA","ALMA","1004"),"ALMA"))</f>
        <v/>
      </c>
      <c r="S571" s="69">
        <f>+IF(K571="","","40000001")</f>
        <v/>
      </c>
      <c r="T571" s="69">
        <f>+IF(L571="","",+DAY(TODAY())&amp;"."&amp;TEXT(+TODAY(),"MM")&amp;"."&amp;+YEAR(TODAY()))</f>
        <v/>
      </c>
      <c r="U571" s="69">
        <f>+IF(M571="","",IFERROR(+VLOOKUP(C571,materiales!$A$2:$D$1000,4,0),"DSZA"))</f>
        <v/>
      </c>
      <c r="V571" s="69">
        <f>+IF(N571="","","MAN")</f>
        <v/>
      </c>
      <c r="W571" s="69">
        <f>IF(B571="","","02")</f>
        <v/>
      </c>
      <c r="X571" s="69">
        <f>IF(B571="","","01")</f>
        <v/>
      </c>
      <c r="Y571" s="70">
        <f>+RIGHT(B571,8)</f>
        <v/>
      </c>
      <c r="Z571" s="70">
        <f>IF(M571="no_cargado",VLOOKUP(B571,NAfiliado_NFarmacia!A:H,8,0),"")</f>
        <v/>
      </c>
      <c r="AA571" s="71" t="n"/>
    </row>
    <row r="572">
      <c r="A572" s="50" t="n"/>
      <c r="B572" s="70" t="n"/>
      <c r="C572" s="72" t="n"/>
      <c r="D572" s="70" t="n"/>
      <c r="E572" s="70" t="n"/>
      <c r="F572" s="70" t="n"/>
      <c r="G572" s="66">
        <f>+IF($B572="","",+IFERROR(+VLOOKUP(B572,padron!$A$2:$E$2000,2,0),+IFERROR(VLOOKUP(B572,NAfiliado_NFarmacia!$A:$J,10,0),"Ingresar Nuevo Afiliado")))</f>
        <v/>
      </c>
      <c r="H572" s="69">
        <f>+IF(B572="","",+IFERROR(+VLOOKUP($C572,materiales!$A$2:$C$101,2,0),"9999"))</f>
        <v/>
      </c>
      <c r="I572" s="70">
        <f>+IF($B572="","",+IF(OR($F572="Si",$F572=""),IF(ISERROR(VLOOKUP($B572,padron!$A$3:$M$482,9,0)),+IF(ISERROR(VLOOKUP($B572,NAfiliado_NFarmacia!$A$2:$J$497,5,0)),"Ingresa Farmacia",VLOOKUP($B572,NAfiliado_NFarmacia!$A$2:$J$497,5,0)),VLOOKUP($B572,padron!$A$3:$M$482,9,0)),+IF(ISERROR(VLOOKUP($B572,NAfiliado_NFarmacia!$A$2:$J$497,5,0)),"Ingresa Farmacia",VLOOKUP($B572,NAfiliado_NFarmacia!$A$2:$J$497,5,0))))</f>
        <v/>
      </c>
      <c r="J572" s="70">
        <f>+IF($B572="","",+IF(OR($F572="Si",$F572=""),IF(ISERROR(VLOOKUP($B572,padron!$A$3:$M$482,10,0)),+IF(ISERROR(VLOOKUP($B572,NAfiliado_NFarmacia!$A$2:$J$497,5,0)),"Ingresa Direccion de Farmacia",VLOOKUP($B572,NAfiliado_NFarmacia!$A$2:$J$497,6,0)),VLOOKUP($B572,padron!$A$3:$M$482,10,0)),+IF(ISERROR(VLOOKUP($B572,NAfiliado_NFarmacia!$A$2:$J$497,6,0)),"Ingresa Direccion de Farmacia",VLOOKUP($B572,NAfiliado_NFarmacia!$A$2:$J$497,6,0))))</f>
        <v/>
      </c>
      <c r="K572" s="70">
        <f>+IF($B572="","",+IF(OR($F572="Si",$F572=""),IF(ISERROR(VLOOKUP($B572,padron!$A$3:$M$482,10,0)),+IF(ISERROR(VLOOKUP($B572,NAfiliado_NFarmacia!$A$2:$J$497,5,0)),"Ingresa Localidad de Farmacia",VLOOKUP($B572,NAfiliado_NFarmacia!$A$2:$J$497,7,0)),VLOOKUP($B572,padron!$A$3:$M$482,11,0)),+IF(ISERROR(VLOOKUP($B572,NAfiliado_NFarmacia!$A$2:$J$497,7,0)),"Ingresa Localidad de Farmacia",VLOOKUP($B572,NAfiliado_NFarmacia!$A$2:$J$497,7,0))))</f>
        <v/>
      </c>
      <c r="L572" s="69">
        <f>+IF(B572="","",IF(F572="No","84005541",+IFERROR(+VLOOKUP(inicio!B572,padron!$A$2:$H$1999,8,0),"84005541")))</f>
        <v/>
      </c>
      <c r="M572" s="69">
        <f>+IF(B572="","",+IFERROR(+VLOOKUP(B572,padron!A:C,3,0),"no_cargado"))</f>
        <v/>
      </c>
      <c r="N572" s="69">
        <f>+IF(C572="","",+IFERROR(+VLOOKUP($C572,materiales!$A$2:$C$101,3,0),"9999"))</f>
        <v/>
      </c>
      <c r="O572" s="69">
        <f>+IF(D572="","","01")</f>
        <v/>
      </c>
      <c r="P572" s="69">
        <f>+IF(B572="","","CONVENIO 100%")</f>
        <v/>
      </c>
      <c r="Q572" s="69">
        <f>+IF(I572="","","ZTRA")</f>
        <v/>
      </c>
      <c r="R572" s="69">
        <f>+IF(J572="","",+IFERROR(+IF(U572="DSZA","ALMA","1004"),"ALMA"))</f>
        <v/>
      </c>
      <c r="S572" s="69">
        <f>+IF(K572="","","40000001")</f>
        <v/>
      </c>
      <c r="T572" s="69">
        <f>+IF(L572="","",+DAY(TODAY())&amp;"."&amp;TEXT(+TODAY(),"MM")&amp;"."&amp;+YEAR(TODAY()))</f>
        <v/>
      </c>
      <c r="U572" s="69">
        <f>+IF(M572="","",IFERROR(+VLOOKUP(C572,materiales!$A$2:$D$1000,4,0),"DSZA"))</f>
        <v/>
      </c>
      <c r="V572" s="69">
        <f>+IF(N572="","","MAN")</f>
        <v/>
      </c>
      <c r="W572" s="69">
        <f>IF(B572="","","02")</f>
        <v/>
      </c>
      <c r="X572" s="69">
        <f>IF(B572="","","01")</f>
        <v/>
      </c>
      <c r="Y572" s="70">
        <f>+RIGHT(B572,8)</f>
        <v/>
      </c>
      <c r="Z572" s="70">
        <f>IF(M572="no_cargado",VLOOKUP(B572,NAfiliado_NFarmacia!A:H,8,0),"")</f>
        <v/>
      </c>
      <c r="AA572" s="71" t="n"/>
    </row>
    <row r="573">
      <c r="A573" s="50" t="n"/>
      <c r="B573" s="70" t="n"/>
      <c r="C573" s="72" t="n"/>
      <c r="D573" s="70" t="n"/>
      <c r="E573" s="70" t="n"/>
      <c r="F573" s="70" t="n"/>
      <c r="G573" s="66">
        <f>+IF($B573="","",+IFERROR(+VLOOKUP(B573,padron!$A$2:$E$2000,2,0),+IFERROR(VLOOKUP(B573,NAfiliado_NFarmacia!$A:$J,10,0),"Ingresar Nuevo Afiliado")))</f>
        <v/>
      </c>
      <c r="H573" s="69">
        <f>+IF(B573="","",+IFERROR(+VLOOKUP($C573,materiales!$A$2:$C$101,2,0),"9999"))</f>
        <v/>
      </c>
      <c r="I573" s="70">
        <f>+IF($B573="","",+IF(OR($F573="Si",$F573=""),IF(ISERROR(VLOOKUP($B573,padron!$A$3:$M$482,9,0)),+IF(ISERROR(VLOOKUP($B573,NAfiliado_NFarmacia!$A$2:$J$497,5,0)),"Ingresa Farmacia",VLOOKUP($B573,NAfiliado_NFarmacia!$A$2:$J$497,5,0)),VLOOKUP($B573,padron!$A$3:$M$482,9,0)),+IF(ISERROR(VLOOKUP($B573,NAfiliado_NFarmacia!$A$2:$J$497,5,0)),"Ingresa Farmacia",VLOOKUP($B573,NAfiliado_NFarmacia!$A$2:$J$497,5,0))))</f>
        <v/>
      </c>
      <c r="J573" s="70">
        <f>+IF($B573="","",+IF(OR($F573="Si",$F573=""),IF(ISERROR(VLOOKUP($B573,padron!$A$3:$M$482,10,0)),+IF(ISERROR(VLOOKUP($B573,NAfiliado_NFarmacia!$A$2:$J$497,5,0)),"Ingresa Direccion de Farmacia",VLOOKUP($B573,NAfiliado_NFarmacia!$A$2:$J$497,6,0)),VLOOKUP($B573,padron!$A$3:$M$482,10,0)),+IF(ISERROR(VLOOKUP($B573,NAfiliado_NFarmacia!$A$2:$J$497,6,0)),"Ingresa Direccion de Farmacia",VLOOKUP($B573,NAfiliado_NFarmacia!$A$2:$J$497,6,0))))</f>
        <v/>
      </c>
      <c r="K573" s="70">
        <f>+IF($B573="","",+IF(OR($F573="Si",$F573=""),IF(ISERROR(VLOOKUP($B573,padron!$A$3:$M$482,10,0)),+IF(ISERROR(VLOOKUP($B573,NAfiliado_NFarmacia!$A$2:$J$497,5,0)),"Ingresa Localidad de Farmacia",VLOOKUP($B573,NAfiliado_NFarmacia!$A$2:$J$497,7,0)),VLOOKUP($B573,padron!$A$3:$M$482,11,0)),+IF(ISERROR(VLOOKUP($B573,NAfiliado_NFarmacia!$A$2:$J$497,7,0)),"Ingresa Localidad de Farmacia",VLOOKUP($B573,NAfiliado_NFarmacia!$A$2:$J$497,7,0))))</f>
        <v/>
      </c>
      <c r="L573" s="69">
        <f>+IF(B573="","",IF(F573="No","84005541",+IFERROR(+VLOOKUP(inicio!B573,padron!$A$2:$H$1999,8,0),"84005541")))</f>
        <v/>
      </c>
      <c r="M573" s="69">
        <f>+IF(B573="","",+IFERROR(+VLOOKUP(B573,padron!A:C,3,0),"no_cargado"))</f>
        <v/>
      </c>
      <c r="N573" s="69">
        <f>+IF(C573="","",+IFERROR(+VLOOKUP($C573,materiales!$A$2:$C$101,3,0),"9999"))</f>
        <v/>
      </c>
      <c r="O573" s="69">
        <f>+IF(D573="","","01")</f>
        <v/>
      </c>
      <c r="P573" s="69">
        <f>+IF(B573="","","CONVENIO 100%")</f>
        <v/>
      </c>
      <c r="Q573" s="69">
        <f>+IF(I573="","","ZTRA")</f>
        <v/>
      </c>
      <c r="R573" s="69">
        <f>+IF(J573="","",+IFERROR(+IF(U573="DSZA","ALMA","1004"),"ALMA"))</f>
        <v/>
      </c>
      <c r="S573" s="69">
        <f>+IF(K573="","","40000001")</f>
        <v/>
      </c>
      <c r="T573" s="69">
        <f>+IF(L573="","",+DAY(TODAY())&amp;"."&amp;TEXT(+TODAY(),"MM")&amp;"."&amp;+YEAR(TODAY()))</f>
        <v/>
      </c>
      <c r="U573" s="69">
        <f>+IF(M573="","",IFERROR(+VLOOKUP(C573,materiales!$A$2:$D$1000,4,0),"DSZA"))</f>
        <v/>
      </c>
      <c r="V573" s="69">
        <f>+IF(N573="","","MAN")</f>
        <v/>
      </c>
      <c r="W573" s="69">
        <f>IF(B573="","","02")</f>
        <v/>
      </c>
      <c r="X573" s="69">
        <f>IF(B573="","","01")</f>
        <v/>
      </c>
      <c r="Y573" s="70">
        <f>+RIGHT(B573,8)</f>
        <v/>
      </c>
      <c r="Z573" s="70">
        <f>IF(M573="no_cargado",VLOOKUP(B573,NAfiliado_NFarmacia!A:H,8,0),"")</f>
        <v/>
      </c>
      <c r="AA573" s="71" t="n"/>
    </row>
    <row r="574">
      <c r="A574" s="50" t="n"/>
      <c r="B574" s="70" t="n"/>
      <c r="C574" s="72" t="n"/>
      <c r="D574" s="70" t="n"/>
      <c r="E574" s="70" t="n"/>
      <c r="F574" s="70" t="n"/>
      <c r="G574" s="66">
        <f>+IF($B574="","",+IFERROR(+VLOOKUP(B574,padron!$A$2:$E$2000,2,0),+IFERROR(VLOOKUP(B574,NAfiliado_NFarmacia!$A:$J,10,0),"Ingresar Nuevo Afiliado")))</f>
        <v/>
      </c>
      <c r="H574" s="69">
        <f>+IF(B574="","",+IFERROR(+VLOOKUP($C574,materiales!$A$2:$C$101,2,0),"9999"))</f>
        <v/>
      </c>
      <c r="I574" s="70">
        <f>+IF($B574="","",+IF(OR($F574="Si",$F574=""),IF(ISERROR(VLOOKUP($B574,padron!$A$3:$M$482,9,0)),+IF(ISERROR(VLOOKUP($B574,NAfiliado_NFarmacia!$A$2:$J$497,5,0)),"Ingresa Farmacia",VLOOKUP($B574,NAfiliado_NFarmacia!$A$2:$J$497,5,0)),VLOOKUP($B574,padron!$A$3:$M$482,9,0)),+IF(ISERROR(VLOOKUP($B574,NAfiliado_NFarmacia!$A$2:$J$497,5,0)),"Ingresa Farmacia",VLOOKUP($B574,NAfiliado_NFarmacia!$A$2:$J$497,5,0))))</f>
        <v/>
      </c>
      <c r="J574" s="70">
        <f>+IF($B574="","",+IF(OR($F574="Si",$F574=""),IF(ISERROR(VLOOKUP($B574,padron!$A$3:$M$482,10,0)),+IF(ISERROR(VLOOKUP($B574,NAfiliado_NFarmacia!$A$2:$J$497,5,0)),"Ingresa Direccion de Farmacia",VLOOKUP($B574,NAfiliado_NFarmacia!$A$2:$J$497,6,0)),VLOOKUP($B574,padron!$A$3:$M$482,10,0)),+IF(ISERROR(VLOOKUP($B574,NAfiliado_NFarmacia!$A$2:$J$497,6,0)),"Ingresa Direccion de Farmacia",VLOOKUP($B574,NAfiliado_NFarmacia!$A$2:$J$497,6,0))))</f>
        <v/>
      </c>
      <c r="K574" s="70">
        <f>+IF($B574="","",+IF(OR($F574="Si",$F574=""),IF(ISERROR(VLOOKUP($B574,padron!$A$3:$M$482,10,0)),+IF(ISERROR(VLOOKUP($B574,NAfiliado_NFarmacia!$A$2:$J$497,5,0)),"Ingresa Localidad de Farmacia",VLOOKUP($B574,NAfiliado_NFarmacia!$A$2:$J$497,7,0)),VLOOKUP($B574,padron!$A$3:$M$482,11,0)),+IF(ISERROR(VLOOKUP($B574,NAfiliado_NFarmacia!$A$2:$J$497,7,0)),"Ingresa Localidad de Farmacia",VLOOKUP($B574,NAfiliado_NFarmacia!$A$2:$J$497,7,0))))</f>
        <v/>
      </c>
      <c r="L574" s="69">
        <f>+IF(B574="","",IF(F574="No","84005541",+IFERROR(+VLOOKUP(inicio!B574,padron!$A$2:$H$1999,8,0),"84005541")))</f>
        <v/>
      </c>
      <c r="M574" s="69">
        <f>+IF(B574="","",+IFERROR(+VLOOKUP(B574,padron!A:C,3,0),"no_cargado"))</f>
        <v/>
      </c>
      <c r="N574" s="69">
        <f>+IF(C574="","",+IFERROR(+VLOOKUP($C574,materiales!$A$2:$C$101,3,0),"9999"))</f>
        <v/>
      </c>
      <c r="O574" s="69">
        <f>+IF(D574="","","01")</f>
        <v/>
      </c>
      <c r="P574" s="69">
        <f>+IF(B574="","","CONVENIO 100%")</f>
        <v/>
      </c>
      <c r="Q574" s="69">
        <f>+IF(I574="","","ZTRA")</f>
        <v/>
      </c>
      <c r="R574" s="69">
        <f>+IF(J574="","",+IFERROR(+IF(U574="DSZA","ALMA","1004"),"ALMA"))</f>
        <v/>
      </c>
      <c r="S574" s="69">
        <f>+IF(K574="","","40000001")</f>
        <v/>
      </c>
      <c r="T574" s="69">
        <f>+IF(L574="","",+DAY(TODAY())&amp;"."&amp;TEXT(+TODAY(),"MM")&amp;"."&amp;+YEAR(TODAY()))</f>
        <v/>
      </c>
      <c r="U574" s="69">
        <f>+IF(M574="","",IFERROR(+VLOOKUP(C574,materiales!$A$2:$D$1000,4,0),"DSZA"))</f>
        <v/>
      </c>
      <c r="V574" s="69">
        <f>+IF(N574="","","MAN")</f>
        <v/>
      </c>
      <c r="W574" s="69">
        <f>IF(B574="","","02")</f>
        <v/>
      </c>
      <c r="X574" s="69">
        <f>IF(B574="","","01")</f>
        <v/>
      </c>
      <c r="Y574" s="70">
        <f>+RIGHT(B574,8)</f>
        <v/>
      </c>
      <c r="Z574" s="70">
        <f>IF(M574="no_cargado",VLOOKUP(B574,NAfiliado_NFarmacia!A:H,8,0),"")</f>
        <v/>
      </c>
      <c r="AA574" s="71" t="n"/>
    </row>
    <row r="575">
      <c r="A575" s="50" t="n"/>
      <c r="B575" s="70" t="n"/>
      <c r="C575" s="72" t="n"/>
      <c r="D575" s="70" t="n"/>
      <c r="E575" s="70" t="n"/>
      <c r="F575" s="70" t="n"/>
      <c r="G575" s="66">
        <f>+IF($B575="","",+IFERROR(+VLOOKUP(B575,padron!$A$2:$E$2000,2,0),+IFERROR(VLOOKUP(B575,NAfiliado_NFarmacia!$A:$J,10,0),"Ingresar Nuevo Afiliado")))</f>
        <v/>
      </c>
      <c r="H575" s="69">
        <f>+IF(B575="","",+IFERROR(+VLOOKUP($C575,materiales!$A$2:$C$101,2,0),"9999"))</f>
        <v/>
      </c>
      <c r="I575" s="70">
        <f>+IF($B575="","",+IF(OR($F575="Si",$F575=""),IF(ISERROR(VLOOKUP($B575,padron!$A$3:$M$482,9,0)),+IF(ISERROR(VLOOKUP($B575,NAfiliado_NFarmacia!$A$2:$J$497,5,0)),"Ingresa Farmacia",VLOOKUP($B575,NAfiliado_NFarmacia!$A$2:$J$497,5,0)),VLOOKUP($B575,padron!$A$3:$M$482,9,0)),+IF(ISERROR(VLOOKUP($B575,NAfiliado_NFarmacia!$A$2:$J$497,5,0)),"Ingresa Farmacia",VLOOKUP($B575,NAfiliado_NFarmacia!$A$2:$J$497,5,0))))</f>
        <v/>
      </c>
      <c r="J575" s="70">
        <f>+IF($B575="","",+IF(OR($F575="Si",$F575=""),IF(ISERROR(VLOOKUP($B575,padron!$A$3:$M$482,10,0)),+IF(ISERROR(VLOOKUP($B575,NAfiliado_NFarmacia!$A$2:$J$497,5,0)),"Ingresa Direccion de Farmacia",VLOOKUP($B575,NAfiliado_NFarmacia!$A$2:$J$497,6,0)),VLOOKUP($B575,padron!$A$3:$M$482,10,0)),+IF(ISERROR(VLOOKUP($B575,NAfiliado_NFarmacia!$A$2:$J$497,6,0)),"Ingresa Direccion de Farmacia",VLOOKUP($B575,NAfiliado_NFarmacia!$A$2:$J$497,6,0))))</f>
        <v/>
      </c>
      <c r="K575" s="70">
        <f>+IF($B575="","",+IF(OR($F575="Si",$F575=""),IF(ISERROR(VLOOKUP($B575,padron!$A$3:$M$482,10,0)),+IF(ISERROR(VLOOKUP($B575,NAfiliado_NFarmacia!$A$2:$J$497,5,0)),"Ingresa Localidad de Farmacia",VLOOKUP($B575,NAfiliado_NFarmacia!$A$2:$J$497,7,0)),VLOOKUP($B575,padron!$A$3:$M$482,11,0)),+IF(ISERROR(VLOOKUP($B575,NAfiliado_NFarmacia!$A$2:$J$497,7,0)),"Ingresa Localidad de Farmacia",VLOOKUP($B575,NAfiliado_NFarmacia!$A$2:$J$497,7,0))))</f>
        <v/>
      </c>
      <c r="L575" s="69">
        <f>+IF(B575="","",IF(F575="No","84005541",+IFERROR(+VLOOKUP(inicio!B575,padron!$A$2:$H$1999,8,0),"84005541")))</f>
        <v/>
      </c>
      <c r="M575" s="69">
        <f>+IF(B575="","",+IFERROR(+VLOOKUP(B575,padron!A:C,3,0),"no_cargado"))</f>
        <v/>
      </c>
      <c r="N575" s="69">
        <f>+IF(C575="","",+IFERROR(+VLOOKUP($C575,materiales!$A$2:$C$101,3,0),"9999"))</f>
        <v/>
      </c>
      <c r="O575" s="69">
        <f>+IF(D575="","","01")</f>
        <v/>
      </c>
      <c r="P575" s="69">
        <f>+IF(B575="","","CONVENIO 100%")</f>
        <v/>
      </c>
      <c r="Q575" s="69">
        <f>+IF(I575="","","ZTRA")</f>
        <v/>
      </c>
      <c r="R575" s="69">
        <f>+IF(J575="","",+IFERROR(+IF(U575="DSZA","ALMA","1004"),"ALMA"))</f>
        <v/>
      </c>
      <c r="S575" s="69">
        <f>+IF(K575="","","40000001")</f>
        <v/>
      </c>
      <c r="T575" s="69">
        <f>+IF(L575="","",+DAY(TODAY())&amp;"."&amp;TEXT(+TODAY(),"MM")&amp;"."&amp;+YEAR(TODAY()))</f>
        <v/>
      </c>
      <c r="U575" s="69">
        <f>+IF(M575="","",IFERROR(+VLOOKUP(C575,materiales!$A$2:$D$1000,4,0),"DSZA"))</f>
        <v/>
      </c>
      <c r="V575" s="69">
        <f>+IF(N575="","","MAN")</f>
        <v/>
      </c>
      <c r="W575" s="69">
        <f>IF(B575="","","02")</f>
        <v/>
      </c>
      <c r="X575" s="69">
        <f>IF(B575="","","01")</f>
        <v/>
      </c>
      <c r="Y575" s="70">
        <f>+RIGHT(B575,8)</f>
        <v/>
      </c>
      <c r="Z575" s="70">
        <f>IF(M575="no_cargado",VLOOKUP(B575,NAfiliado_NFarmacia!A:H,8,0),"")</f>
        <v/>
      </c>
      <c r="AA575" s="71" t="n"/>
    </row>
    <row r="576">
      <c r="A576" s="50" t="n"/>
      <c r="B576" s="70" t="n"/>
      <c r="C576" s="72" t="n"/>
      <c r="D576" s="70" t="n"/>
      <c r="E576" s="70" t="n"/>
      <c r="F576" s="70" t="n"/>
      <c r="G576" s="66">
        <f>+IF($B576="","",+IFERROR(+VLOOKUP(B576,padron!$A$2:$E$2000,2,0),+IFERROR(VLOOKUP(B576,NAfiliado_NFarmacia!$A:$J,10,0),"Ingresar Nuevo Afiliado")))</f>
        <v/>
      </c>
      <c r="H576" s="69">
        <f>+IF(B576="","",+IFERROR(+VLOOKUP($C576,materiales!$A$2:$C$101,2,0),"9999"))</f>
        <v/>
      </c>
      <c r="I576" s="70">
        <f>+IF($B576="","",+IF(OR($F576="Si",$F576=""),IF(ISERROR(VLOOKUP($B576,padron!$A$3:$M$482,9,0)),+IF(ISERROR(VLOOKUP($B576,NAfiliado_NFarmacia!$A$2:$J$497,5,0)),"Ingresa Farmacia",VLOOKUP($B576,NAfiliado_NFarmacia!$A$2:$J$497,5,0)),VLOOKUP($B576,padron!$A$3:$M$482,9,0)),+IF(ISERROR(VLOOKUP($B576,NAfiliado_NFarmacia!$A$2:$J$497,5,0)),"Ingresa Farmacia",VLOOKUP($B576,NAfiliado_NFarmacia!$A$2:$J$497,5,0))))</f>
        <v/>
      </c>
      <c r="J576" s="70">
        <f>+IF($B576="","",+IF(OR($F576="Si",$F576=""),IF(ISERROR(VLOOKUP($B576,padron!$A$3:$M$482,10,0)),+IF(ISERROR(VLOOKUP($B576,NAfiliado_NFarmacia!$A$2:$J$497,5,0)),"Ingresa Direccion de Farmacia",VLOOKUP($B576,NAfiliado_NFarmacia!$A$2:$J$497,6,0)),VLOOKUP($B576,padron!$A$3:$M$482,10,0)),+IF(ISERROR(VLOOKUP($B576,NAfiliado_NFarmacia!$A$2:$J$497,6,0)),"Ingresa Direccion de Farmacia",VLOOKUP($B576,NAfiliado_NFarmacia!$A$2:$J$497,6,0))))</f>
        <v/>
      </c>
      <c r="K576" s="70">
        <f>+IF($B576="","",+IF(OR($F576="Si",$F576=""),IF(ISERROR(VLOOKUP($B576,padron!$A$3:$M$482,10,0)),+IF(ISERROR(VLOOKUP($B576,NAfiliado_NFarmacia!$A$2:$J$497,5,0)),"Ingresa Localidad de Farmacia",VLOOKUP($B576,NAfiliado_NFarmacia!$A$2:$J$497,7,0)),VLOOKUP($B576,padron!$A$3:$M$482,11,0)),+IF(ISERROR(VLOOKUP($B576,NAfiliado_NFarmacia!$A$2:$J$497,7,0)),"Ingresa Localidad de Farmacia",VLOOKUP($B576,NAfiliado_NFarmacia!$A$2:$J$497,7,0))))</f>
        <v/>
      </c>
      <c r="L576" s="69">
        <f>+IF(B576="","",IF(F576="No","84005541",+IFERROR(+VLOOKUP(inicio!B576,padron!$A$2:$H$1999,8,0),"84005541")))</f>
        <v/>
      </c>
      <c r="M576" s="69">
        <f>+IF(B576="","",+IFERROR(+VLOOKUP(B576,padron!A:C,3,0),"no_cargado"))</f>
        <v/>
      </c>
      <c r="N576" s="69">
        <f>+IF(C576="","",+IFERROR(+VLOOKUP($C576,materiales!$A$2:$C$101,3,0),"9999"))</f>
        <v/>
      </c>
      <c r="O576" s="69">
        <f>+IF(D576="","","01")</f>
        <v/>
      </c>
      <c r="P576" s="69">
        <f>+IF(B576="","","CONVENIO 100%")</f>
        <v/>
      </c>
      <c r="Q576" s="69">
        <f>+IF(I576="","","ZTRA")</f>
        <v/>
      </c>
      <c r="R576" s="69">
        <f>+IF(J576="","",+IFERROR(+IF(U576="DSZA","ALMA","1004"),"ALMA"))</f>
        <v/>
      </c>
      <c r="S576" s="69">
        <f>+IF(K576="","","40000001")</f>
        <v/>
      </c>
      <c r="T576" s="69">
        <f>+IF(L576="","",+DAY(TODAY())&amp;"."&amp;TEXT(+TODAY(),"MM")&amp;"."&amp;+YEAR(TODAY()))</f>
        <v/>
      </c>
      <c r="U576" s="69">
        <f>+IF(M576="","",IFERROR(+VLOOKUP(C576,materiales!$A$2:$D$1000,4,0),"DSZA"))</f>
        <v/>
      </c>
      <c r="V576" s="69">
        <f>+IF(N576="","","MAN")</f>
        <v/>
      </c>
      <c r="W576" s="69">
        <f>IF(B576="","","02")</f>
        <v/>
      </c>
      <c r="X576" s="69">
        <f>IF(B576="","","01")</f>
        <v/>
      </c>
      <c r="Y576" s="70">
        <f>+RIGHT(B576,8)</f>
        <v/>
      </c>
      <c r="Z576" s="70">
        <f>IF(M576="no_cargado",VLOOKUP(B576,NAfiliado_NFarmacia!A:H,8,0),"")</f>
        <v/>
      </c>
      <c r="AA576" s="71" t="n"/>
    </row>
    <row r="577">
      <c r="A577" s="50" t="n"/>
      <c r="B577" s="70" t="n"/>
      <c r="C577" s="72" t="n"/>
      <c r="D577" s="70" t="n"/>
      <c r="E577" s="70" t="n"/>
      <c r="F577" s="70" t="n"/>
      <c r="G577" s="66">
        <f>+IF($B577="","",+IFERROR(+VLOOKUP(B577,padron!$A$2:$E$2000,2,0),+IFERROR(VLOOKUP(B577,NAfiliado_NFarmacia!$A:$J,10,0),"Ingresar Nuevo Afiliado")))</f>
        <v/>
      </c>
      <c r="H577" s="69">
        <f>+IF(B577="","",+IFERROR(+VLOOKUP($C577,materiales!$A$2:$C$101,2,0),"9999"))</f>
        <v/>
      </c>
      <c r="I577" s="70">
        <f>+IF($B577="","",+IF(OR($F577="Si",$F577=""),IF(ISERROR(VLOOKUP($B577,padron!$A$3:$M$482,9,0)),+IF(ISERROR(VLOOKUP($B577,NAfiliado_NFarmacia!$A$2:$J$497,5,0)),"Ingresa Farmacia",VLOOKUP($B577,NAfiliado_NFarmacia!$A$2:$J$497,5,0)),VLOOKUP($B577,padron!$A$3:$M$482,9,0)),+IF(ISERROR(VLOOKUP($B577,NAfiliado_NFarmacia!$A$2:$J$497,5,0)),"Ingresa Farmacia",VLOOKUP($B577,NAfiliado_NFarmacia!$A$2:$J$497,5,0))))</f>
        <v/>
      </c>
      <c r="J577" s="70">
        <f>+IF($B577="","",+IF(OR($F577="Si",$F577=""),IF(ISERROR(VLOOKUP($B577,padron!$A$3:$M$482,10,0)),+IF(ISERROR(VLOOKUP($B577,NAfiliado_NFarmacia!$A$2:$J$497,5,0)),"Ingresa Direccion de Farmacia",VLOOKUP($B577,NAfiliado_NFarmacia!$A$2:$J$497,6,0)),VLOOKUP($B577,padron!$A$3:$M$482,10,0)),+IF(ISERROR(VLOOKUP($B577,NAfiliado_NFarmacia!$A$2:$J$497,6,0)),"Ingresa Direccion de Farmacia",VLOOKUP($B577,NAfiliado_NFarmacia!$A$2:$J$497,6,0))))</f>
        <v/>
      </c>
      <c r="K577" s="70">
        <f>+IF($B577="","",+IF(OR($F577="Si",$F577=""),IF(ISERROR(VLOOKUP($B577,padron!$A$3:$M$482,10,0)),+IF(ISERROR(VLOOKUP($B577,NAfiliado_NFarmacia!$A$2:$J$497,5,0)),"Ingresa Localidad de Farmacia",VLOOKUP($B577,NAfiliado_NFarmacia!$A$2:$J$497,7,0)),VLOOKUP($B577,padron!$A$3:$M$482,11,0)),+IF(ISERROR(VLOOKUP($B577,NAfiliado_NFarmacia!$A$2:$J$497,7,0)),"Ingresa Localidad de Farmacia",VLOOKUP($B577,NAfiliado_NFarmacia!$A$2:$J$497,7,0))))</f>
        <v/>
      </c>
      <c r="L577" s="69">
        <f>+IF(B577="","",IF(F577="No","84005541",+IFERROR(+VLOOKUP(inicio!B577,padron!$A$2:$H$1999,8,0),"84005541")))</f>
        <v/>
      </c>
      <c r="M577" s="69">
        <f>+IF(B577="","",+IFERROR(+VLOOKUP(B577,padron!A:C,3,0),"no_cargado"))</f>
        <v/>
      </c>
      <c r="N577" s="69">
        <f>+IF(C577="","",+IFERROR(+VLOOKUP($C577,materiales!$A$2:$C$101,3,0),"9999"))</f>
        <v/>
      </c>
      <c r="O577" s="69">
        <f>+IF(D577="","","01")</f>
        <v/>
      </c>
      <c r="P577" s="69">
        <f>+IF(B577="","","CONVENIO 100%")</f>
        <v/>
      </c>
      <c r="Q577" s="69">
        <f>+IF(I577="","","ZTRA")</f>
        <v/>
      </c>
      <c r="R577" s="69">
        <f>+IF(J577="","",+IFERROR(+IF(U577="DSZA","ALMA","1004"),"ALMA"))</f>
        <v/>
      </c>
      <c r="S577" s="69">
        <f>+IF(K577="","","40000001")</f>
        <v/>
      </c>
      <c r="T577" s="69">
        <f>+IF(L577="","",+DAY(TODAY())&amp;"."&amp;TEXT(+TODAY(),"MM")&amp;"."&amp;+YEAR(TODAY()))</f>
        <v/>
      </c>
      <c r="U577" s="69">
        <f>+IF(M577="","",IFERROR(+VLOOKUP(C577,materiales!$A$2:$D$1000,4,0),"DSZA"))</f>
        <v/>
      </c>
      <c r="V577" s="69">
        <f>+IF(N577="","","MAN")</f>
        <v/>
      </c>
      <c r="W577" s="69">
        <f>IF(B577="","","02")</f>
        <v/>
      </c>
      <c r="X577" s="69">
        <f>IF(B577="","","01")</f>
        <v/>
      </c>
      <c r="Y577" s="70">
        <f>+RIGHT(B577,8)</f>
        <v/>
      </c>
      <c r="Z577" s="70">
        <f>IF(M577="no_cargado",VLOOKUP(B577,NAfiliado_NFarmacia!A:H,8,0),"")</f>
        <v/>
      </c>
      <c r="AA577" s="71" t="n"/>
    </row>
    <row r="578">
      <c r="A578" s="50" t="n"/>
      <c r="B578" s="70" t="n"/>
      <c r="C578" s="72" t="n"/>
      <c r="D578" s="70" t="n"/>
      <c r="E578" s="70" t="n"/>
      <c r="F578" s="70" t="n"/>
      <c r="G578" s="66">
        <f>+IF($B578="","",+IFERROR(+VLOOKUP(B578,padron!$A$2:$E$2000,2,0),+IFERROR(VLOOKUP(B578,NAfiliado_NFarmacia!$A:$J,10,0),"Ingresar Nuevo Afiliado")))</f>
        <v/>
      </c>
      <c r="H578" s="69">
        <f>+IF(B578="","",+IFERROR(+VLOOKUP($C578,materiales!$A$2:$C$101,2,0),"9999"))</f>
        <v/>
      </c>
      <c r="I578" s="70">
        <f>+IF($B578="","",+IF(OR($F578="Si",$F578=""),IF(ISERROR(VLOOKUP($B578,padron!$A$3:$M$482,9,0)),+IF(ISERROR(VLOOKUP($B578,NAfiliado_NFarmacia!$A$2:$J$497,5,0)),"Ingresa Farmacia",VLOOKUP($B578,NAfiliado_NFarmacia!$A$2:$J$497,5,0)),VLOOKUP($B578,padron!$A$3:$M$482,9,0)),+IF(ISERROR(VLOOKUP($B578,NAfiliado_NFarmacia!$A$2:$J$497,5,0)),"Ingresa Farmacia",VLOOKUP($B578,NAfiliado_NFarmacia!$A$2:$J$497,5,0))))</f>
        <v/>
      </c>
      <c r="J578" s="70">
        <f>+IF($B578="","",+IF(OR($F578="Si",$F578=""),IF(ISERROR(VLOOKUP($B578,padron!$A$3:$M$482,10,0)),+IF(ISERROR(VLOOKUP($B578,NAfiliado_NFarmacia!$A$2:$J$497,5,0)),"Ingresa Direccion de Farmacia",VLOOKUP($B578,NAfiliado_NFarmacia!$A$2:$J$497,6,0)),VLOOKUP($B578,padron!$A$3:$M$482,10,0)),+IF(ISERROR(VLOOKUP($B578,NAfiliado_NFarmacia!$A$2:$J$497,6,0)),"Ingresa Direccion de Farmacia",VLOOKUP($B578,NAfiliado_NFarmacia!$A$2:$J$497,6,0))))</f>
        <v/>
      </c>
      <c r="K578" s="70">
        <f>+IF($B578="","",+IF(OR($F578="Si",$F578=""),IF(ISERROR(VLOOKUP($B578,padron!$A$3:$M$482,10,0)),+IF(ISERROR(VLOOKUP($B578,NAfiliado_NFarmacia!$A$2:$J$497,5,0)),"Ingresa Localidad de Farmacia",VLOOKUP($B578,NAfiliado_NFarmacia!$A$2:$J$497,7,0)),VLOOKUP($B578,padron!$A$3:$M$482,11,0)),+IF(ISERROR(VLOOKUP($B578,NAfiliado_NFarmacia!$A$2:$J$497,7,0)),"Ingresa Localidad de Farmacia",VLOOKUP($B578,NAfiliado_NFarmacia!$A$2:$J$497,7,0))))</f>
        <v/>
      </c>
      <c r="L578" s="69">
        <f>+IF(B578="","",IF(F578="No","84005541",+IFERROR(+VLOOKUP(inicio!B578,padron!$A$2:$H$1999,8,0),"84005541")))</f>
        <v/>
      </c>
      <c r="M578" s="69">
        <f>+IF(B578="","",+IFERROR(+VLOOKUP(B578,padron!A:C,3,0),"no_cargado"))</f>
        <v/>
      </c>
      <c r="N578" s="69">
        <f>+IF(C578="","",+IFERROR(+VLOOKUP($C578,materiales!$A$2:$C$101,3,0),"9999"))</f>
        <v/>
      </c>
      <c r="O578" s="69">
        <f>+IF(D578="","","01")</f>
        <v/>
      </c>
      <c r="P578" s="69">
        <f>+IF(B578="","","CONVENIO 100%")</f>
        <v/>
      </c>
      <c r="Q578" s="69">
        <f>+IF(I578="","","ZTRA")</f>
        <v/>
      </c>
      <c r="R578" s="69">
        <f>+IF(J578="","",+IFERROR(+IF(U578="DSZA","ALMA","1004"),"ALMA"))</f>
        <v/>
      </c>
      <c r="S578" s="69">
        <f>+IF(K578="","","40000001")</f>
        <v/>
      </c>
      <c r="T578" s="69">
        <f>+IF(L578="","",+DAY(TODAY())&amp;"."&amp;TEXT(+TODAY(),"MM")&amp;"."&amp;+YEAR(TODAY()))</f>
        <v/>
      </c>
      <c r="U578" s="69">
        <f>+IF(M578="","",IFERROR(+VLOOKUP(C578,materiales!$A$2:$D$1000,4,0),"DSZA"))</f>
        <v/>
      </c>
      <c r="V578" s="69">
        <f>+IF(N578="","","MAN")</f>
        <v/>
      </c>
      <c r="W578" s="69">
        <f>IF(B578="","","02")</f>
        <v/>
      </c>
      <c r="X578" s="69">
        <f>IF(B578="","","01")</f>
        <v/>
      </c>
      <c r="Y578" s="70">
        <f>+RIGHT(B578,8)</f>
        <v/>
      </c>
      <c r="Z578" s="70">
        <f>IF(M578="no_cargado",VLOOKUP(B578,NAfiliado_NFarmacia!A:H,8,0),"")</f>
        <v/>
      </c>
      <c r="AA578" s="71" t="n"/>
    </row>
    <row r="579">
      <c r="A579" s="50" t="n"/>
      <c r="B579" s="70" t="n"/>
      <c r="C579" s="72" t="n"/>
      <c r="D579" s="70" t="n"/>
      <c r="E579" s="70" t="n"/>
      <c r="F579" s="70" t="n"/>
      <c r="G579" s="66">
        <f>+IF($B579="","",+IFERROR(+VLOOKUP(B579,padron!$A$2:$E$2000,2,0),+IFERROR(VLOOKUP(B579,NAfiliado_NFarmacia!$A:$J,10,0),"Ingresar Nuevo Afiliado")))</f>
        <v/>
      </c>
      <c r="H579" s="69">
        <f>+IF(B579="","",+IFERROR(+VLOOKUP($C579,materiales!$A$2:$C$101,2,0),"9999"))</f>
        <v/>
      </c>
      <c r="I579" s="70">
        <f>+IF($B579="","",+IF(OR($F579="Si",$F579=""),IF(ISERROR(VLOOKUP($B579,padron!$A$3:$M$482,9,0)),+IF(ISERROR(VLOOKUP($B579,NAfiliado_NFarmacia!$A$2:$J$497,5,0)),"Ingresa Farmacia",VLOOKUP($B579,NAfiliado_NFarmacia!$A$2:$J$497,5,0)),VLOOKUP($B579,padron!$A$3:$M$482,9,0)),+IF(ISERROR(VLOOKUP($B579,NAfiliado_NFarmacia!$A$2:$J$497,5,0)),"Ingresa Farmacia",VLOOKUP($B579,NAfiliado_NFarmacia!$A$2:$J$497,5,0))))</f>
        <v/>
      </c>
      <c r="J579" s="70">
        <f>+IF($B579="","",+IF(OR($F579="Si",$F579=""),IF(ISERROR(VLOOKUP($B579,padron!$A$3:$M$482,10,0)),+IF(ISERROR(VLOOKUP($B579,NAfiliado_NFarmacia!$A$2:$J$497,5,0)),"Ingresa Direccion de Farmacia",VLOOKUP($B579,NAfiliado_NFarmacia!$A$2:$J$497,6,0)),VLOOKUP($B579,padron!$A$3:$M$482,10,0)),+IF(ISERROR(VLOOKUP($B579,NAfiliado_NFarmacia!$A$2:$J$497,6,0)),"Ingresa Direccion de Farmacia",VLOOKUP($B579,NAfiliado_NFarmacia!$A$2:$J$497,6,0))))</f>
        <v/>
      </c>
      <c r="K579" s="70">
        <f>+IF($B579="","",+IF(OR($F579="Si",$F579=""),IF(ISERROR(VLOOKUP($B579,padron!$A$3:$M$482,10,0)),+IF(ISERROR(VLOOKUP($B579,NAfiliado_NFarmacia!$A$2:$J$497,5,0)),"Ingresa Localidad de Farmacia",VLOOKUP($B579,NAfiliado_NFarmacia!$A$2:$J$497,7,0)),VLOOKUP($B579,padron!$A$3:$M$482,11,0)),+IF(ISERROR(VLOOKUP($B579,NAfiliado_NFarmacia!$A$2:$J$497,7,0)),"Ingresa Localidad de Farmacia",VLOOKUP($B579,NAfiliado_NFarmacia!$A$2:$J$497,7,0))))</f>
        <v/>
      </c>
      <c r="L579" s="69">
        <f>+IF(B579="","",IF(F579="No","84005541",+IFERROR(+VLOOKUP(inicio!B579,padron!$A$2:$H$1999,8,0),"84005541")))</f>
        <v/>
      </c>
      <c r="M579" s="69">
        <f>+IF(B579="","",+IFERROR(+VLOOKUP(B579,padron!A:C,3,0),"no_cargado"))</f>
        <v/>
      </c>
      <c r="N579" s="69">
        <f>+IF(C579="","",+IFERROR(+VLOOKUP($C579,materiales!$A$2:$C$101,3,0),"9999"))</f>
        <v/>
      </c>
      <c r="O579" s="69">
        <f>+IF(D579="","","01")</f>
        <v/>
      </c>
      <c r="P579" s="69">
        <f>+IF(B579="","","CONVENIO 100%")</f>
        <v/>
      </c>
      <c r="Q579" s="69">
        <f>+IF(I579="","","ZTRA")</f>
        <v/>
      </c>
      <c r="R579" s="69">
        <f>+IF(J579="","",+IFERROR(+IF(U579="DSZA","ALMA","1004"),"ALMA"))</f>
        <v/>
      </c>
      <c r="S579" s="69">
        <f>+IF(K579="","","40000001")</f>
        <v/>
      </c>
      <c r="T579" s="69">
        <f>+IF(L579="","",+DAY(TODAY())&amp;"."&amp;TEXT(+TODAY(),"MM")&amp;"."&amp;+YEAR(TODAY()))</f>
        <v/>
      </c>
      <c r="U579" s="69">
        <f>+IF(M579="","",IFERROR(+VLOOKUP(C579,materiales!$A$2:$D$1000,4,0),"DSZA"))</f>
        <v/>
      </c>
      <c r="V579" s="69">
        <f>+IF(N579="","","MAN")</f>
        <v/>
      </c>
      <c r="W579" s="69">
        <f>IF(B579="","","02")</f>
        <v/>
      </c>
      <c r="X579" s="69">
        <f>IF(B579="","","01")</f>
        <v/>
      </c>
      <c r="Y579" s="70">
        <f>+RIGHT(B579,8)</f>
        <v/>
      </c>
      <c r="Z579" s="70">
        <f>IF(M579="no_cargado",VLOOKUP(B579,NAfiliado_NFarmacia!A:H,8,0),"")</f>
        <v/>
      </c>
      <c r="AA579" s="71" t="n"/>
    </row>
    <row r="580">
      <c r="A580" s="50" t="n"/>
      <c r="B580" s="70" t="n"/>
      <c r="C580" s="72" t="n"/>
      <c r="D580" s="70" t="n"/>
      <c r="E580" s="70" t="n"/>
      <c r="F580" s="70" t="n"/>
      <c r="G580" s="66">
        <f>+IF($B580="","",+IFERROR(+VLOOKUP(B580,padron!$A$2:$E$2000,2,0),+IFERROR(VLOOKUP(B580,NAfiliado_NFarmacia!$A:$J,10,0),"Ingresar Nuevo Afiliado")))</f>
        <v/>
      </c>
      <c r="H580" s="69">
        <f>+IF(B580="","",+IFERROR(+VLOOKUP($C580,materiales!$A$2:$C$101,2,0),"9999"))</f>
        <v/>
      </c>
      <c r="I580" s="70">
        <f>+IF($B580="","",+IF(OR($F580="Si",$F580=""),IF(ISERROR(VLOOKUP($B580,padron!$A$3:$M$482,9,0)),+IF(ISERROR(VLOOKUP($B580,NAfiliado_NFarmacia!$A$2:$J$497,5,0)),"Ingresa Farmacia",VLOOKUP($B580,NAfiliado_NFarmacia!$A$2:$J$497,5,0)),VLOOKUP($B580,padron!$A$3:$M$482,9,0)),+IF(ISERROR(VLOOKUP($B580,NAfiliado_NFarmacia!$A$2:$J$497,5,0)),"Ingresa Farmacia",VLOOKUP($B580,NAfiliado_NFarmacia!$A$2:$J$497,5,0))))</f>
        <v/>
      </c>
      <c r="J580" s="70">
        <f>+IF($B580="","",+IF(OR($F580="Si",$F580=""),IF(ISERROR(VLOOKUP($B580,padron!$A$3:$M$482,10,0)),+IF(ISERROR(VLOOKUP($B580,NAfiliado_NFarmacia!$A$2:$J$497,5,0)),"Ingresa Direccion de Farmacia",VLOOKUP($B580,NAfiliado_NFarmacia!$A$2:$J$497,6,0)),VLOOKUP($B580,padron!$A$3:$M$482,10,0)),+IF(ISERROR(VLOOKUP($B580,NAfiliado_NFarmacia!$A$2:$J$497,6,0)),"Ingresa Direccion de Farmacia",VLOOKUP($B580,NAfiliado_NFarmacia!$A$2:$J$497,6,0))))</f>
        <v/>
      </c>
      <c r="K580" s="70">
        <f>+IF($B580="","",+IF(OR($F580="Si",$F580=""),IF(ISERROR(VLOOKUP($B580,padron!$A$3:$M$482,10,0)),+IF(ISERROR(VLOOKUP($B580,NAfiliado_NFarmacia!$A$2:$J$497,5,0)),"Ingresa Localidad de Farmacia",VLOOKUP($B580,NAfiliado_NFarmacia!$A$2:$J$497,7,0)),VLOOKUP($B580,padron!$A$3:$M$482,11,0)),+IF(ISERROR(VLOOKUP($B580,NAfiliado_NFarmacia!$A$2:$J$497,7,0)),"Ingresa Localidad de Farmacia",VLOOKUP($B580,NAfiliado_NFarmacia!$A$2:$J$497,7,0))))</f>
        <v/>
      </c>
      <c r="L580" s="69">
        <f>+IF(B580="","",IF(F580="No","84005541",+IFERROR(+VLOOKUP(inicio!B580,padron!$A$2:$H$1999,8,0),"84005541")))</f>
        <v/>
      </c>
      <c r="M580" s="69">
        <f>+IF(B580="","",+IFERROR(+VLOOKUP(B580,padron!A:C,3,0),"no_cargado"))</f>
        <v/>
      </c>
      <c r="N580" s="69">
        <f>+IF(C580="","",+IFERROR(+VLOOKUP($C580,materiales!$A$2:$C$101,3,0),"9999"))</f>
        <v/>
      </c>
      <c r="O580" s="69">
        <f>+IF(D580="","","01")</f>
        <v/>
      </c>
      <c r="P580" s="69">
        <f>+IF(B580="","","CONVENIO 100%")</f>
        <v/>
      </c>
      <c r="Q580" s="69">
        <f>+IF(I580="","","ZTRA")</f>
        <v/>
      </c>
      <c r="R580" s="69">
        <f>+IF(J580="","",+IFERROR(+IF(U580="DSZA","ALMA","1004"),"ALMA"))</f>
        <v/>
      </c>
      <c r="S580" s="69">
        <f>+IF(K580="","","40000001")</f>
        <v/>
      </c>
      <c r="T580" s="69">
        <f>+IF(L580="","",+DAY(TODAY())&amp;"."&amp;TEXT(+TODAY(),"MM")&amp;"."&amp;+YEAR(TODAY()))</f>
        <v/>
      </c>
      <c r="U580" s="69">
        <f>+IF(M580="","",IFERROR(+VLOOKUP(C580,materiales!$A$2:$D$1000,4,0),"DSZA"))</f>
        <v/>
      </c>
      <c r="V580" s="69">
        <f>+IF(N580="","","MAN")</f>
        <v/>
      </c>
      <c r="W580" s="69">
        <f>IF(B580="","","02")</f>
        <v/>
      </c>
      <c r="X580" s="69">
        <f>IF(B580="","","01")</f>
        <v/>
      </c>
      <c r="Y580" s="70">
        <f>+RIGHT(B580,8)</f>
        <v/>
      </c>
      <c r="Z580" s="70">
        <f>IF(M580="no_cargado",VLOOKUP(B580,NAfiliado_NFarmacia!A:H,8,0),"")</f>
        <v/>
      </c>
      <c r="AA580" s="71" t="n"/>
    </row>
    <row r="581">
      <c r="A581" s="50" t="n"/>
      <c r="B581" s="70" t="n"/>
      <c r="C581" s="72" t="n"/>
      <c r="D581" s="70" t="n"/>
      <c r="E581" s="70" t="n"/>
      <c r="F581" s="70" t="n"/>
      <c r="G581" s="66">
        <f>+IF($B581="","",+IFERROR(+VLOOKUP(B581,padron!$A$2:$E$2000,2,0),+IFERROR(VLOOKUP(B581,NAfiliado_NFarmacia!$A:$J,10,0),"Ingresar Nuevo Afiliado")))</f>
        <v/>
      </c>
      <c r="H581" s="69">
        <f>+IF(B581="","",+IFERROR(+VLOOKUP($C581,materiales!$A$2:$C$101,2,0),"9999"))</f>
        <v/>
      </c>
      <c r="I581" s="70">
        <f>+IF($B581="","",+IF(OR($F581="Si",$F581=""),IF(ISERROR(VLOOKUP($B581,padron!$A$3:$M$482,9,0)),+IF(ISERROR(VLOOKUP($B581,NAfiliado_NFarmacia!$A$2:$J$497,5,0)),"Ingresa Farmacia",VLOOKUP($B581,NAfiliado_NFarmacia!$A$2:$J$497,5,0)),VLOOKUP($B581,padron!$A$3:$M$482,9,0)),+IF(ISERROR(VLOOKUP($B581,NAfiliado_NFarmacia!$A$2:$J$497,5,0)),"Ingresa Farmacia",VLOOKUP($B581,NAfiliado_NFarmacia!$A$2:$J$497,5,0))))</f>
        <v/>
      </c>
      <c r="J581" s="70">
        <f>+IF($B581="","",+IF(OR($F581="Si",$F581=""),IF(ISERROR(VLOOKUP($B581,padron!$A$3:$M$482,10,0)),+IF(ISERROR(VLOOKUP($B581,NAfiliado_NFarmacia!$A$2:$J$497,5,0)),"Ingresa Direccion de Farmacia",VLOOKUP($B581,NAfiliado_NFarmacia!$A$2:$J$497,6,0)),VLOOKUP($B581,padron!$A$3:$M$482,10,0)),+IF(ISERROR(VLOOKUP($B581,NAfiliado_NFarmacia!$A$2:$J$497,6,0)),"Ingresa Direccion de Farmacia",VLOOKUP($B581,NAfiliado_NFarmacia!$A$2:$J$497,6,0))))</f>
        <v/>
      </c>
      <c r="K581" s="70">
        <f>+IF($B581="","",+IF(OR($F581="Si",$F581=""),IF(ISERROR(VLOOKUP($B581,padron!$A$3:$M$482,10,0)),+IF(ISERROR(VLOOKUP($B581,NAfiliado_NFarmacia!$A$2:$J$497,5,0)),"Ingresa Localidad de Farmacia",VLOOKUP($B581,NAfiliado_NFarmacia!$A$2:$J$497,7,0)),VLOOKUP($B581,padron!$A$3:$M$482,11,0)),+IF(ISERROR(VLOOKUP($B581,NAfiliado_NFarmacia!$A$2:$J$497,7,0)),"Ingresa Localidad de Farmacia",VLOOKUP($B581,NAfiliado_NFarmacia!$A$2:$J$497,7,0))))</f>
        <v/>
      </c>
      <c r="L581" s="69">
        <f>+IF(B581="","",IF(F581="No","84005541",+IFERROR(+VLOOKUP(inicio!B581,padron!$A$2:$H$1999,8,0),"84005541")))</f>
        <v/>
      </c>
      <c r="M581" s="69">
        <f>+IF(B581="","",+IFERROR(+VLOOKUP(B581,padron!A:C,3,0),"no_cargado"))</f>
        <v/>
      </c>
      <c r="N581" s="69">
        <f>+IF(C581="","",+IFERROR(+VLOOKUP($C581,materiales!$A$2:$C$101,3,0),"9999"))</f>
        <v/>
      </c>
      <c r="O581" s="69">
        <f>+IF(D581="","","01")</f>
        <v/>
      </c>
      <c r="P581" s="69">
        <f>+IF(B581="","","CONVENIO 100%")</f>
        <v/>
      </c>
      <c r="Q581" s="69">
        <f>+IF(I581="","","ZTRA")</f>
        <v/>
      </c>
      <c r="R581" s="69">
        <f>+IF(J581="","",+IFERROR(+IF(U581="DSZA","ALMA","1004"),"ALMA"))</f>
        <v/>
      </c>
      <c r="S581" s="69">
        <f>+IF(K581="","","40000001")</f>
        <v/>
      </c>
      <c r="T581" s="69">
        <f>+IF(L581="","",+DAY(TODAY())&amp;"."&amp;TEXT(+TODAY(),"MM")&amp;"."&amp;+YEAR(TODAY()))</f>
        <v/>
      </c>
      <c r="U581" s="69">
        <f>+IF(M581="","",IFERROR(+VLOOKUP(C581,materiales!$A$2:$D$1000,4,0),"DSZA"))</f>
        <v/>
      </c>
      <c r="V581" s="69">
        <f>+IF(N581="","","MAN")</f>
        <v/>
      </c>
      <c r="W581" s="69">
        <f>IF(B581="","","02")</f>
        <v/>
      </c>
      <c r="X581" s="69">
        <f>IF(B581="","","01")</f>
        <v/>
      </c>
      <c r="Y581" s="70">
        <f>+RIGHT(B581,8)</f>
        <v/>
      </c>
      <c r="Z581" s="70">
        <f>IF(M581="no_cargado",VLOOKUP(B581,NAfiliado_NFarmacia!A:H,8,0),"")</f>
        <v/>
      </c>
      <c r="AA581" s="71" t="n"/>
    </row>
    <row r="582">
      <c r="A582" s="50" t="n"/>
      <c r="B582" s="70" t="n"/>
      <c r="C582" s="72" t="n"/>
      <c r="D582" s="70" t="n"/>
      <c r="E582" s="70" t="n"/>
      <c r="F582" s="70" t="n"/>
      <c r="G582" s="66">
        <f>+IF($B582="","",+IFERROR(+VLOOKUP(B582,padron!$A$2:$E$2000,2,0),+IFERROR(VLOOKUP(B582,NAfiliado_NFarmacia!$A:$J,10,0),"Ingresar Nuevo Afiliado")))</f>
        <v/>
      </c>
      <c r="H582" s="69">
        <f>+IF(B582="","",+IFERROR(+VLOOKUP($C582,materiales!$A$2:$C$101,2,0),"9999"))</f>
        <v/>
      </c>
      <c r="I582" s="70">
        <f>+IF($B582="","",+IF(OR($F582="Si",$F582=""),IF(ISERROR(VLOOKUP($B582,padron!$A$3:$M$482,9,0)),+IF(ISERROR(VLOOKUP($B582,NAfiliado_NFarmacia!$A$2:$J$497,5,0)),"Ingresa Farmacia",VLOOKUP($B582,NAfiliado_NFarmacia!$A$2:$J$497,5,0)),VLOOKUP($B582,padron!$A$3:$M$482,9,0)),+IF(ISERROR(VLOOKUP($B582,NAfiliado_NFarmacia!$A$2:$J$497,5,0)),"Ingresa Farmacia",VLOOKUP($B582,NAfiliado_NFarmacia!$A$2:$J$497,5,0))))</f>
        <v/>
      </c>
      <c r="J582" s="70">
        <f>+IF($B582="","",+IF(OR($F582="Si",$F582=""),IF(ISERROR(VLOOKUP($B582,padron!$A$3:$M$482,10,0)),+IF(ISERROR(VLOOKUP($B582,NAfiliado_NFarmacia!$A$2:$J$497,5,0)),"Ingresa Direccion de Farmacia",VLOOKUP($B582,NAfiliado_NFarmacia!$A$2:$J$497,6,0)),VLOOKUP($B582,padron!$A$3:$M$482,10,0)),+IF(ISERROR(VLOOKUP($B582,NAfiliado_NFarmacia!$A$2:$J$497,6,0)),"Ingresa Direccion de Farmacia",VLOOKUP($B582,NAfiliado_NFarmacia!$A$2:$J$497,6,0))))</f>
        <v/>
      </c>
      <c r="K582" s="70">
        <f>+IF($B582="","",+IF(OR($F582="Si",$F582=""),IF(ISERROR(VLOOKUP($B582,padron!$A$3:$M$482,10,0)),+IF(ISERROR(VLOOKUP($B582,NAfiliado_NFarmacia!$A$2:$J$497,5,0)),"Ingresa Localidad de Farmacia",VLOOKUP($B582,NAfiliado_NFarmacia!$A$2:$J$497,7,0)),VLOOKUP($B582,padron!$A$3:$M$482,11,0)),+IF(ISERROR(VLOOKUP($B582,NAfiliado_NFarmacia!$A$2:$J$497,7,0)),"Ingresa Localidad de Farmacia",VLOOKUP($B582,NAfiliado_NFarmacia!$A$2:$J$497,7,0))))</f>
        <v/>
      </c>
      <c r="L582" s="69">
        <f>+IF(B582="","",IF(F582="No","84005541",+IFERROR(+VLOOKUP(inicio!B582,padron!$A$2:$H$1999,8,0),"84005541")))</f>
        <v/>
      </c>
      <c r="M582" s="69">
        <f>+IF(B582="","",+IFERROR(+VLOOKUP(B582,padron!A:C,3,0),"no_cargado"))</f>
        <v/>
      </c>
      <c r="N582" s="69">
        <f>+IF(C582="","",+IFERROR(+VLOOKUP($C582,materiales!$A$2:$C$101,3,0),"9999"))</f>
        <v/>
      </c>
      <c r="O582" s="69">
        <f>+IF(D582="","","01")</f>
        <v/>
      </c>
      <c r="P582" s="69">
        <f>+IF(B582="","","CONVENIO 100%")</f>
        <v/>
      </c>
      <c r="Q582" s="69">
        <f>+IF(I582="","","ZTRA")</f>
        <v/>
      </c>
      <c r="R582" s="69">
        <f>+IF(J582="","",+IFERROR(+IF(U582="DSZA","ALMA","1004"),"ALMA"))</f>
        <v/>
      </c>
      <c r="S582" s="69">
        <f>+IF(K582="","","40000001")</f>
        <v/>
      </c>
      <c r="T582" s="69">
        <f>+IF(L582="","",+DAY(TODAY())&amp;"."&amp;TEXT(+TODAY(),"MM")&amp;"."&amp;+YEAR(TODAY()))</f>
        <v/>
      </c>
      <c r="U582" s="69">
        <f>+IF(M582="","",IFERROR(+VLOOKUP(C582,materiales!$A$2:$D$1000,4,0),"DSZA"))</f>
        <v/>
      </c>
      <c r="V582" s="69">
        <f>+IF(N582="","","MAN")</f>
        <v/>
      </c>
      <c r="W582" s="69">
        <f>IF(B582="","","02")</f>
        <v/>
      </c>
      <c r="X582" s="69">
        <f>IF(B582="","","01")</f>
        <v/>
      </c>
      <c r="Y582" s="70">
        <f>+RIGHT(B582,8)</f>
        <v/>
      </c>
      <c r="Z582" s="70">
        <f>IF(M582="no_cargado",VLOOKUP(B582,NAfiliado_NFarmacia!A:H,8,0),"")</f>
        <v/>
      </c>
      <c r="AA582" s="71" t="n"/>
    </row>
    <row r="583">
      <c r="A583" s="50" t="n"/>
      <c r="B583" s="70" t="n"/>
      <c r="C583" s="72" t="n"/>
      <c r="D583" s="70" t="n"/>
      <c r="E583" s="70" t="n"/>
      <c r="F583" s="70" t="n"/>
      <c r="G583" s="66">
        <f>+IF($B583="","",+IFERROR(+VLOOKUP(B583,padron!$A$2:$E$2000,2,0),+IFERROR(VLOOKUP(B583,NAfiliado_NFarmacia!$A:$J,10,0),"Ingresar Nuevo Afiliado")))</f>
        <v/>
      </c>
      <c r="H583" s="69">
        <f>+IF(B583="","",+IFERROR(+VLOOKUP($C583,materiales!$A$2:$C$101,2,0),"9999"))</f>
        <v/>
      </c>
      <c r="I583" s="70">
        <f>+IF($B583="","",+IF(OR($F583="Si",$F583=""),IF(ISERROR(VLOOKUP($B583,padron!$A$3:$M$482,9,0)),+IF(ISERROR(VLOOKUP($B583,NAfiliado_NFarmacia!$A$2:$J$497,5,0)),"Ingresa Farmacia",VLOOKUP($B583,NAfiliado_NFarmacia!$A$2:$J$497,5,0)),VLOOKUP($B583,padron!$A$3:$M$482,9,0)),+IF(ISERROR(VLOOKUP($B583,NAfiliado_NFarmacia!$A$2:$J$497,5,0)),"Ingresa Farmacia",VLOOKUP($B583,NAfiliado_NFarmacia!$A$2:$J$497,5,0))))</f>
        <v/>
      </c>
      <c r="J583" s="70">
        <f>+IF($B583="","",+IF(OR($F583="Si",$F583=""),IF(ISERROR(VLOOKUP($B583,padron!$A$3:$M$482,10,0)),+IF(ISERROR(VLOOKUP($B583,NAfiliado_NFarmacia!$A$2:$J$497,5,0)),"Ingresa Direccion de Farmacia",VLOOKUP($B583,NAfiliado_NFarmacia!$A$2:$J$497,6,0)),VLOOKUP($B583,padron!$A$3:$M$482,10,0)),+IF(ISERROR(VLOOKUP($B583,NAfiliado_NFarmacia!$A$2:$J$497,6,0)),"Ingresa Direccion de Farmacia",VLOOKUP($B583,NAfiliado_NFarmacia!$A$2:$J$497,6,0))))</f>
        <v/>
      </c>
      <c r="K583" s="70">
        <f>+IF($B583="","",+IF(OR($F583="Si",$F583=""),IF(ISERROR(VLOOKUP($B583,padron!$A$3:$M$482,10,0)),+IF(ISERROR(VLOOKUP($B583,NAfiliado_NFarmacia!$A$2:$J$497,5,0)),"Ingresa Localidad de Farmacia",VLOOKUP($B583,NAfiliado_NFarmacia!$A$2:$J$497,7,0)),VLOOKUP($B583,padron!$A$3:$M$482,11,0)),+IF(ISERROR(VLOOKUP($B583,NAfiliado_NFarmacia!$A$2:$J$497,7,0)),"Ingresa Localidad de Farmacia",VLOOKUP($B583,NAfiliado_NFarmacia!$A$2:$J$497,7,0))))</f>
        <v/>
      </c>
      <c r="L583" s="69">
        <f>+IF(B583="","",IF(F583="No","84005541",+IFERROR(+VLOOKUP(inicio!B583,padron!$A$2:$H$1999,8,0),"84005541")))</f>
        <v/>
      </c>
      <c r="M583" s="69">
        <f>+IF(B583="","",+IFERROR(+VLOOKUP(B583,padron!A:C,3,0),"no_cargado"))</f>
        <v/>
      </c>
      <c r="N583" s="69">
        <f>+IF(C583="","",+IFERROR(+VLOOKUP($C583,materiales!$A$2:$C$101,3,0),"9999"))</f>
        <v/>
      </c>
      <c r="O583" s="69">
        <f>+IF(D583="","","01")</f>
        <v/>
      </c>
      <c r="P583" s="69">
        <f>+IF(B583="","","CONVENIO 100%")</f>
        <v/>
      </c>
      <c r="Q583" s="69">
        <f>+IF(I583="","","ZTRA")</f>
        <v/>
      </c>
      <c r="R583" s="69">
        <f>+IF(J583="","",+IFERROR(+IF(U583="DSZA","ALMA","1004"),"ALMA"))</f>
        <v/>
      </c>
      <c r="S583" s="69">
        <f>+IF(K583="","","40000001")</f>
        <v/>
      </c>
      <c r="T583" s="69">
        <f>+IF(L583="","",+DAY(TODAY())&amp;"."&amp;TEXT(+TODAY(),"MM")&amp;"."&amp;+YEAR(TODAY()))</f>
        <v/>
      </c>
      <c r="U583" s="69">
        <f>+IF(M583="","",IFERROR(+VLOOKUP(C583,materiales!$A$2:$D$1000,4,0),"DSZA"))</f>
        <v/>
      </c>
      <c r="V583" s="69">
        <f>+IF(N583="","","MAN")</f>
        <v/>
      </c>
      <c r="W583" s="69">
        <f>IF(B583="","","02")</f>
        <v/>
      </c>
      <c r="X583" s="69">
        <f>IF(B583="","","01")</f>
        <v/>
      </c>
      <c r="Y583" s="70">
        <f>+RIGHT(B583,8)</f>
        <v/>
      </c>
      <c r="Z583" s="70">
        <f>IF(M583="no_cargado",VLOOKUP(B583,NAfiliado_NFarmacia!A:H,8,0),"")</f>
        <v/>
      </c>
      <c r="AA583" s="71" t="n"/>
    </row>
    <row r="584">
      <c r="A584" s="50" t="n"/>
      <c r="B584" s="70" t="n"/>
      <c r="C584" s="72" t="n"/>
      <c r="D584" s="70" t="n"/>
      <c r="E584" s="70" t="n"/>
      <c r="F584" s="70" t="n"/>
      <c r="G584" s="66">
        <f>+IF($B584="","",+IFERROR(+VLOOKUP(B584,padron!$A$2:$E$2000,2,0),+IFERROR(VLOOKUP(B584,NAfiliado_NFarmacia!$A:$J,10,0),"Ingresar Nuevo Afiliado")))</f>
        <v/>
      </c>
      <c r="H584" s="69">
        <f>+IF(B584="","",+IFERROR(+VLOOKUP($C584,materiales!$A$2:$C$101,2,0),"9999"))</f>
        <v/>
      </c>
      <c r="I584" s="70">
        <f>+IF($B584="","",+IF(OR($F584="Si",$F584=""),IF(ISERROR(VLOOKUP($B584,padron!$A$3:$M$482,9,0)),+IF(ISERROR(VLOOKUP($B584,NAfiliado_NFarmacia!$A$2:$J$497,5,0)),"Ingresa Farmacia",VLOOKUP($B584,NAfiliado_NFarmacia!$A$2:$J$497,5,0)),VLOOKUP($B584,padron!$A$3:$M$482,9,0)),+IF(ISERROR(VLOOKUP($B584,NAfiliado_NFarmacia!$A$2:$J$497,5,0)),"Ingresa Farmacia",VLOOKUP($B584,NAfiliado_NFarmacia!$A$2:$J$497,5,0))))</f>
        <v/>
      </c>
      <c r="J584" s="70">
        <f>+IF($B584="","",+IF(OR($F584="Si",$F584=""),IF(ISERROR(VLOOKUP($B584,padron!$A$3:$M$482,10,0)),+IF(ISERROR(VLOOKUP($B584,NAfiliado_NFarmacia!$A$2:$J$497,5,0)),"Ingresa Direccion de Farmacia",VLOOKUP($B584,NAfiliado_NFarmacia!$A$2:$J$497,6,0)),VLOOKUP($B584,padron!$A$3:$M$482,10,0)),+IF(ISERROR(VLOOKUP($B584,NAfiliado_NFarmacia!$A$2:$J$497,6,0)),"Ingresa Direccion de Farmacia",VLOOKUP($B584,NAfiliado_NFarmacia!$A$2:$J$497,6,0))))</f>
        <v/>
      </c>
      <c r="K584" s="70">
        <f>+IF($B584="","",+IF(OR($F584="Si",$F584=""),IF(ISERROR(VLOOKUP($B584,padron!$A$3:$M$482,10,0)),+IF(ISERROR(VLOOKUP($B584,NAfiliado_NFarmacia!$A$2:$J$497,5,0)),"Ingresa Localidad de Farmacia",VLOOKUP($B584,NAfiliado_NFarmacia!$A$2:$J$497,7,0)),VLOOKUP($B584,padron!$A$3:$M$482,11,0)),+IF(ISERROR(VLOOKUP($B584,NAfiliado_NFarmacia!$A$2:$J$497,7,0)),"Ingresa Localidad de Farmacia",VLOOKUP($B584,NAfiliado_NFarmacia!$A$2:$J$497,7,0))))</f>
        <v/>
      </c>
      <c r="L584" s="69">
        <f>+IF(B584="","",IF(F584="No","84005541",+IFERROR(+VLOOKUP(inicio!B584,padron!$A$2:$H$1999,8,0),"84005541")))</f>
        <v/>
      </c>
      <c r="M584" s="69">
        <f>+IF(B584="","",+IFERROR(+VLOOKUP(B584,padron!A:C,3,0),"no_cargado"))</f>
        <v/>
      </c>
      <c r="N584" s="69">
        <f>+IF(C584="","",+IFERROR(+VLOOKUP($C584,materiales!$A$2:$C$101,3,0),"9999"))</f>
        <v/>
      </c>
      <c r="O584" s="69">
        <f>+IF(D584="","","01")</f>
        <v/>
      </c>
      <c r="P584" s="69">
        <f>+IF(B584="","","CONVENIO 100%")</f>
        <v/>
      </c>
      <c r="Q584" s="69">
        <f>+IF(I584="","","ZTRA")</f>
        <v/>
      </c>
      <c r="R584" s="69">
        <f>+IF(J584="","",+IFERROR(+IF(U584="DSZA","ALMA","1004"),"ALMA"))</f>
        <v/>
      </c>
      <c r="S584" s="69">
        <f>+IF(K584="","","40000001")</f>
        <v/>
      </c>
      <c r="T584" s="69">
        <f>+IF(L584="","",+DAY(TODAY())&amp;"."&amp;TEXT(+TODAY(),"MM")&amp;"."&amp;+YEAR(TODAY()))</f>
        <v/>
      </c>
      <c r="U584" s="69">
        <f>+IF(M584="","",IFERROR(+VLOOKUP(C584,materiales!$A$2:$D$1000,4,0),"DSZA"))</f>
        <v/>
      </c>
      <c r="V584" s="69">
        <f>+IF(N584="","","MAN")</f>
        <v/>
      </c>
      <c r="W584" s="69">
        <f>IF(B584="","","02")</f>
        <v/>
      </c>
      <c r="X584" s="69">
        <f>IF(B584="","","01")</f>
        <v/>
      </c>
      <c r="Y584" s="70">
        <f>+RIGHT(B584,8)</f>
        <v/>
      </c>
      <c r="Z584" s="70">
        <f>IF(M584="no_cargado",VLOOKUP(B584,NAfiliado_NFarmacia!A:H,8,0),"")</f>
        <v/>
      </c>
      <c r="AA584" s="71" t="n"/>
    </row>
    <row r="585">
      <c r="A585" s="50" t="n"/>
      <c r="B585" s="70" t="n"/>
      <c r="C585" s="72" t="n"/>
      <c r="D585" s="70" t="n"/>
      <c r="E585" s="70" t="n"/>
      <c r="F585" s="70" t="n"/>
      <c r="G585" s="66">
        <f>+IF($B585="","",+IFERROR(+VLOOKUP(B585,padron!$A$2:$E$2000,2,0),+IFERROR(VLOOKUP(B585,NAfiliado_NFarmacia!$A:$J,10,0),"Ingresar Nuevo Afiliado")))</f>
        <v/>
      </c>
      <c r="H585" s="69">
        <f>+IF(B585="","",+IFERROR(+VLOOKUP($C585,materiales!$A$2:$C$101,2,0),"9999"))</f>
        <v/>
      </c>
      <c r="I585" s="70">
        <f>+IF($B585="","",+IF(OR($F585="Si",$F585=""),IF(ISERROR(VLOOKUP($B585,padron!$A$3:$M$482,9,0)),+IF(ISERROR(VLOOKUP($B585,NAfiliado_NFarmacia!$A$2:$J$497,5,0)),"Ingresa Farmacia",VLOOKUP($B585,NAfiliado_NFarmacia!$A$2:$J$497,5,0)),VLOOKUP($B585,padron!$A$3:$M$482,9,0)),+IF(ISERROR(VLOOKUP($B585,NAfiliado_NFarmacia!$A$2:$J$497,5,0)),"Ingresa Farmacia",VLOOKUP($B585,NAfiliado_NFarmacia!$A$2:$J$497,5,0))))</f>
        <v/>
      </c>
      <c r="J585" s="70">
        <f>+IF($B585="","",+IF(OR($F585="Si",$F585=""),IF(ISERROR(VLOOKUP($B585,padron!$A$3:$M$482,10,0)),+IF(ISERROR(VLOOKUP($B585,NAfiliado_NFarmacia!$A$2:$J$497,5,0)),"Ingresa Direccion de Farmacia",VLOOKUP($B585,NAfiliado_NFarmacia!$A$2:$J$497,6,0)),VLOOKUP($B585,padron!$A$3:$M$482,10,0)),+IF(ISERROR(VLOOKUP($B585,NAfiliado_NFarmacia!$A$2:$J$497,6,0)),"Ingresa Direccion de Farmacia",VLOOKUP($B585,NAfiliado_NFarmacia!$A$2:$J$497,6,0))))</f>
        <v/>
      </c>
      <c r="K585" s="70">
        <f>+IF($B585="","",+IF(OR($F585="Si",$F585=""),IF(ISERROR(VLOOKUP($B585,padron!$A$3:$M$482,10,0)),+IF(ISERROR(VLOOKUP($B585,NAfiliado_NFarmacia!$A$2:$J$497,5,0)),"Ingresa Localidad de Farmacia",VLOOKUP($B585,NAfiliado_NFarmacia!$A$2:$J$497,7,0)),VLOOKUP($B585,padron!$A$3:$M$482,11,0)),+IF(ISERROR(VLOOKUP($B585,NAfiliado_NFarmacia!$A$2:$J$497,7,0)),"Ingresa Localidad de Farmacia",VLOOKUP($B585,NAfiliado_NFarmacia!$A$2:$J$497,7,0))))</f>
        <v/>
      </c>
      <c r="L585" s="69">
        <f>+IF(B585="","",IF(F585="No","84005541",+IFERROR(+VLOOKUP(inicio!B585,padron!$A$2:$H$1999,8,0),"84005541")))</f>
        <v/>
      </c>
      <c r="M585" s="69">
        <f>+IF(B585="","",+IFERROR(+VLOOKUP(B585,padron!A:C,3,0),"no_cargado"))</f>
        <v/>
      </c>
      <c r="N585" s="69">
        <f>+IF(C585="","",+IFERROR(+VLOOKUP($C585,materiales!$A$2:$C$101,3,0),"9999"))</f>
        <v/>
      </c>
      <c r="O585" s="69">
        <f>+IF(D585="","","01")</f>
        <v/>
      </c>
      <c r="P585" s="69">
        <f>+IF(B585="","","CONVENIO 100%")</f>
        <v/>
      </c>
      <c r="Q585" s="69">
        <f>+IF(I585="","","ZTRA")</f>
        <v/>
      </c>
      <c r="R585" s="69">
        <f>+IF(J585="","",+IFERROR(+IF(U585="DSZA","ALMA","1004"),"ALMA"))</f>
        <v/>
      </c>
      <c r="S585" s="69">
        <f>+IF(K585="","","40000001")</f>
        <v/>
      </c>
      <c r="T585" s="69">
        <f>+IF(L585="","",+DAY(TODAY())&amp;"."&amp;TEXT(+TODAY(),"MM")&amp;"."&amp;+YEAR(TODAY()))</f>
        <v/>
      </c>
      <c r="U585" s="69">
        <f>+IF(M585="","",IFERROR(+VLOOKUP(C585,materiales!$A$2:$D$1000,4,0),"DSZA"))</f>
        <v/>
      </c>
      <c r="V585" s="69">
        <f>+IF(N585="","","MAN")</f>
        <v/>
      </c>
      <c r="W585" s="69">
        <f>IF(B585="","","02")</f>
        <v/>
      </c>
      <c r="X585" s="69">
        <f>IF(B585="","","01")</f>
        <v/>
      </c>
      <c r="Y585" s="70">
        <f>+RIGHT(B585,8)</f>
        <v/>
      </c>
      <c r="Z585" s="70">
        <f>IF(M585="no_cargado",VLOOKUP(B585,NAfiliado_NFarmacia!A:H,8,0),"")</f>
        <v/>
      </c>
      <c r="AA585" s="71" t="n"/>
    </row>
    <row r="586">
      <c r="A586" s="50" t="n"/>
      <c r="B586" s="70" t="n"/>
      <c r="C586" s="72" t="n"/>
      <c r="D586" s="70" t="n"/>
      <c r="E586" s="70" t="n"/>
      <c r="F586" s="70" t="n"/>
      <c r="G586" s="66">
        <f>+IF($B586="","",+IFERROR(+VLOOKUP(B586,padron!$A$2:$E$2000,2,0),+IFERROR(VLOOKUP(B586,NAfiliado_NFarmacia!$A:$J,10,0),"Ingresar Nuevo Afiliado")))</f>
        <v/>
      </c>
      <c r="H586" s="69">
        <f>+IF(B586="","",+IFERROR(+VLOOKUP($C586,materiales!$A$2:$C$101,2,0),"9999"))</f>
        <v/>
      </c>
      <c r="I586" s="70">
        <f>+IF($B586="","",+IF(OR($F586="Si",$F586=""),IF(ISERROR(VLOOKUP($B586,padron!$A$3:$M$482,9,0)),+IF(ISERROR(VLOOKUP($B586,NAfiliado_NFarmacia!$A$2:$J$497,5,0)),"Ingresa Farmacia",VLOOKUP($B586,NAfiliado_NFarmacia!$A$2:$J$497,5,0)),VLOOKUP($B586,padron!$A$3:$M$482,9,0)),+IF(ISERROR(VLOOKUP($B586,NAfiliado_NFarmacia!$A$2:$J$497,5,0)),"Ingresa Farmacia",VLOOKUP($B586,NAfiliado_NFarmacia!$A$2:$J$497,5,0))))</f>
        <v/>
      </c>
      <c r="J586" s="70">
        <f>+IF($B586="","",+IF(OR($F586="Si",$F586=""),IF(ISERROR(VLOOKUP($B586,padron!$A$3:$M$482,10,0)),+IF(ISERROR(VLOOKUP($B586,NAfiliado_NFarmacia!$A$2:$J$497,5,0)),"Ingresa Direccion de Farmacia",VLOOKUP($B586,NAfiliado_NFarmacia!$A$2:$J$497,6,0)),VLOOKUP($B586,padron!$A$3:$M$482,10,0)),+IF(ISERROR(VLOOKUP($B586,NAfiliado_NFarmacia!$A$2:$J$497,6,0)),"Ingresa Direccion de Farmacia",VLOOKUP($B586,NAfiliado_NFarmacia!$A$2:$J$497,6,0))))</f>
        <v/>
      </c>
      <c r="K586" s="70">
        <f>+IF($B586="","",+IF(OR($F586="Si",$F586=""),IF(ISERROR(VLOOKUP($B586,padron!$A$3:$M$482,10,0)),+IF(ISERROR(VLOOKUP($B586,NAfiliado_NFarmacia!$A$2:$J$497,5,0)),"Ingresa Localidad de Farmacia",VLOOKUP($B586,NAfiliado_NFarmacia!$A$2:$J$497,7,0)),VLOOKUP($B586,padron!$A$3:$M$482,11,0)),+IF(ISERROR(VLOOKUP($B586,NAfiliado_NFarmacia!$A$2:$J$497,7,0)),"Ingresa Localidad de Farmacia",VLOOKUP($B586,NAfiliado_NFarmacia!$A$2:$J$497,7,0))))</f>
        <v/>
      </c>
      <c r="L586" s="69">
        <f>+IF(B586="","",IF(F586="No","84005541",+IFERROR(+VLOOKUP(inicio!B586,padron!$A$2:$H$1999,8,0),"84005541")))</f>
        <v/>
      </c>
      <c r="M586" s="69">
        <f>+IF(B586="","",+IFERROR(+VLOOKUP(B586,padron!A:C,3,0),"no_cargado"))</f>
        <v/>
      </c>
      <c r="N586" s="69">
        <f>+IF(C586="","",+IFERROR(+VLOOKUP($C586,materiales!$A$2:$C$101,3,0),"9999"))</f>
        <v/>
      </c>
      <c r="O586" s="69">
        <f>+IF(D586="","","01")</f>
        <v/>
      </c>
      <c r="P586" s="69">
        <f>+IF(B586="","","CONVENIO 100%")</f>
        <v/>
      </c>
      <c r="Q586" s="69">
        <f>+IF(I586="","","ZTRA")</f>
        <v/>
      </c>
      <c r="R586" s="69">
        <f>+IF(J586="","",+IFERROR(+IF(U586="DSZA","ALMA","1004"),"ALMA"))</f>
        <v/>
      </c>
      <c r="S586" s="69">
        <f>+IF(K586="","","40000001")</f>
        <v/>
      </c>
      <c r="T586" s="69">
        <f>+IF(L586="","",+DAY(TODAY())&amp;"."&amp;TEXT(+TODAY(),"MM")&amp;"."&amp;+YEAR(TODAY()))</f>
        <v/>
      </c>
      <c r="U586" s="69">
        <f>+IF(M586="","",IFERROR(+VLOOKUP(C586,materiales!$A$2:$D$1000,4,0),"DSZA"))</f>
        <v/>
      </c>
      <c r="V586" s="69">
        <f>+IF(N586="","","MAN")</f>
        <v/>
      </c>
      <c r="W586" s="69">
        <f>IF(B586="","","02")</f>
        <v/>
      </c>
      <c r="X586" s="69">
        <f>IF(B586="","","01")</f>
        <v/>
      </c>
      <c r="Y586" s="70">
        <f>+RIGHT(B586,8)</f>
        <v/>
      </c>
      <c r="Z586" s="70">
        <f>IF(M586="no_cargado",VLOOKUP(B586,NAfiliado_NFarmacia!A:H,8,0),"")</f>
        <v/>
      </c>
      <c r="AA586" s="71" t="n"/>
    </row>
    <row r="587">
      <c r="A587" s="50" t="n"/>
      <c r="B587" s="70" t="n"/>
      <c r="C587" s="72" t="n"/>
      <c r="D587" s="70" t="n"/>
      <c r="E587" s="70" t="n"/>
      <c r="F587" s="70" t="n"/>
      <c r="G587" s="66">
        <f>+IF($B587="","",+IFERROR(+VLOOKUP(B587,padron!$A$2:$E$2000,2,0),+IFERROR(VLOOKUP(B587,NAfiliado_NFarmacia!$A:$J,10,0),"Ingresar Nuevo Afiliado")))</f>
        <v/>
      </c>
      <c r="H587" s="69">
        <f>+IF(B587="","",+IFERROR(+VLOOKUP($C587,materiales!$A$2:$C$101,2,0),"9999"))</f>
        <v/>
      </c>
      <c r="I587" s="70">
        <f>+IF($B587="","",+IF(OR($F587="Si",$F587=""),IF(ISERROR(VLOOKUP($B587,padron!$A$3:$M$482,9,0)),+IF(ISERROR(VLOOKUP($B587,NAfiliado_NFarmacia!$A$2:$J$497,5,0)),"Ingresa Farmacia",VLOOKUP($B587,NAfiliado_NFarmacia!$A$2:$J$497,5,0)),VLOOKUP($B587,padron!$A$3:$M$482,9,0)),+IF(ISERROR(VLOOKUP($B587,NAfiliado_NFarmacia!$A$2:$J$497,5,0)),"Ingresa Farmacia",VLOOKUP($B587,NAfiliado_NFarmacia!$A$2:$J$497,5,0))))</f>
        <v/>
      </c>
      <c r="J587" s="70">
        <f>+IF($B587="","",+IF(OR($F587="Si",$F587=""),IF(ISERROR(VLOOKUP($B587,padron!$A$3:$M$482,10,0)),+IF(ISERROR(VLOOKUP($B587,NAfiliado_NFarmacia!$A$2:$J$497,5,0)),"Ingresa Direccion de Farmacia",VLOOKUP($B587,NAfiliado_NFarmacia!$A$2:$J$497,6,0)),VLOOKUP($B587,padron!$A$3:$M$482,10,0)),+IF(ISERROR(VLOOKUP($B587,NAfiliado_NFarmacia!$A$2:$J$497,6,0)),"Ingresa Direccion de Farmacia",VLOOKUP($B587,NAfiliado_NFarmacia!$A$2:$J$497,6,0))))</f>
        <v/>
      </c>
      <c r="K587" s="70">
        <f>+IF($B587="","",+IF(OR($F587="Si",$F587=""),IF(ISERROR(VLOOKUP($B587,padron!$A$3:$M$482,10,0)),+IF(ISERROR(VLOOKUP($B587,NAfiliado_NFarmacia!$A$2:$J$497,5,0)),"Ingresa Localidad de Farmacia",VLOOKUP($B587,NAfiliado_NFarmacia!$A$2:$J$497,7,0)),VLOOKUP($B587,padron!$A$3:$M$482,11,0)),+IF(ISERROR(VLOOKUP($B587,NAfiliado_NFarmacia!$A$2:$J$497,7,0)),"Ingresa Localidad de Farmacia",VLOOKUP($B587,NAfiliado_NFarmacia!$A$2:$J$497,7,0))))</f>
        <v/>
      </c>
      <c r="L587" s="69">
        <f>+IF(B587="","",IF(F587="No","84005541",+IFERROR(+VLOOKUP(inicio!B587,padron!$A$2:$H$1999,8,0),"84005541")))</f>
        <v/>
      </c>
      <c r="M587" s="69">
        <f>+IF(B587="","",+IFERROR(+VLOOKUP(B587,padron!A:C,3,0),"no_cargado"))</f>
        <v/>
      </c>
      <c r="N587" s="69">
        <f>+IF(C587="","",+IFERROR(+VLOOKUP($C587,materiales!$A$2:$C$101,3,0),"9999"))</f>
        <v/>
      </c>
      <c r="O587" s="69">
        <f>+IF(D587="","","01")</f>
        <v/>
      </c>
      <c r="P587" s="69">
        <f>+IF(B587="","","CONVENIO 100%")</f>
        <v/>
      </c>
      <c r="Q587" s="69">
        <f>+IF(I587="","","ZTRA")</f>
        <v/>
      </c>
      <c r="R587" s="69">
        <f>+IF(J587="","",+IFERROR(+IF(U587="DSZA","ALMA","1004"),"ALMA"))</f>
        <v/>
      </c>
      <c r="S587" s="69">
        <f>+IF(K587="","","40000001")</f>
        <v/>
      </c>
      <c r="T587" s="69">
        <f>+IF(L587="","",+DAY(TODAY())&amp;"."&amp;TEXT(+TODAY(),"MM")&amp;"."&amp;+YEAR(TODAY()))</f>
        <v/>
      </c>
      <c r="U587" s="69">
        <f>+IF(M587="","",IFERROR(+VLOOKUP(C587,materiales!$A$2:$D$1000,4,0),"DSZA"))</f>
        <v/>
      </c>
      <c r="V587" s="69">
        <f>+IF(N587="","","MAN")</f>
        <v/>
      </c>
      <c r="W587" s="69">
        <f>IF(B587="","","02")</f>
        <v/>
      </c>
      <c r="X587" s="69">
        <f>IF(B587="","","01")</f>
        <v/>
      </c>
      <c r="Y587" s="70">
        <f>+RIGHT(B587,8)</f>
        <v/>
      </c>
      <c r="Z587" s="70">
        <f>IF(M587="no_cargado",VLOOKUP(B587,NAfiliado_NFarmacia!A:H,8,0),"")</f>
        <v/>
      </c>
      <c r="AA587" s="71" t="n"/>
    </row>
    <row r="588">
      <c r="A588" s="50" t="n"/>
      <c r="B588" s="70" t="n"/>
      <c r="C588" s="72" t="n"/>
      <c r="D588" s="70" t="n"/>
      <c r="E588" s="70" t="n"/>
      <c r="F588" s="70" t="n"/>
      <c r="G588" s="66">
        <f>+IF($B588="","",+IFERROR(+VLOOKUP(B588,padron!$A$2:$E$2000,2,0),+IFERROR(VLOOKUP(B588,NAfiliado_NFarmacia!$A:$J,10,0),"Ingresar Nuevo Afiliado")))</f>
        <v/>
      </c>
      <c r="H588" s="69">
        <f>+IF(B588="","",+IFERROR(+VLOOKUP($C588,materiales!$A$2:$C$101,2,0),"9999"))</f>
        <v/>
      </c>
      <c r="I588" s="70">
        <f>+IF($B588="","",+IF(OR($F588="Si",$F588=""),IF(ISERROR(VLOOKUP($B588,padron!$A$3:$M$482,9,0)),+IF(ISERROR(VLOOKUP($B588,NAfiliado_NFarmacia!$A$2:$J$497,5,0)),"Ingresa Farmacia",VLOOKUP($B588,NAfiliado_NFarmacia!$A$2:$J$497,5,0)),VLOOKUP($B588,padron!$A$3:$M$482,9,0)),+IF(ISERROR(VLOOKUP($B588,NAfiliado_NFarmacia!$A$2:$J$497,5,0)),"Ingresa Farmacia",VLOOKUP($B588,NAfiliado_NFarmacia!$A$2:$J$497,5,0))))</f>
        <v/>
      </c>
      <c r="J588" s="70">
        <f>+IF($B588="","",+IF(OR($F588="Si",$F588=""),IF(ISERROR(VLOOKUP($B588,padron!$A$3:$M$482,10,0)),+IF(ISERROR(VLOOKUP($B588,NAfiliado_NFarmacia!$A$2:$J$497,5,0)),"Ingresa Direccion de Farmacia",VLOOKUP($B588,NAfiliado_NFarmacia!$A$2:$J$497,6,0)),VLOOKUP($B588,padron!$A$3:$M$482,10,0)),+IF(ISERROR(VLOOKUP($B588,NAfiliado_NFarmacia!$A$2:$J$497,6,0)),"Ingresa Direccion de Farmacia",VLOOKUP($B588,NAfiliado_NFarmacia!$A$2:$J$497,6,0))))</f>
        <v/>
      </c>
      <c r="K588" s="70">
        <f>+IF($B588="","",+IF(OR($F588="Si",$F588=""),IF(ISERROR(VLOOKUP($B588,padron!$A$3:$M$482,10,0)),+IF(ISERROR(VLOOKUP($B588,NAfiliado_NFarmacia!$A$2:$J$497,5,0)),"Ingresa Localidad de Farmacia",VLOOKUP($B588,NAfiliado_NFarmacia!$A$2:$J$497,7,0)),VLOOKUP($B588,padron!$A$3:$M$482,11,0)),+IF(ISERROR(VLOOKUP($B588,NAfiliado_NFarmacia!$A$2:$J$497,7,0)),"Ingresa Localidad de Farmacia",VLOOKUP($B588,NAfiliado_NFarmacia!$A$2:$J$497,7,0))))</f>
        <v/>
      </c>
      <c r="L588" s="69">
        <f>+IF(B588="","",IF(F588="No","84005541",+IFERROR(+VLOOKUP(inicio!B588,padron!$A$2:$H$1999,8,0),"84005541")))</f>
        <v/>
      </c>
      <c r="M588" s="69">
        <f>+IF(B588="","",+IFERROR(+VLOOKUP(B588,padron!A:C,3,0),"no_cargado"))</f>
        <v/>
      </c>
      <c r="N588" s="69">
        <f>+IF(C588="","",+IFERROR(+VLOOKUP($C588,materiales!$A$2:$C$101,3,0),"9999"))</f>
        <v/>
      </c>
      <c r="O588" s="69">
        <f>+IF(D588="","","01")</f>
        <v/>
      </c>
      <c r="P588" s="69">
        <f>+IF(B588="","","CONVENIO 100%")</f>
        <v/>
      </c>
      <c r="Q588" s="69">
        <f>+IF(I588="","","ZTRA")</f>
        <v/>
      </c>
      <c r="R588" s="69">
        <f>+IF(J588="","",+IFERROR(+IF(U588="DSZA","ALMA","1004"),"ALMA"))</f>
        <v/>
      </c>
      <c r="S588" s="69">
        <f>+IF(K588="","","40000001")</f>
        <v/>
      </c>
      <c r="T588" s="69">
        <f>+IF(L588="","",+DAY(TODAY())&amp;"."&amp;TEXT(+TODAY(),"MM")&amp;"."&amp;+YEAR(TODAY()))</f>
        <v/>
      </c>
      <c r="U588" s="69">
        <f>+IF(M588="","",IFERROR(+VLOOKUP(C588,materiales!$A$2:$D$1000,4,0),"DSZA"))</f>
        <v/>
      </c>
      <c r="V588" s="69">
        <f>+IF(N588="","","MAN")</f>
        <v/>
      </c>
      <c r="W588" s="69">
        <f>IF(B588="","","02")</f>
        <v/>
      </c>
      <c r="X588" s="69">
        <f>IF(B588="","","01")</f>
        <v/>
      </c>
      <c r="Y588" s="70">
        <f>+RIGHT(B588,8)</f>
        <v/>
      </c>
      <c r="Z588" s="70">
        <f>IF(M588="no_cargado",VLOOKUP(B588,NAfiliado_NFarmacia!A:H,8,0),"")</f>
        <v/>
      </c>
      <c r="AA588" s="71" t="n"/>
    </row>
    <row r="589">
      <c r="A589" s="50" t="n"/>
      <c r="B589" s="70" t="n"/>
      <c r="C589" s="72" t="n"/>
      <c r="D589" s="70" t="n"/>
      <c r="E589" s="70" t="n"/>
      <c r="F589" s="70" t="n"/>
      <c r="G589" s="66">
        <f>+IF($B589="","",+IFERROR(+VLOOKUP(B589,padron!$A$2:$E$2000,2,0),+IFERROR(VLOOKUP(B589,NAfiliado_NFarmacia!$A:$J,10,0),"Ingresar Nuevo Afiliado")))</f>
        <v/>
      </c>
      <c r="H589" s="69">
        <f>+IF(B589="","",+IFERROR(+VLOOKUP($C589,materiales!$A$2:$C$101,2,0),"9999"))</f>
        <v/>
      </c>
      <c r="I589" s="70">
        <f>+IF($B589="","",+IF(OR($F589="Si",$F589=""),IF(ISERROR(VLOOKUP($B589,padron!$A$3:$M$482,9,0)),+IF(ISERROR(VLOOKUP($B589,NAfiliado_NFarmacia!$A$2:$J$497,5,0)),"Ingresa Farmacia",VLOOKUP($B589,NAfiliado_NFarmacia!$A$2:$J$497,5,0)),VLOOKUP($B589,padron!$A$3:$M$482,9,0)),+IF(ISERROR(VLOOKUP($B589,NAfiliado_NFarmacia!$A$2:$J$497,5,0)),"Ingresa Farmacia",VLOOKUP($B589,NAfiliado_NFarmacia!$A$2:$J$497,5,0))))</f>
        <v/>
      </c>
      <c r="J589" s="70">
        <f>+IF($B589="","",+IF(OR($F589="Si",$F589=""),IF(ISERROR(VLOOKUP($B589,padron!$A$3:$M$482,10,0)),+IF(ISERROR(VLOOKUP($B589,NAfiliado_NFarmacia!$A$2:$J$497,5,0)),"Ingresa Direccion de Farmacia",VLOOKUP($B589,NAfiliado_NFarmacia!$A$2:$J$497,6,0)),VLOOKUP($B589,padron!$A$3:$M$482,10,0)),+IF(ISERROR(VLOOKUP($B589,NAfiliado_NFarmacia!$A$2:$J$497,6,0)),"Ingresa Direccion de Farmacia",VLOOKUP($B589,NAfiliado_NFarmacia!$A$2:$J$497,6,0))))</f>
        <v/>
      </c>
      <c r="K589" s="70">
        <f>+IF($B589="","",+IF(OR($F589="Si",$F589=""),IF(ISERROR(VLOOKUP($B589,padron!$A$3:$M$482,10,0)),+IF(ISERROR(VLOOKUP($B589,NAfiliado_NFarmacia!$A$2:$J$497,5,0)),"Ingresa Localidad de Farmacia",VLOOKUP($B589,NAfiliado_NFarmacia!$A$2:$J$497,7,0)),VLOOKUP($B589,padron!$A$3:$M$482,11,0)),+IF(ISERROR(VLOOKUP($B589,NAfiliado_NFarmacia!$A$2:$J$497,7,0)),"Ingresa Localidad de Farmacia",VLOOKUP($B589,NAfiliado_NFarmacia!$A$2:$J$497,7,0))))</f>
        <v/>
      </c>
      <c r="L589" s="69">
        <f>+IF(B589="","",IF(F589="No","84005541",+IFERROR(+VLOOKUP(inicio!B589,padron!$A$2:$H$1999,8,0),"84005541")))</f>
        <v/>
      </c>
      <c r="M589" s="69">
        <f>+IF(B589="","",+IFERROR(+VLOOKUP(B589,padron!A:C,3,0),"no_cargado"))</f>
        <v/>
      </c>
      <c r="N589" s="69">
        <f>+IF(C589="","",+IFERROR(+VLOOKUP($C589,materiales!$A$2:$C$101,3,0),"9999"))</f>
        <v/>
      </c>
      <c r="O589" s="69">
        <f>+IF(D589="","","01")</f>
        <v/>
      </c>
      <c r="P589" s="69">
        <f>+IF(B589="","","CONVENIO 100%")</f>
        <v/>
      </c>
      <c r="Q589" s="69">
        <f>+IF(I589="","","ZTRA")</f>
        <v/>
      </c>
      <c r="R589" s="69">
        <f>+IF(J589="","",+IFERROR(+IF(U589="DSZA","ALMA","1004"),"ALMA"))</f>
        <v/>
      </c>
      <c r="S589" s="69">
        <f>+IF(K589="","","40000001")</f>
        <v/>
      </c>
      <c r="T589" s="69">
        <f>+IF(L589="","",+DAY(TODAY())&amp;"."&amp;TEXT(+TODAY(),"MM")&amp;"."&amp;+YEAR(TODAY()))</f>
        <v/>
      </c>
      <c r="U589" s="69">
        <f>+IF(M589="","",IFERROR(+VLOOKUP(C589,materiales!$A$2:$D$1000,4,0),"DSZA"))</f>
        <v/>
      </c>
      <c r="V589" s="69">
        <f>+IF(N589="","","MAN")</f>
        <v/>
      </c>
      <c r="W589" s="69">
        <f>IF(B589="","","02")</f>
        <v/>
      </c>
      <c r="X589" s="69">
        <f>IF(B589="","","01")</f>
        <v/>
      </c>
      <c r="Y589" s="70">
        <f>+RIGHT(B589,8)</f>
        <v/>
      </c>
      <c r="Z589" s="70">
        <f>IF(M589="no_cargado",VLOOKUP(B589,NAfiliado_NFarmacia!A:H,8,0),"")</f>
        <v/>
      </c>
      <c r="AA589" s="71" t="n"/>
    </row>
    <row r="590">
      <c r="A590" s="50" t="n"/>
      <c r="B590" s="70" t="n"/>
      <c r="C590" s="72" t="n"/>
      <c r="D590" s="70" t="n"/>
      <c r="E590" s="70" t="n"/>
      <c r="F590" s="70" t="n"/>
      <c r="G590" s="66">
        <f>+IF($B590="","",+IFERROR(+VLOOKUP(B590,padron!$A$2:$E$2000,2,0),+IFERROR(VLOOKUP(B590,NAfiliado_NFarmacia!$A:$J,10,0),"Ingresar Nuevo Afiliado")))</f>
        <v/>
      </c>
      <c r="H590" s="69">
        <f>+IF(B590="","",+IFERROR(+VLOOKUP($C590,materiales!$A$2:$C$101,2,0),"9999"))</f>
        <v/>
      </c>
      <c r="I590" s="70">
        <f>+IF($B590="","",+IF(OR($F590="Si",$F590=""),IF(ISERROR(VLOOKUP($B590,padron!$A$3:$M$482,9,0)),+IF(ISERROR(VLOOKUP($B590,NAfiliado_NFarmacia!$A$2:$J$497,5,0)),"Ingresa Farmacia",VLOOKUP($B590,NAfiliado_NFarmacia!$A$2:$J$497,5,0)),VLOOKUP($B590,padron!$A$3:$M$482,9,0)),+IF(ISERROR(VLOOKUP($B590,NAfiliado_NFarmacia!$A$2:$J$497,5,0)),"Ingresa Farmacia",VLOOKUP($B590,NAfiliado_NFarmacia!$A$2:$J$497,5,0))))</f>
        <v/>
      </c>
      <c r="J590" s="70">
        <f>+IF($B590="","",+IF(OR($F590="Si",$F590=""),IF(ISERROR(VLOOKUP($B590,padron!$A$3:$M$482,10,0)),+IF(ISERROR(VLOOKUP($B590,NAfiliado_NFarmacia!$A$2:$J$497,5,0)),"Ingresa Direccion de Farmacia",VLOOKUP($B590,NAfiliado_NFarmacia!$A$2:$J$497,6,0)),VLOOKUP($B590,padron!$A$3:$M$482,10,0)),+IF(ISERROR(VLOOKUP($B590,NAfiliado_NFarmacia!$A$2:$J$497,6,0)),"Ingresa Direccion de Farmacia",VLOOKUP($B590,NAfiliado_NFarmacia!$A$2:$J$497,6,0))))</f>
        <v/>
      </c>
      <c r="K590" s="70">
        <f>+IF($B590="","",+IF(OR($F590="Si",$F590=""),IF(ISERROR(VLOOKUP($B590,padron!$A$3:$M$482,10,0)),+IF(ISERROR(VLOOKUP($B590,NAfiliado_NFarmacia!$A$2:$J$497,5,0)),"Ingresa Localidad de Farmacia",VLOOKUP($B590,NAfiliado_NFarmacia!$A$2:$J$497,7,0)),VLOOKUP($B590,padron!$A$3:$M$482,11,0)),+IF(ISERROR(VLOOKUP($B590,NAfiliado_NFarmacia!$A$2:$J$497,7,0)),"Ingresa Localidad de Farmacia",VLOOKUP($B590,NAfiliado_NFarmacia!$A$2:$J$497,7,0))))</f>
        <v/>
      </c>
      <c r="L590" s="69">
        <f>+IF(B590="","",IF(F590="No","84005541",+IFERROR(+VLOOKUP(inicio!B590,padron!$A$2:$H$1999,8,0),"84005541")))</f>
        <v/>
      </c>
      <c r="M590" s="69">
        <f>+IF(B590="","",+IFERROR(+VLOOKUP(B590,padron!A:C,3,0),"no_cargado"))</f>
        <v/>
      </c>
      <c r="N590" s="69">
        <f>+IF(C590="","",+IFERROR(+VLOOKUP($C590,materiales!$A$2:$C$101,3,0),"9999"))</f>
        <v/>
      </c>
      <c r="O590" s="69">
        <f>+IF(D590="","","01")</f>
        <v/>
      </c>
      <c r="P590" s="69">
        <f>+IF(B590="","","CONVENIO 100%")</f>
        <v/>
      </c>
      <c r="Q590" s="69">
        <f>+IF(I590="","","ZTRA")</f>
        <v/>
      </c>
      <c r="R590" s="69">
        <f>+IF(J590="","",+IFERROR(+IF(U590="DSZA","ALMA","1004"),"ALMA"))</f>
        <v/>
      </c>
      <c r="S590" s="69">
        <f>+IF(K590="","","40000001")</f>
        <v/>
      </c>
      <c r="T590" s="69">
        <f>+IF(L590="","",+DAY(TODAY())&amp;"."&amp;TEXT(+TODAY(),"MM")&amp;"."&amp;+YEAR(TODAY()))</f>
        <v/>
      </c>
      <c r="U590" s="69">
        <f>+IF(M590="","",IFERROR(+VLOOKUP(C590,materiales!$A$2:$D$1000,4,0),"DSZA"))</f>
        <v/>
      </c>
      <c r="V590" s="69">
        <f>+IF(N590="","","MAN")</f>
        <v/>
      </c>
      <c r="W590" s="69">
        <f>IF(B590="","","02")</f>
        <v/>
      </c>
      <c r="X590" s="69">
        <f>IF(B590="","","01")</f>
        <v/>
      </c>
      <c r="Y590" s="70">
        <f>+RIGHT(B590,8)</f>
        <v/>
      </c>
      <c r="Z590" s="70">
        <f>IF(M590="no_cargado",VLOOKUP(B590,NAfiliado_NFarmacia!A:H,8,0),"")</f>
        <v/>
      </c>
      <c r="AA590" s="71" t="n"/>
    </row>
    <row r="591">
      <c r="A591" s="50" t="n"/>
      <c r="B591" s="70" t="n"/>
      <c r="C591" s="72" t="n"/>
      <c r="D591" s="70" t="n"/>
      <c r="E591" s="70" t="n"/>
      <c r="F591" s="70" t="n"/>
      <c r="G591" s="66">
        <f>+IF($B591="","",+IFERROR(+VLOOKUP(B591,padron!$A$2:$E$2000,2,0),+IFERROR(VLOOKUP(B591,NAfiliado_NFarmacia!$A:$J,10,0),"Ingresar Nuevo Afiliado")))</f>
        <v/>
      </c>
      <c r="H591" s="69">
        <f>+IF(B591="","",+IFERROR(+VLOOKUP($C591,materiales!$A$2:$C$101,2,0),"9999"))</f>
        <v/>
      </c>
      <c r="I591" s="70">
        <f>+IF($B591="","",+IF(OR($F591="Si",$F591=""),IF(ISERROR(VLOOKUP($B591,padron!$A$3:$M$482,9,0)),+IF(ISERROR(VLOOKUP($B591,NAfiliado_NFarmacia!$A$2:$J$497,5,0)),"Ingresa Farmacia",VLOOKUP($B591,NAfiliado_NFarmacia!$A$2:$J$497,5,0)),VLOOKUP($B591,padron!$A$3:$M$482,9,0)),+IF(ISERROR(VLOOKUP($B591,NAfiliado_NFarmacia!$A$2:$J$497,5,0)),"Ingresa Farmacia",VLOOKUP($B591,NAfiliado_NFarmacia!$A$2:$J$497,5,0))))</f>
        <v/>
      </c>
      <c r="J591" s="70">
        <f>+IF($B591="","",+IF(OR($F591="Si",$F591=""),IF(ISERROR(VLOOKUP($B591,padron!$A$3:$M$482,10,0)),+IF(ISERROR(VLOOKUP($B591,NAfiliado_NFarmacia!$A$2:$J$497,5,0)),"Ingresa Direccion de Farmacia",VLOOKUP($B591,NAfiliado_NFarmacia!$A$2:$J$497,6,0)),VLOOKUP($B591,padron!$A$3:$M$482,10,0)),+IF(ISERROR(VLOOKUP($B591,NAfiliado_NFarmacia!$A$2:$J$497,6,0)),"Ingresa Direccion de Farmacia",VLOOKUP($B591,NAfiliado_NFarmacia!$A$2:$J$497,6,0))))</f>
        <v/>
      </c>
      <c r="K591" s="70">
        <f>+IF($B591="","",+IF(OR($F591="Si",$F591=""),IF(ISERROR(VLOOKUP($B591,padron!$A$3:$M$482,10,0)),+IF(ISERROR(VLOOKUP($B591,NAfiliado_NFarmacia!$A$2:$J$497,5,0)),"Ingresa Localidad de Farmacia",VLOOKUP($B591,NAfiliado_NFarmacia!$A$2:$J$497,7,0)),VLOOKUP($B591,padron!$A$3:$M$482,11,0)),+IF(ISERROR(VLOOKUP($B591,NAfiliado_NFarmacia!$A$2:$J$497,7,0)),"Ingresa Localidad de Farmacia",VLOOKUP($B591,NAfiliado_NFarmacia!$A$2:$J$497,7,0))))</f>
        <v/>
      </c>
      <c r="L591" s="69">
        <f>+IF(B591="","",IF(F591="No","84005541",+IFERROR(+VLOOKUP(inicio!B591,padron!$A$2:$H$1999,8,0),"84005541")))</f>
        <v/>
      </c>
      <c r="M591" s="69">
        <f>+IF(B591="","",+IFERROR(+VLOOKUP(B591,padron!A:C,3,0),"no_cargado"))</f>
        <v/>
      </c>
      <c r="N591" s="69">
        <f>+IF(C591="","",+IFERROR(+VLOOKUP($C591,materiales!$A$2:$C$101,3,0),"9999"))</f>
        <v/>
      </c>
      <c r="O591" s="69">
        <f>+IF(D591="","","01")</f>
        <v/>
      </c>
      <c r="P591" s="69">
        <f>+IF(B591="","","CONVENIO 100%")</f>
        <v/>
      </c>
      <c r="Q591" s="69">
        <f>+IF(I591="","","ZTRA")</f>
        <v/>
      </c>
      <c r="R591" s="69">
        <f>+IF(J591="","",+IFERROR(+IF(U591="DSZA","ALMA","1004"),"ALMA"))</f>
        <v/>
      </c>
      <c r="S591" s="69">
        <f>+IF(K591="","","40000001")</f>
        <v/>
      </c>
      <c r="T591" s="69">
        <f>+IF(L591="","",+DAY(TODAY())&amp;"."&amp;TEXT(+TODAY(),"MM")&amp;"."&amp;+YEAR(TODAY()))</f>
        <v/>
      </c>
      <c r="U591" s="69">
        <f>+IF(M591="","",IFERROR(+VLOOKUP(C591,materiales!$A$2:$D$1000,4,0),"DSZA"))</f>
        <v/>
      </c>
      <c r="V591" s="69">
        <f>+IF(N591="","","MAN")</f>
        <v/>
      </c>
      <c r="W591" s="69">
        <f>IF(B591="","","02")</f>
        <v/>
      </c>
      <c r="X591" s="69">
        <f>IF(B591="","","01")</f>
        <v/>
      </c>
      <c r="Y591" s="70">
        <f>+RIGHT(B591,8)</f>
        <v/>
      </c>
      <c r="Z591" s="70">
        <f>IF(M591="no_cargado",VLOOKUP(B591,NAfiliado_NFarmacia!A:H,8,0),"")</f>
        <v/>
      </c>
      <c r="AA591" s="71" t="n"/>
    </row>
    <row r="592">
      <c r="A592" s="50" t="n"/>
      <c r="B592" s="70" t="n"/>
      <c r="C592" s="72" t="n"/>
      <c r="D592" s="70" t="n"/>
      <c r="E592" s="70" t="n"/>
      <c r="F592" s="70" t="n"/>
      <c r="G592" s="66">
        <f>+IF($B592="","",+IFERROR(+VLOOKUP(B592,padron!$A$2:$E$2000,2,0),+IFERROR(VLOOKUP(B592,NAfiliado_NFarmacia!$A:$J,10,0),"Ingresar Nuevo Afiliado")))</f>
        <v/>
      </c>
      <c r="H592" s="69">
        <f>+IF(B592="","",+IFERROR(+VLOOKUP($C592,materiales!$A$2:$C$101,2,0),"9999"))</f>
        <v/>
      </c>
      <c r="I592" s="70">
        <f>+IF($B592="","",+IF(OR($F592="Si",$F592=""),IF(ISERROR(VLOOKUP($B592,padron!$A$3:$M$482,9,0)),+IF(ISERROR(VLOOKUP($B592,NAfiliado_NFarmacia!$A$2:$J$497,5,0)),"Ingresa Farmacia",VLOOKUP($B592,NAfiliado_NFarmacia!$A$2:$J$497,5,0)),VLOOKUP($B592,padron!$A$3:$M$482,9,0)),+IF(ISERROR(VLOOKUP($B592,NAfiliado_NFarmacia!$A$2:$J$497,5,0)),"Ingresa Farmacia",VLOOKUP($B592,NAfiliado_NFarmacia!$A$2:$J$497,5,0))))</f>
        <v/>
      </c>
      <c r="J592" s="70">
        <f>+IF($B592="","",+IF(OR($F592="Si",$F592=""),IF(ISERROR(VLOOKUP($B592,padron!$A$3:$M$482,10,0)),+IF(ISERROR(VLOOKUP($B592,NAfiliado_NFarmacia!$A$2:$J$497,5,0)),"Ingresa Direccion de Farmacia",VLOOKUP($B592,NAfiliado_NFarmacia!$A$2:$J$497,6,0)),VLOOKUP($B592,padron!$A$3:$M$482,10,0)),+IF(ISERROR(VLOOKUP($B592,NAfiliado_NFarmacia!$A$2:$J$497,6,0)),"Ingresa Direccion de Farmacia",VLOOKUP($B592,NAfiliado_NFarmacia!$A$2:$J$497,6,0))))</f>
        <v/>
      </c>
      <c r="K592" s="70">
        <f>+IF($B592="","",+IF(OR($F592="Si",$F592=""),IF(ISERROR(VLOOKUP($B592,padron!$A$3:$M$482,10,0)),+IF(ISERROR(VLOOKUP($B592,NAfiliado_NFarmacia!$A$2:$J$497,5,0)),"Ingresa Localidad de Farmacia",VLOOKUP($B592,NAfiliado_NFarmacia!$A$2:$J$497,7,0)),VLOOKUP($B592,padron!$A$3:$M$482,11,0)),+IF(ISERROR(VLOOKUP($B592,NAfiliado_NFarmacia!$A$2:$J$497,7,0)),"Ingresa Localidad de Farmacia",VLOOKUP($B592,NAfiliado_NFarmacia!$A$2:$J$497,7,0))))</f>
        <v/>
      </c>
      <c r="L592" s="69">
        <f>+IF(B592="","",IF(F592="No","84005541",+IFERROR(+VLOOKUP(inicio!B592,padron!$A$2:$H$1999,8,0),"84005541")))</f>
        <v/>
      </c>
      <c r="M592" s="69">
        <f>+IF(B592="","",+IFERROR(+VLOOKUP(B592,padron!A:C,3,0),"no_cargado"))</f>
        <v/>
      </c>
      <c r="N592" s="69">
        <f>+IF(C592="","",+IFERROR(+VLOOKUP($C592,materiales!$A$2:$C$101,3,0),"9999"))</f>
        <v/>
      </c>
      <c r="O592" s="69">
        <f>+IF(D592="","","01")</f>
        <v/>
      </c>
      <c r="P592" s="69">
        <f>+IF(B592="","","CONVENIO 100%")</f>
        <v/>
      </c>
      <c r="Q592" s="69">
        <f>+IF(I592="","","ZTRA")</f>
        <v/>
      </c>
      <c r="R592" s="69">
        <f>+IF(J592="","",+IFERROR(+IF(U592="DSZA","ALMA","1004"),"ALMA"))</f>
        <v/>
      </c>
      <c r="S592" s="69">
        <f>+IF(K592="","","40000001")</f>
        <v/>
      </c>
      <c r="T592" s="69">
        <f>+IF(L592="","",+DAY(TODAY())&amp;"."&amp;TEXT(+TODAY(),"MM")&amp;"."&amp;+YEAR(TODAY()))</f>
        <v/>
      </c>
      <c r="U592" s="69">
        <f>+IF(M592="","",IFERROR(+VLOOKUP(C592,materiales!$A$2:$D$1000,4,0),"DSZA"))</f>
        <v/>
      </c>
      <c r="V592" s="69">
        <f>+IF(N592="","","MAN")</f>
        <v/>
      </c>
      <c r="W592" s="69">
        <f>IF(B592="","","02")</f>
        <v/>
      </c>
      <c r="X592" s="69">
        <f>IF(B592="","","01")</f>
        <v/>
      </c>
      <c r="Y592" s="70">
        <f>+RIGHT(B592,8)</f>
        <v/>
      </c>
      <c r="Z592" s="70">
        <f>IF(M592="no_cargado",VLOOKUP(B592,NAfiliado_NFarmacia!A:H,8,0),"")</f>
        <v/>
      </c>
      <c r="AA592" s="71" t="n"/>
    </row>
    <row r="593">
      <c r="A593" s="50" t="n"/>
      <c r="B593" s="70" t="n"/>
      <c r="C593" s="72" t="n"/>
      <c r="D593" s="70" t="n"/>
      <c r="E593" s="70" t="n"/>
      <c r="F593" s="70" t="n"/>
      <c r="G593" s="66">
        <f>+IF($B593="","",+IFERROR(+VLOOKUP(B593,padron!$A$2:$E$2000,2,0),+IFERROR(VLOOKUP(B593,NAfiliado_NFarmacia!$A:$J,10,0),"Ingresar Nuevo Afiliado")))</f>
        <v/>
      </c>
      <c r="H593" s="69">
        <f>+IF(B593="","",+IFERROR(+VLOOKUP($C593,materiales!$A$2:$C$101,2,0),"9999"))</f>
        <v/>
      </c>
      <c r="I593" s="70">
        <f>+IF($B593="","",+IF(OR($F593="Si",$F593=""),IF(ISERROR(VLOOKUP($B593,padron!$A$3:$M$482,9,0)),+IF(ISERROR(VLOOKUP($B593,NAfiliado_NFarmacia!$A$2:$J$497,5,0)),"Ingresa Farmacia",VLOOKUP($B593,NAfiliado_NFarmacia!$A$2:$J$497,5,0)),VLOOKUP($B593,padron!$A$3:$M$482,9,0)),+IF(ISERROR(VLOOKUP($B593,NAfiliado_NFarmacia!$A$2:$J$497,5,0)),"Ingresa Farmacia",VLOOKUP($B593,NAfiliado_NFarmacia!$A$2:$J$497,5,0))))</f>
        <v/>
      </c>
      <c r="J593" s="70">
        <f>+IF($B593="","",+IF(OR($F593="Si",$F593=""),IF(ISERROR(VLOOKUP($B593,padron!$A$3:$M$482,10,0)),+IF(ISERROR(VLOOKUP($B593,NAfiliado_NFarmacia!$A$2:$J$497,5,0)),"Ingresa Direccion de Farmacia",VLOOKUP($B593,NAfiliado_NFarmacia!$A$2:$J$497,6,0)),VLOOKUP($B593,padron!$A$3:$M$482,10,0)),+IF(ISERROR(VLOOKUP($B593,NAfiliado_NFarmacia!$A$2:$J$497,6,0)),"Ingresa Direccion de Farmacia",VLOOKUP($B593,NAfiliado_NFarmacia!$A$2:$J$497,6,0))))</f>
        <v/>
      </c>
      <c r="K593" s="70">
        <f>+IF($B593="","",+IF(OR($F593="Si",$F593=""),IF(ISERROR(VLOOKUP($B593,padron!$A$3:$M$482,10,0)),+IF(ISERROR(VLOOKUP($B593,NAfiliado_NFarmacia!$A$2:$J$497,5,0)),"Ingresa Localidad de Farmacia",VLOOKUP($B593,NAfiliado_NFarmacia!$A$2:$J$497,7,0)),VLOOKUP($B593,padron!$A$3:$M$482,11,0)),+IF(ISERROR(VLOOKUP($B593,NAfiliado_NFarmacia!$A$2:$J$497,7,0)),"Ingresa Localidad de Farmacia",VLOOKUP($B593,NAfiliado_NFarmacia!$A$2:$J$497,7,0))))</f>
        <v/>
      </c>
      <c r="L593" s="69">
        <f>+IF(B593="","",IF(F593="No","84005541",+IFERROR(+VLOOKUP(inicio!B593,padron!$A$2:$H$1999,8,0),"84005541")))</f>
        <v/>
      </c>
      <c r="M593" s="69">
        <f>+IF(B593="","",+IFERROR(+VLOOKUP(B593,padron!A:C,3,0),"no_cargado"))</f>
        <v/>
      </c>
      <c r="N593" s="69">
        <f>+IF(C593="","",+IFERROR(+VLOOKUP($C593,materiales!$A$2:$C$101,3,0),"9999"))</f>
        <v/>
      </c>
      <c r="O593" s="69">
        <f>+IF(D593="","","01")</f>
        <v/>
      </c>
      <c r="P593" s="69">
        <f>+IF(B593="","","CONVENIO 100%")</f>
        <v/>
      </c>
      <c r="Q593" s="69">
        <f>+IF(I593="","","ZTRA")</f>
        <v/>
      </c>
      <c r="R593" s="69">
        <f>+IF(J593="","",+IFERROR(+IF(U593="DSZA","ALMA","1004"),"ALMA"))</f>
        <v/>
      </c>
      <c r="S593" s="69">
        <f>+IF(K593="","","40000001")</f>
        <v/>
      </c>
      <c r="T593" s="69">
        <f>+IF(L593="","",+DAY(TODAY())&amp;"."&amp;TEXT(+TODAY(),"MM")&amp;"."&amp;+YEAR(TODAY()))</f>
        <v/>
      </c>
      <c r="U593" s="69">
        <f>+IF(M593="","",IFERROR(+VLOOKUP(C593,materiales!$A$2:$D$1000,4,0),"DSZA"))</f>
        <v/>
      </c>
      <c r="V593" s="69">
        <f>+IF(N593="","","MAN")</f>
        <v/>
      </c>
      <c r="W593" s="69">
        <f>IF(B593="","","02")</f>
        <v/>
      </c>
      <c r="X593" s="69">
        <f>IF(B593="","","01")</f>
        <v/>
      </c>
      <c r="Y593" s="70">
        <f>+RIGHT(B593,8)</f>
        <v/>
      </c>
      <c r="Z593" s="70">
        <f>IF(M593="no_cargado",VLOOKUP(B593,NAfiliado_NFarmacia!A:H,8,0),"")</f>
        <v/>
      </c>
      <c r="AA593" s="71" t="n"/>
    </row>
    <row r="594">
      <c r="A594" s="50" t="n"/>
      <c r="B594" s="70" t="n"/>
      <c r="C594" s="72" t="n"/>
      <c r="D594" s="70" t="n"/>
      <c r="E594" s="70" t="n"/>
      <c r="F594" s="70" t="n"/>
      <c r="G594" s="66">
        <f>+IF($B594="","",+IFERROR(+VLOOKUP(B594,padron!$A$2:$E$2000,2,0),+IFERROR(VLOOKUP(B594,NAfiliado_NFarmacia!$A:$J,10,0),"Ingresar Nuevo Afiliado")))</f>
        <v/>
      </c>
      <c r="H594" s="69">
        <f>+IF(B594="","",+IFERROR(+VLOOKUP($C594,materiales!$A$2:$C$101,2,0),"9999"))</f>
        <v/>
      </c>
      <c r="I594" s="70">
        <f>+IF($B594="","",+IF(OR($F594="Si",$F594=""),IF(ISERROR(VLOOKUP($B594,padron!$A$3:$M$482,9,0)),+IF(ISERROR(VLOOKUP($B594,NAfiliado_NFarmacia!$A$2:$J$497,5,0)),"Ingresa Farmacia",VLOOKUP($B594,NAfiliado_NFarmacia!$A$2:$J$497,5,0)),VLOOKUP($B594,padron!$A$3:$M$482,9,0)),+IF(ISERROR(VLOOKUP($B594,NAfiliado_NFarmacia!$A$2:$J$497,5,0)),"Ingresa Farmacia",VLOOKUP($B594,NAfiliado_NFarmacia!$A$2:$J$497,5,0))))</f>
        <v/>
      </c>
      <c r="J594" s="70">
        <f>+IF($B594="","",+IF(OR($F594="Si",$F594=""),IF(ISERROR(VLOOKUP($B594,padron!$A$3:$M$482,10,0)),+IF(ISERROR(VLOOKUP($B594,NAfiliado_NFarmacia!$A$2:$J$497,5,0)),"Ingresa Direccion de Farmacia",VLOOKUP($B594,NAfiliado_NFarmacia!$A$2:$J$497,6,0)),VLOOKUP($B594,padron!$A$3:$M$482,10,0)),+IF(ISERROR(VLOOKUP($B594,NAfiliado_NFarmacia!$A$2:$J$497,6,0)),"Ingresa Direccion de Farmacia",VLOOKUP($B594,NAfiliado_NFarmacia!$A$2:$J$497,6,0))))</f>
        <v/>
      </c>
      <c r="K594" s="70">
        <f>+IF($B594="","",+IF(OR($F594="Si",$F594=""),IF(ISERROR(VLOOKUP($B594,padron!$A$3:$M$482,10,0)),+IF(ISERROR(VLOOKUP($B594,NAfiliado_NFarmacia!$A$2:$J$497,5,0)),"Ingresa Localidad de Farmacia",VLOOKUP($B594,NAfiliado_NFarmacia!$A$2:$J$497,7,0)),VLOOKUP($B594,padron!$A$3:$M$482,11,0)),+IF(ISERROR(VLOOKUP($B594,NAfiliado_NFarmacia!$A$2:$J$497,7,0)),"Ingresa Localidad de Farmacia",VLOOKUP($B594,NAfiliado_NFarmacia!$A$2:$J$497,7,0))))</f>
        <v/>
      </c>
      <c r="L594" s="69">
        <f>+IF(B594="","",IF(F594="No","84005541",+IFERROR(+VLOOKUP(inicio!B594,padron!$A$2:$H$1999,8,0),"84005541")))</f>
        <v/>
      </c>
      <c r="M594" s="69">
        <f>+IF(B594="","",+IFERROR(+VLOOKUP(B594,padron!A:C,3,0),"no_cargado"))</f>
        <v/>
      </c>
      <c r="N594" s="69">
        <f>+IF(C594="","",+IFERROR(+VLOOKUP($C594,materiales!$A$2:$C$101,3,0),"9999"))</f>
        <v/>
      </c>
      <c r="O594" s="69">
        <f>+IF(D594="","","01")</f>
        <v/>
      </c>
      <c r="P594" s="69">
        <f>+IF(B594="","","CONVENIO 100%")</f>
        <v/>
      </c>
      <c r="Q594" s="69">
        <f>+IF(I594="","","ZTRA")</f>
        <v/>
      </c>
      <c r="R594" s="69">
        <f>+IF(J594="","",+IFERROR(+IF(U594="DSZA","ALMA","1004"),"ALMA"))</f>
        <v/>
      </c>
      <c r="S594" s="69">
        <f>+IF(K594="","","40000001")</f>
        <v/>
      </c>
      <c r="T594" s="69">
        <f>+IF(L594="","",+DAY(TODAY())&amp;"."&amp;TEXT(+TODAY(),"MM")&amp;"."&amp;+YEAR(TODAY()))</f>
        <v/>
      </c>
      <c r="U594" s="69">
        <f>+IF(M594="","",IFERROR(+VLOOKUP(C594,materiales!$A$2:$D$1000,4,0),"DSZA"))</f>
        <v/>
      </c>
      <c r="V594" s="69">
        <f>+IF(N594="","","MAN")</f>
        <v/>
      </c>
      <c r="W594" s="69">
        <f>IF(B594="","","02")</f>
        <v/>
      </c>
      <c r="X594" s="69">
        <f>IF(B594="","","01")</f>
        <v/>
      </c>
      <c r="Y594" s="70">
        <f>+RIGHT(B594,8)</f>
        <v/>
      </c>
      <c r="Z594" s="70">
        <f>IF(M594="no_cargado",VLOOKUP(B594,NAfiliado_NFarmacia!A:H,8,0),"")</f>
        <v/>
      </c>
      <c r="AA594" s="71" t="n"/>
    </row>
    <row r="595">
      <c r="A595" s="50" t="n"/>
      <c r="B595" s="70" t="n"/>
      <c r="C595" s="72" t="n"/>
      <c r="D595" s="70" t="n"/>
      <c r="E595" s="70" t="n"/>
      <c r="F595" s="70" t="n"/>
      <c r="G595" s="66">
        <f>+IF($B595="","",+IFERROR(+VLOOKUP(B595,padron!$A$2:$E$2000,2,0),+IFERROR(VLOOKUP(B595,NAfiliado_NFarmacia!$A:$J,10,0),"Ingresar Nuevo Afiliado")))</f>
        <v/>
      </c>
      <c r="H595" s="69">
        <f>+IF(B595="","",+IFERROR(+VLOOKUP($C595,materiales!$A$2:$C$101,2,0),"9999"))</f>
        <v/>
      </c>
      <c r="I595" s="70">
        <f>+IF($B595="","",+IF(OR($F595="Si",$F595=""),IF(ISERROR(VLOOKUP($B595,padron!$A$3:$M$482,9,0)),+IF(ISERROR(VLOOKUP($B595,NAfiliado_NFarmacia!$A$2:$J$497,5,0)),"Ingresa Farmacia",VLOOKUP($B595,NAfiliado_NFarmacia!$A$2:$J$497,5,0)),VLOOKUP($B595,padron!$A$3:$M$482,9,0)),+IF(ISERROR(VLOOKUP($B595,NAfiliado_NFarmacia!$A$2:$J$497,5,0)),"Ingresa Farmacia",VLOOKUP($B595,NAfiliado_NFarmacia!$A$2:$J$497,5,0))))</f>
        <v/>
      </c>
      <c r="J595" s="70">
        <f>+IF($B595="","",+IF(OR($F595="Si",$F595=""),IF(ISERROR(VLOOKUP($B595,padron!$A$3:$M$482,10,0)),+IF(ISERROR(VLOOKUP($B595,NAfiliado_NFarmacia!$A$2:$J$497,5,0)),"Ingresa Direccion de Farmacia",VLOOKUP($B595,NAfiliado_NFarmacia!$A$2:$J$497,6,0)),VLOOKUP($B595,padron!$A$3:$M$482,10,0)),+IF(ISERROR(VLOOKUP($B595,NAfiliado_NFarmacia!$A$2:$J$497,6,0)),"Ingresa Direccion de Farmacia",VLOOKUP($B595,NAfiliado_NFarmacia!$A$2:$J$497,6,0))))</f>
        <v/>
      </c>
      <c r="K595" s="70">
        <f>+IF($B595="","",+IF(OR($F595="Si",$F595=""),IF(ISERROR(VLOOKUP($B595,padron!$A$3:$M$482,10,0)),+IF(ISERROR(VLOOKUP($B595,NAfiliado_NFarmacia!$A$2:$J$497,5,0)),"Ingresa Localidad de Farmacia",VLOOKUP($B595,NAfiliado_NFarmacia!$A$2:$J$497,7,0)),VLOOKUP($B595,padron!$A$3:$M$482,11,0)),+IF(ISERROR(VLOOKUP($B595,NAfiliado_NFarmacia!$A$2:$J$497,7,0)),"Ingresa Localidad de Farmacia",VLOOKUP($B595,NAfiliado_NFarmacia!$A$2:$J$497,7,0))))</f>
        <v/>
      </c>
      <c r="L595" s="69">
        <f>+IF(B595="","",IF(F595="No","84005541",+IFERROR(+VLOOKUP(inicio!B595,padron!$A$2:$H$1999,8,0),"84005541")))</f>
        <v/>
      </c>
      <c r="M595" s="69">
        <f>+IF(B595="","",+IFERROR(+VLOOKUP(B595,padron!A:C,3,0),"no_cargado"))</f>
        <v/>
      </c>
      <c r="N595" s="69">
        <f>+IF(C595="","",+IFERROR(+VLOOKUP($C595,materiales!$A$2:$C$101,3,0),"9999"))</f>
        <v/>
      </c>
      <c r="O595" s="69">
        <f>+IF(D595="","","01")</f>
        <v/>
      </c>
      <c r="P595" s="69">
        <f>+IF(B595="","","CONVENIO 100%")</f>
        <v/>
      </c>
      <c r="Q595" s="69">
        <f>+IF(I595="","","ZTRA")</f>
        <v/>
      </c>
      <c r="R595" s="69">
        <f>+IF(J595="","",+IFERROR(+IF(U595="DSZA","ALMA","1004"),"ALMA"))</f>
        <v/>
      </c>
      <c r="S595" s="69">
        <f>+IF(K595="","","40000001")</f>
        <v/>
      </c>
      <c r="T595" s="69">
        <f>+IF(L595="","",+DAY(TODAY())&amp;"."&amp;TEXT(+TODAY(),"MM")&amp;"."&amp;+YEAR(TODAY()))</f>
        <v/>
      </c>
      <c r="U595" s="69">
        <f>+IF(M595="","",IFERROR(+VLOOKUP(C595,materiales!$A$2:$D$1000,4,0),"DSZA"))</f>
        <v/>
      </c>
      <c r="V595" s="69">
        <f>+IF(N595="","","MAN")</f>
        <v/>
      </c>
      <c r="W595" s="69">
        <f>IF(B595="","","02")</f>
        <v/>
      </c>
      <c r="X595" s="69">
        <f>IF(B595="","","01")</f>
        <v/>
      </c>
      <c r="Y595" s="70">
        <f>+RIGHT(B595,8)</f>
        <v/>
      </c>
      <c r="Z595" s="70">
        <f>IF(M595="no_cargado",VLOOKUP(B595,NAfiliado_NFarmacia!A:H,8,0),"")</f>
        <v/>
      </c>
      <c r="AA595" s="71" t="n"/>
    </row>
    <row r="596">
      <c r="A596" s="50" t="n"/>
      <c r="B596" s="70" t="n"/>
      <c r="C596" s="72" t="n"/>
      <c r="D596" s="70" t="n"/>
      <c r="E596" s="70" t="n"/>
      <c r="F596" s="70" t="n"/>
      <c r="G596" s="66">
        <f>+IF($B596="","",+IFERROR(+VLOOKUP(B596,padron!$A$2:$E$2000,2,0),+IFERROR(VLOOKUP(B596,NAfiliado_NFarmacia!$A:$J,10,0),"Ingresar Nuevo Afiliado")))</f>
        <v/>
      </c>
      <c r="H596" s="69">
        <f>+IF(B596="","",+IFERROR(+VLOOKUP($C596,materiales!$A$2:$C$101,2,0),"9999"))</f>
        <v/>
      </c>
      <c r="I596" s="70">
        <f>+IF($B596="","",+IF(OR($F596="Si",$F596=""),IF(ISERROR(VLOOKUP($B596,padron!$A$3:$M$482,9,0)),+IF(ISERROR(VLOOKUP($B596,NAfiliado_NFarmacia!$A$2:$J$497,5,0)),"Ingresa Farmacia",VLOOKUP($B596,NAfiliado_NFarmacia!$A$2:$J$497,5,0)),VLOOKUP($B596,padron!$A$3:$M$482,9,0)),+IF(ISERROR(VLOOKUP($B596,NAfiliado_NFarmacia!$A$2:$J$497,5,0)),"Ingresa Farmacia",VLOOKUP($B596,NAfiliado_NFarmacia!$A$2:$J$497,5,0))))</f>
        <v/>
      </c>
      <c r="J596" s="70">
        <f>+IF($B596="","",+IF(OR($F596="Si",$F596=""),IF(ISERROR(VLOOKUP($B596,padron!$A$3:$M$482,10,0)),+IF(ISERROR(VLOOKUP($B596,NAfiliado_NFarmacia!$A$2:$J$497,5,0)),"Ingresa Direccion de Farmacia",VLOOKUP($B596,NAfiliado_NFarmacia!$A$2:$J$497,6,0)),VLOOKUP($B596,padron!$A$3:$M$482,10,0)),+IF(ISERROR(VLOOKUP($B596,NAfiliado_NFarmacia!$A$2:$J$497,6,0)),"Ingresa Direccion de Farmacia",VLOOKUP($B596,NAfiliado_NFarmacia!$A$2:$J$497,6,0))))</f>
        <v/>
      </c>
      <c r="K596" s="70">
        <f>+IF($B596="","",+IF(OR($F596="Si",$F596=""),IF(ISERROR(VLOOKUP($B596,padron!$A$3:$M$482,10,0)),+IF(ISERROR(VLOOKUP($B596,NAfiliado_NFarmacia!$A$2:$J$497,5,0)),"Ingresa Localidad de Farmacia",VLOOKUP($B596,NAfiliado_NFarmacia!$A$2:$J$497,7,0)),VLOOKUP($B596,padron!$A$3:$M$482,11,0)),+IF(ISERROR(VLOOKUP($B596,NAfiliado_NFarmacia!$A$2:$J$497,7,0)),"Ingresa Localidad de Farmacia",VLOOKUP($B596,NAfiliado_NFarmacia!$A$2:$J$497,7,0))))</f>
        <v/>
      </c>
      <c r="L596" s="69">
        <f>+IF(B596="","",IF(F596="No","84005541",+IFERROR(+VLOOKUP(inicio!B596,padron!$A$2:$H$1999,8,0),"84005541")))</f>
        <v/>
      </c>
      <c r="M596" s="69">
        <f>+IF(B596="","",+IFERROR(+VLOOKUP(B596,padron!A:C,3,0),"no_cargado"))</f>
        <v/>
      </c>
      <c r="N596" s="69">
        <f>+IF(C596="","",+IFERROR(+VLOOKUP($C596,materiales!$A$2:$C$101,3,0),"9999"))</f>
        <v/>
      </c>
      <c r="O596" s="69">
        <f>+IF(D596="","","01")</f>
        <v/>
      </c>
      <c r="P596" s="69">
        <f>+IF(B596="","","CONVENIO 100%")</f>
        <v/>
      </c>
      <c r="Q596" s="69">
        <f>+IF(I596="","","ZTRA")</f>
        <v/>
      </c>
      <c r="R596" s="69">
        <f>+IF(J596="","",+IFERROR(+IF(U596="DSZA","ALMA","1004"),"ALMA"))</f>
        <v/>
      </c>
      <c r="S596" s="69">
        <f>+IF(K596="","","40000001")</f>
        <v/>
      </c>
      <c r="T596" s="69">
        <f>+IF(L596="","",+DAY(TODAY())&amp;"."&amp;TEXT(+TODAY(),"MM")&amp;"."&amp;+YEAR(TODAY()))</f>
        <v/>
      </c>
      <c r="U596" s="69">
        <f>+IF(M596="","",IFERROR(+VLOOKUP(C596,materiales!$A$2:$D$1000,4,0),"DSZA"))</f>
        <v/>
      </c>
      <c r="V596" s="69">
        <f>+IF(N596="","","MAN")</f>
        <v/>
      </c>
      <c r="W596" s="69">
        <f>IF(B596="","","02")</f>
        <v/>
      </c>
      <c r="X596" s="69">
        <f>IF(B596="","","01")</f>
        <v/>
      </c>
      <c r="Y596" s="70">
        <f>+RIGHT(B596,8)</f>
        <v/>
      </c>
      <c r="Z596" s="70">
        <f>IF(M596="no_cargado",VLOOKUP(B596,NAfiliado_NFarmacia!A:H,8,0),"")</f>
        <v/>
      </c>
      <c r="AA596" s="71" t="n"/>
    </row>
    <row r="597">
      <c r="A597" s="50" t="n"/>
      <c r="B597" s="70" t="n"/>
      <c r="C597" s="72" t="n"/>
      <c r="D597" s="70" t="n"/>
      <c r="E597" s="70" t="n"/>
      <c r="F597" s="70" t="n"/>
      <c r="G597" s="66">
        <f>+IF($B597="","",+IFERROR(+VLOOKUP(B597,padron!$A$2:$E$2000,2,0),+IFERROR(VLOOKUP(B597,NAfiliado_NFarmacia!$A:$J,10,0),"Ingresar Nuevo Afiliado")))</f>
        <v/>
      </c>
      <c r="H597" s="69">
        <f>+IF(B597="","",+IFERROR(+VLOOKUP($C597,materiales!$A$2:$C$101,2,0),"9999"))</f>
        <v/>
      </c>
      <c r="I597" s="70">
        <f>+IF($B597="","",+IF(OR($F597="Si",$F597=""),IF(ISERROR(VLOOKUP($B597,padron!$A$3:$M$482,9,0)),+IF(ISERROR(VLOOKUP($B597,NAfiliado_NFarmacia!$A$2:$J$497,5,0)),"Ingresa Farmacia",VLOOKUP($B597,NAfiliado_NFarmacia!$A$2:$J$497,5,0)),VLOOKUP($B597,padron!$A$3:$M$482,9,0)),+IF(ISERROR(VLOOKUP($B597,NAfiliado_NFarmacia!$A$2:$J$497,5,0)),"Ingresa Farmacia",VLOOKUP($B597,NAfiliado_NFarmacia!$A$2:$J$497,5,0))))</f>
        <v/>
      </c>
      <c r="J597" s="70">
        <f>+IF($B597="","",+IF(OR($F597="Si",$F597=""),IF(ISERROR(VLOOKUP($B597,padron!$A$3:$M$482,10,0)),+IF(ISERROR(VLOOKUP($B597,NAfiliado_NFarmacia!$A$2:$J$497,5,0)),"Ingresa Direccion de Farmacia",VLOOKUP($B597,NAfiliado_NFarmacia!$A$2:$J$497,6,0)),VLOOKUP($B597,padron!$A$3:$M$482,10,0)),+IF(ISERROR(VLOOKUP($B597,NAfiliado_NFarmacia!$A$2:$J$497,6,0)),"Ingresa Direccion de Farmacia",VLOOKUP($B597,NAfiliado_NFarmacia!$A$2:$J$497,6,0))))</f>
        <v/>
      </c>
      <c r="K597" s="70">
        <f>+IF($B597="","",+IF(OR($F597="Si",$F597=""),IF(ISERROR(VLOOKUP($B597,padron!$A$3:$M$482,10,0)),+IF(ISERROR(VLOOKUP($B597,NAfiliado_NFarmacia!$A$2:$J$497,5,0)),"Ingresa Localidad de Farmacia",VLOOKUP($B597,NAfiliado_NFarmacia!$A$2:$J$497,7,0)),VLOOKUP($B597,padron!$A$3:$M$482,11,0)),+IF(ISERROR(VLOOKUP($B597,NAfiliado_NFarmacia!$A$2:$J$497,7,0)),"Ingresa Localidad de Farmacia",VLOOKUP($B597,NAfiliado_NFarmacia!$A$2:$J$497,7,0))))</f>
        <v/>
      </c>
      <c r="L597" s="69">
        <f>+IF(B597="","",IF(F597="No","84005541",+IFERROR(+VLOOKUP(inicio!B597,padron!$A$2:$H$1999,8,0),"84005541")))</f>
        <v/>
      </c>
      <c r="M597" s="69">
        <f>+IF(B597="","",+IFERROR(+VLOOKUP(B597,padron!A:C,3,0),"no_cargado"))</f>
        <v/>
      </c>
      <c r="N597" s="69">
        <f>+IF(C597="","",+IFERROR(+VLOOKUP($C597,materiales!$A$2:$C$101,3,0),"9999"))</f>
        <v/>
      </c>
      <c r="O597" s="69">
        <f>+IF(D597="","","01")</f>
        <v/>
      </c>
      <c r="P597" s="69">
        <f>+IF(B597="","","CONVENIO 100%")</f>
        <v/>
      </c>
      <c r="Q597" s="69">
        <f>+IF(I597="","","ZTRA")</f>
        <v/>
      </c>
      <c r="R597" s="69">
        <f>+IF(J597="","",+IFERROR(+IF(U597="DSZA","ALMA","1004"),"ALMA"))</f>
        <v/>
      </c>
      <c r="S597" s="69">
        <f>+IF(K597="","","40000001")</f>
        <v/>
      </c>
      <c r="T597" s="69">
        <f>+IF(L597="","",+DAY(TODAY())&amp;"."&amp;TEXT(+TODAY(),"MM")&amp;"."&amp;+YEAR(TODAY()))</f>
        <v/>
      </c>
      <c r="U597" s="69">
        <f>+IF(M597="","",IFERROR(+VLOOKUP(C597,materiales!$A$2:$D$1000,4,0),"DSZA"))</f>
        <v/>
      </c>
      <c r="V597" s="69">
        <f>+IF(N597="","","MAN")</f>
        <v/>
      </c>
      <c r="W597" s="69">
        <f>IF(B597="","","02")</f>
        <v/>
      </c>
      <c r="X597" s="69">
        <f>IF(B597="","","01")</f>
        <v/>
      </c>
      <c r="Y597" s="70">
        <f>+RIGHT(B597,8)</f>
        <v/>
      </c>
      <c r="Z597" s="70">
        <f>IF(M597="no_cargado",VLOOKUP(B597,NAfiliado_NFarmacia!A:H,8,0),"")</f>
        <v/>
      </c>
      <c r="AA597" s="71" t="n"/>
    </row>
    <row r="598">
      <c r="A598" s="50" t="n"/>
      <c r="B598" s="70" t="n"/>
      <c r="C598" s="72" t="n"/>
      <c r="D598" s="70" t="n"/>
      <c r="E598" s="70" t="n"/>
      <c r="F598" s="70" t="n"/>
      <c r="G598" s="66">
        <f>+IF($B598="","",+IFERROR(+VLOOKUP(B598,padron!$A$2:$E$2000,2,0),+IFERROR(VLOOKUP(B598,NAfiliado_NFarmacia!$A:$J,10,0),"Ingresar Nuevo Afiliado")))</f>
        <v/>
      </c>
      <c r="H598" s="69">
        <f>+IF(B598="","",+IFERROR(+VLOOKUP($C598,materiales!$A$2:$C$101,2,0),"9999"))</f>
        <v/>
      </c>
      <c r="I598" s="70">
        <f>+IF($B598="","",+IF(OR($F598="Si",$F598=""),IF(ISERROR(VLOOKUP($B598,padron!$A$3:$M$482,9,0)),+IF(ISERROR(VLOOKUP($B598,NAfiliado_NFarmacia!$A$2:$J$497,5,0)),"Ingresa Farmacia",VLOOKUP($B598,NAfiliado_NFarmacia!$A$2:$J$497,5,0)),VLOOKUP($B598,padron!$A$3:$M$482,9,0)),+IF(ISERROR(VLOOKUP($B598,NAfiliado_NFarmacia!$A$2:$J$497,5,0)),"Ingresa Farmacia",VLOOKUP($B598,NAfiliado_NFarmacia!$A$2:$J$497,5,0))))</f>
        <v/>
      </c>
      <c r="J598" s="70">
        <f>+IF($B598="","",+IF(OR($F598="Si",$F598=""),IF(ISERROR(VLOOKUP($B598,padron!$A$3:$M$482,10,0)),+IF(ISERROR(VLOOKUP($B598,NAfiliado_NFarmacia!$A$2:$J$497,5,0)),"Ingresa Direccion de Farmacia",VLOOKUP($B598,NAfiliado_NFarmacia!$A$2:$J$497,6,0)),VLOOKUP($B598,padron!$A$3:$M$482,10,0)),+IF(ISERROR(VLOOKUP($B598,NAfiliado_NFarmacia!$A$2:$J$497,6,0)),"Ingresa Direccion de Farmacia",VLOOKUP($B598,NAfiliado_NFarmacia!$A$2:$J$497,6,0))))</f>
        <v/>
      </c>
      <c r="K598" s="70">
        <f>+IF($B598="","",+IF(OR($F598="Si",$F598=""),IF(ISERROR(VLOOKUP($B598,padron!$A$3:$M$482,10,0)),+IF(ISERROR(VLOOKUP($B598,NAfiliado_NFarmacia!$A$2:$J$497,5,0)),"Ingresa Localidad de Farmacia",VLOOKUP($B598,NAfiliado_NFarmacia!$A$2:$J$497,7,0)),VLOOKUP($B598,padron!$A$3:$M$482,11,0)),+IF(ISERROR(VLOOKUP($B598,NAfiliado_NFarmacia!$A$2:$J$497,7,0)),"Ingresa Localidad de Farmacia",VLOOKUP($B598,NAfiliado_NFarmacia!$A$2:$J$497,7,0))))</f>
        <v/>
      </c>
      <c r="L598" s="69">
        <f>+IF(B598="","",IF(F598="No","84005541",+IFERROR(+VLOOKUP(inicio!B598,padron!$A$2:$H$1999,8,0),"84005541")))</f>
        <v/>
      </c>
      <c r="M598" s="69">
        <f>+IF(B598="","",+IFERROR(+VLOOKUP(B598,padron!A:C,3,0),"no_cargado"))</f>
        <v/>
      </c>
      <c r="N598" s="69">
        <f>+IF(C598="","",+IFERROR(+VLOOKUP($C598,materiales!$A$2:$C$101,3,0),"9999"))</f>
        <v/>
      </c>
      <c r="O598" s="69">
        <f>+IF(D598="","","01")</f>
        <v/>
      </c>
      <c r="P598" s="69">
        <f>+IF(B598="","","CONVENIO 100%")</f>
        <v/>
      </c>
      <c r="Q598" s="69">
        <f>+IF(I598="","","ZTRA")</f>
        <v/>
      </c>
      <c r="R598" s="69">
        <f>+IF(J598="","",+IFERROR(+IF(U598="DSZA","ALMA","1004"),"ALMA"))</f>
        <v/>
      </c>
      <c r="S598" s="69">
        <f>+IF(K598="","","40000001")</f>
        <v/>
      </c>
      <c r="T598" s="69">
        <f>+IF(L598="","",+DAY(TODAY())&amp;"."&amp;TEXT(+TODAY(),"MM")&amp;"."&amp;+YEAR(TODAY()))</f>
        <v/>
      </c>
      <c r="U598" s="69">
        <f>+IF(M598="","",IFERROR(+VLOOKUP(C598,materiales!$A$2:$D$1000,4,0),"DSZA"))</f>
        <v/>
      </c>
      <c r="V598" s="69">
        <f>+IF(N598="","","MAN")</f>
        <v/>
      </c>
      <c r="W598" s="69">
        <f>IF(B598="","","02")</f>
        <v/>
      </c>
      <c r="X598" s="69">
        <f>IF(B598="","","01")</f>
        <v/>
      </c>
      <c r="Y598" s="70">
        <f>+RIGHT(B598,8)</f>
        <v/>
      </c>
      <c r="Z598" s="70">
        <f>IF(M598="no_cargado",VLOOKUP(B598,NAfiliado_NFarmacia!A:H,8,0),"")</f>
        <v/>
      </c>
      <c r="AA598" s="71" t="n"/>
    </row>
    <row r="599">
      <c r="A599" s="50" t="n"/>
      <c r="B599" s="70" t="n"/>
      <c r="C599" s="72" t="n"/>
      <c r="D599" s="70" t="n"/>
      <c r="E599" s="70" t="n"/>
      <c r="F599" s="70" t="n"/>
      <c r="G599" s="66">
        <f>+IF($B599="","",+IFERROR(+VLOOKUP(B599,padron!$A$2:$E$2000,2,0),+IFERROR(VLOOKUP(B599,NAfiliado_NFarmacia!$A:$J,10,0),"Ingresar Nuevo Afiliado")))</f>
        <v/>
      </c>
      <c r="H599" s="69">
        <f>+IF(B599="","",+IFERROR(+VLOOKUP($C599,materiales!$A$2:$C$101,2,0),"9999"))</f>
        <v/>
      </c>
      <c r="I599" s="70">
        <f>+IF($B599="","",+IF(OR($F599="Si",$F599=""),IF(ISERROR(VLOOKUP($B599,padron!$A$3:$M$482,9,0)),+IF(ISERROR(VLOOKUP($B599,NAfiliado_NFarmacia!$A$2:$J$497,5,0)),"Ingresa Farmacia",VLOOKUP($B599,NAfiliado_NFarmacia!$A$2:$J$497,5,0)),VLOOKUP($B599,padron!$A$3:$M$482,9,0)),+IF(ISERROR(VLOOKUP($B599,NAfiliado_NFarmacia!$A$2:$J$497,5,0)),"Ingresa Farmacia",VLOOKUP($B599,NAfiliado_NFarmacia!$A$2:$J$497,5,0))))</f>
        <v/>
      </c>
      <c r="J599" s="70">
        <f>+IF($B599="","",+IF(OR($F599="Si",$F599=""),IF(ISERROR(VLOOKUP($B599,padron!$A$3:$M$482,10,0)),+IF(ISERROR(VLOOKUP($B599,NAfiliado_NFarmacia!$A$2:$J$497,5,0)),"Ingresa Direccion de Farmacia",VLOOKUP($B599,NAfiliado_NFarmacia!$A$2:$J$497,6,0)),VLOOKUP($B599,padron!$A$3:$M$482,10,0)),+IF(ISERROR(VLOOKUP($B599,NAfiliado_NFarmacia!$A$2:$J$497,6,0)),"Ingresa Direccion de Farmacia",VLOOKUP($B599,NAfiliado_NFarmacia!$A$2:$J$497,6,0))))</f>
        <v/>
      </c>
      <c r="K599" s="70">
        <f>+IF($B599="","",+IF(OR($F599="Si",$F599=""),IF(ISERROR(VLOOKUP($B599,padron!$A$3:$M$482,10,0)),+IF(ISERROR(VLOOKUP($B599,NAfiliado_NFarmacia!$A$2:$J$497,5,0)),"Ingresa Localidad de Farmacia",VLOOKUP($B599,NAfiliado_NFarmacia!$A$2:$J$497,7,0)),VLOOKUP($B599,padron!$A$3:$M$482,11,0)),+IF(ISERROR(VLOOKUP($B599,NAfiliado_NFarmacia!$A$2:$J$497,7,0)),"Ingresa Localidad de Farmacia",VLOOKUP($B599,NAfiliado_NFarmacia!$A$2:$J$497,7,0))))</f>
        <v/>
      </c>
      <c r="L599" s="69">
        <f>+IF(B599="","",IF(F599="No","84005541",+IFERROR(+VLOOKUP(inicio!B599,padron!$A$2:$H$1999,8,0),"84005541")))</f>
        <v/>
      </c>
      <c r="M599" s="69">
        <f>+IF(B599="","",+IFERROR(+VLOOKUP(B599,padron!A:C,3,0),"no_cargado"))</f>
        <v/>
      </c>
      <c r="N599" s="69">
        <f>+IF(C599="","",+IFERROR(+VLOOKUP($C599,materiales!$A$2:$C$101,3,0),"9999"))</f>
        <v/>
      </c>
      <c r="O599" s="69">
        <f>+IF(D599="","","01")</f>
        <v/>
      </c>
      <c r="P599" s="69">
        <f>+IF(B599="","","CONVENIO 100%")</f>
        <v/>
      </c>
      <c r="Q599" s="69">
        <f>+IF(I599="","","ZTRA")</f>
        <v/>
      </c>
      <c r="R599" s="69">
        <f>+IF(J599="","",+IFERROR(+IF(U599="DSZA","ALMA","1004"),"ALMA"))</f>
        <v/>
      </c>
      <c r="S599" s="69">
        <f>+IF(K599="","","40000001")</f>
        <v/>
      </c>
      <c r="T599" s="69">
        <f>+IF(L599="","",+DAY(TODAY())&amp;"."&amp;TEXT(+TODAY(),"MM")&amp;"."&amp;+YEAR(TODAY()))</f>
        <v/>
      </c>
      <c r="U599" s="69">
        <f>+IF(M599="","",IFERROR(+VLOOKUP(C599,materiales!$A$2:$D$1000,4,0),"DSZA"))</f>
        <v/>
      </c>
      <c r="V599" s="69">
        <f>+IF(N599="","","MAN")</f>
        <v/>
      </c>
      <c r="W599" s="69">
        <f>IF(B599="","","02")</f>
        <v/>
      </c>
      <c r="X599" s="69">
        <f>IF(B599="","","01")</f>
        <v/>
      </c>
      <c r="Y599" s="70">
        <f>+RIGHT(B599,8)</f>
        <v/>
      </c>
      <c r="Z599" s="70">
        <f>IF(M599="no_cargado",VLOOKUP(B599,NAfiliado_NFarmacia!A:H,8,0),"")</f>
        <v/>
      </c>
      <c r="AA599" s="71" t="n"/>
    </row>
    <row r="600">
      <c r="A600" s="50" t="n"/>
      <c r="B600" s="70" t="n"/>
      <c r="C600" s="72" t="n"/>
      <c r="D600" s="70" t="n"/>
      <c r="E600" s="70" t="n"/>
      <c r="F600" s="70" t="n"/>
      <c r="G600" s="66">
        <f>+IF($B600="","",+IFERROR(+VLOOKUP(B600,padron!$A$2:$E$2000,2,0),+IFERROR(VLOOKUP(B600,NAfiliado_NFarmacia!$A:$J,10,0),"Ingresar Nuevo Afiliado")))</f>
        <v/>
      </c>
      <c r="H600" s="69">
        <f>+IF(B600="","",+IFERROR(+VLOOKUP($C600,materiales!$A$2:$C$101,2,0),"9999"))</f>
        <v/>
      </c>
      <c r="I600" s="70">
        <f>+IF($B600="","",+IF(OR($F600="Si",$F600=""),IF(ISERROR(VLOOKUP($B600,padron!$A$3:$M$482,9,0)),+IF(ISERROR(VLOOKUP($B600,NAfiliado_NFarmacia!$A$2:$J$497,5,0)),"Ingresa Farmacia",VLOOKUP($B600,NAfiliado_NFarmacia!$A$2:$J$497,5,0)),VLOOKUP($B600,padron!$A$3:$M$482,9,0)),+IF(ISERROR(VLOOKUP($B600,NAfiliado_NFarmacia!$A$2:$J$497,5,0)),"Ingresa Farmacia",VLOOKUP($B600,NAfiliado_NFarmacia!$A$2:$J$497,5,0))))</f>
        <v/>
      </c>
      <c r="J600" s="70">
        <f>+IF($B600="","",+IF(OR($F600="Si",$F600=""),IF(ISERROR(VLOOKUP($B600,padron!$A$3:$M$482,10,0)),+IF(ISERROR(VLOOKUP($B600,NAfiliado_NFarmacia!$A$2:$J$497,5,0)),"Ingresa Direccion de Farmacia",VLOOKUP($B600,NAfiliado_NFarmacia!$A$2:$J$497,6,0)),VLOOKUP($B600,padron!$A$3:$M$482,10,0)),+IF(ISERROR(VLOOKUP($B600,NAfiliado_NFarmacia!$A$2:$J$497,6,0)),"Ingresa Direccion de Farmacia",VLOOKUP($B600,NAfiliado_NFarmacia!$A$2:$J$497,6,0))))</f>
        <v/>
      </c>
      <c r="K600" s="70">
        <f>+IF($B600="","",+IF(OR($F600="Si",$F600=""),IF(ISERROR(VLOOKUP($B600,padron!$A$3:$M$482,10,0)),+IF(ISERROR(VLOOKUP($B600,NAfiliado_NFarmacia!$A$2:$J$497,5,0)),"Ingresa Localidad de Farmacia",VLOOKUP($B600,NAfiliado_NFarmacia!$A$2:$J$497,7,0)),VLOOKUP($B600,padron!$A$3:$M$482,11,0)),+IF(ISERROR(VLOOKUP($B600,NAfiliado_NFarmacia!$A$2:$J$497,7,0)),"Ingresa Localidad de Farmacia",VLOOKUP($B600,NAfiliado_NFarmacia!$A$2:$J$497,7,0))))</f>
        <v/>
      </c>
      <c r="L600" s="69">
        <f>+IF(B600="","",IF(F600="No","84005541",+IFERROR(+VLOOKUP(inicio!B600,padron!$A$2:$H$1999,8,0),"84005541")))</f>
        <v/>
      </c>
      <c r="M600" s="69">
        <f>+IF(B600="","",+IFERROR(+VLOOKUP(B600,padron!A:C,3,0),"no_cargado"))</f>
        <v/>
      </c>
      <c r="N600" s="69">
        <f>+IF(C600="","",+IFERROR(+VLOOKUP($C600,materiales!$A$2:$C$101,3,0),"9999"))</f>
        <v/>
      </c>
      <c r="O600" s="69">
        <f>+IF(D600="","","01")</f>
        <v/>
      </c>
      <c r="P600" s="69">
        <f>+IF(B600="","","CONVENIO 100%")</f>
        <v/>
      </c>
      <c r="Q600" s="69">
        <f>+IF(I600="","","ZTRA")</f>
        <v/>
      </c>
      <c r="R600" s="69">
        <f>+IF(J600="","",+IFERROR(+IF(U600="DSZA","ALMA","1004"),"ALMA"))</f>
        <v/>
      </c>
      <c r="S600" s="69">
        <f>+IF(K600="","","40000001")</f>
        <v/>
      </c>
      <c r="T600" s="69">
        <f>+IF(L600="","",+DAY(TODAY())&amp;"."&amp;TEXT(+TODAY(),"MM")&amp;"."&amp;+YEAR(TODAY()))</f>
        <v/>
      </c>
      <c r="U600" s="69">
        <f>+IF(M600="","",IFERROR(+VLOOKUP(C600,materiales!$A$2:$D$1000,4,0),"DSZA"))</f>
        <v/>
      </c>
      <c r="V600" s="69">
        <f>+IF(N600="","","MAN")</f>
        <v/>
      </c>
      <c r="W600" s="69">
        <f>IF(B600="","","02")</f>
        <v/>
      </c>
      <c r="X600" s="69">
        <f>IF(B600="","","01")</f>
        <v/>
      </c>
      <c r="Y600" s="70">
        <f>+RIGHT(B600,8)</f>
        <v/>
      </c>
      <c r="Z600" s="70">
        <f>IF(M600="no_cargado",VLOOKUP(B600,NAfiliado_NFarmacia!A:H,8,0),"")</f>
        <v/>
      </c>
      <c r="AA600" s="71" t="n"/>
    </row>
    <row r="601">
      <c r="A601" s="50" t="n"/>
      <c r="B601" s="70" t="n"/>
      <c r="C601" s="72" t="n"/>
      <c r="D601" s="70" t="n"/>
      <c r="E601" s="70" t="n"/>
      <c r="F601" s="70" t="n"/>
      <c r="G601" s="66">
        <f>+IF($B601="","",+IFERROR(+VLOOKUP(B601,padron!$A$2:$E$2000,2,0),+IFERROR(VLOOKUP(B601,NAfiliado_NFarmacia!$A:$J,10,0),"Ingresar Nuevo Afiliado")))</f>
        <v/>
      </c>
      <c r="H601" s="69">
        <f>+IF(B601="","",+IFERROR(+VLOOKUP($C601,materiales!$A$2:$C$101,2,0),"9999"))</f>
        <v/>
      </c>
      <c r="I601" s="70">
        <f>+IF($B601="","",+IF(OR($F601="Si",$F601=""),IF(ISERROR(VLOOKUP($B601,padron!$A$3:$M$482,9,0)),+IF(ISERROR(VLOOKUP($B601,NAfiliado_NFarmacia!$A$2:$J$497,5,0)),"Ingresa Farmacia",VLOOKUP($B601,NAfiliado_NFarmacia!$A$2:$J$497,5,0)),VLOOKUP($B601,padron!$A$3:$M$482,9,0)),+IF(ISERROR(VLOOKUP($B601,NAfiliado_NFarmacia!$A$2:$J$497,5,0)),"Ingresa Farmacia",VLOOKUP($B601,NAfiliado_NFarmacia!$A$2:$J$497,5,0))))</f>
        <v/>
      </c>
      <c r="J601" s="70">
        <f>+IF($B601="","",+IF(OR($F601="Si",$F601=""),IF(ISERROR(VLOOKUP($B601,padron!$A$3:$M$482,10,0)),+IF(ISERROR(VLOOKUP($B601,NAfiliado_NFarmacia!$A$2:$J$497,5,0)),"Ingresa Direccion de Farmacia",VLOOKUP($B601,NAfiliado_NFarmacia!$A$2:$J$497,6,0)),VLOOKUP($B601,padron!$A$3:$M$482,10,0)),+IF(ISERROR(VLOOKUP($B601,NAfiliado_NFarmacia!$A$2:$J$497,6,0)),"Ingresa Direccion de Farmacia",VLOOKUP($B601,NAfiliado_NFarmacia!$A$2:$J$497,6,0))))</f>
        <v/>
      </c>
      <c r="K601" s="70">
        <f>+IF($B601="","",+IF(OR($F601="Si",$F601=""),IF(ISERROR(VLOOKUP($B601,padron!$A$3:$M$482,10,0)),+IF(ISERROR(VLOOKUP($B601,NAfiliado_NFarmacia!$A$2:$J$497,5,0)),"Ingresa Localidad de Farmacia",VLOOKUP($B601,NAfiliado_NFarmacia!$A$2:$J$497,7,0)),VLOOKUP($B601,padron!$A$3:$M$482,11,0)),+IF(ISERROR(VLOOKUP($B601,NAfiliado_NFarmacia!$A$2:$J$497,7,0)),"Ingresa Localidad de Farmacia",VLOOKUP($B601,NAfiliado_NFarmacia!$A$2:$J$497,7,0))))</f>
        <v/>
      </c>
      <c r="L601" s="69">
        <f>+IF(B601="","",IF(F601="No","84005541",+IFERROR(+VLOOKUP(inicio!B601,padron!$A$2:$H$1999,8,0),"84005541")))</f>
        <v/>
      </c>
      <c r="M601" s="69">
        <f>+IF(B601="","",+IFERROR(+VLOOKUP(B601,padron!A:C,3,0),"no_cargado"))</f>
        <v/>
      </c>
      <c r="N601" s="69">
        <f>+IF(C601="","",+IFERROR(+VLOOKUP($C601,materiales!$A$2:$C$101,3,0),"9999"))</f>
        <v/>
      </c>
      <c r="O601" s="69">
        <f>+IF(D601="","","01")</f>
        <v/>
      </c>
      <c r="P601" s="69">
        <f>+IF(B601="","","CONVENIO 100%")</f>
        <v/>
      </c>
      <c r="Q601" s="69">
        <f>+IF(I601="","","ZTRA")</f>
        <v/>
      </c>
      <c r="R601" s="69">
        <f>+IF(J601="","",+IFERROR(+IF(U601="DSZA","ALMA","1004"),"ALMA"))</f>
        <v/>
      </c>
      <c r="S601" s="69">
        <f>+IF(K601="","","40000001")</f>
        <v/>
      </c>
      <c r="T601" s="69">
        <f>+IF(L601="","",+DAY(TODAY())&amp;"."&amp;TEXT(+TODAY(),"MM")&amp;"."&amp;+YEAR(TODAY()))</f>
        <v/>
      </c>
      <c r="U601" s="69">
        <f>+IF(M601="","",IFERROR(+VLOOKUP(C601,materiales!$A$2:$D$1000,4,0),"DSZA"))</f>
        <v/>
      </c>
      <c r="V601" s="69">
        <f>+IF(N601="","","MAN")</f>
        <v/>
      </c>
      <c r="W601" s="69">
        <f>IF(B601="","","02")</f>
        <v/>
      </c>
      <c r="X601" s="69">
        <f>IF(B601="","","01")</f>
        <v/>
      </c>
      <c r="Y601" s="70">
        <f>+RIGHT(B601,8)</f>
        <v/>
      </c>
      <c r="Z601" s="70">
        <f>IF(M601="no_cargado",VLOOKUP(B601,NAfiliado_NFarmacia!A:H,8,0),"")</f>
        <v/>
      </c>
      <c r="AA601" s="71" t="n"/>
    </row>
    <row r="602">
      <c r="A602" s="50" t="n"/>
      <c r="B602" s="70" t="n"/>
      <c r="C602" s="72" t="n"/>
      <c r="D602" s="70" t="n"/>
      <c r="E602" s="70" t="n"/>
      <c r="F602" s="70" t="n"/>
      <c r="G602" s="66">
        <f>+IF($B602="","",+IFERROR(+VLOOKUP(B602,padron!$A$2:$E$2000,2,0),+IFERROR(VLOOKUP(B602,NAfiliado_NFarmacia!$A:$J,10,0),"Ingresar Nuevo Afiliado")))</f>
        <v/>
      </c>
      <c r="H602" s="69">
        <f>+IF(B602="","",+IFERROR(+VLOOKUP($C602,materiales!$A$2:$C$101,2,0),"9999"))</f>
        <v/>
      </c>
      <c r="I602" s="70">
        <f>+IF($B602="","",+IF(OR($F602="Si",$F602=""),IF(ISERROR(VLOOKUP($B602,padron!$A$3:$M$482,9,0)),+IF(ISERROR(VLOOKUP($B602,NAfiliado_NFarmacia!$A$2:$J$497,5,0)),"Ingresa Farmacia",VLOOKUP($B602,NAfiliado_NFarmacia!$A$2:$J$497,5,0)),VLOOKUP($B602,padron!$A$3:$M$482,9,0)),+IF(ISERROR(VLOOKUP($B602,NAfiliado_NFarmacia!$A$2:$J$497,5,0)),"Ingresa Farmacia",VLOOKUP($B602,NAfiliado_NFarmacia!$A$2:$J$497,5,0))))</f>
        <v/>
      </c>
      <c r="J602" s="70">
        <f>+IF($B602="","",+IF(OR($F602="Si",$F602=""),IF(ISERROR(VLOOKUP($B602,padron!$A$3:$M$482,10,0)),+IF(ISERROR(VLOOKUP($B602,NAfiliado_NFarmacia!$A$2:$J$497,5,0)),"Ingresa Direccion de Farmacia",VLOOKUP($B602,NAfiliado_NFarmacia!$A$2:$J$497,6,0)),VLOOKUP($B602,padron!$A$3:$M$482,10,0)),+IF(ISERROR(VLOOKUP($B602,NAfiliado_NFarmacia!$A$2:$J$497,6,0)),"Ingresa Direccion de Farmacia",VLOOKUP($B602,NAfiliado_NFarmacia!$A$2:$J$497,6,0))))</f>
        <v/>
      </c>
      <c r="K602" s="70">
        <f>+IF($B602="","",+IF(OR($F602="Si",$F602=""),IF(ISERROR(VLOOKUP($B602,padron!$A$3:$M$482,10,0)),+IF(ISERROR(VLOOKUP($B602,NAfiliado_NFarmacia!$A$2:$J$497,5,0)),"Ingresa Localidad de Farmacia",VLOOKUP($B602,NAfiliado_NFarmacia!$A$2:$J$497,7,0)),VLOOKUP($B602,padron!$A$3:$M$482,11,0)),+IF(ISERROR(VLOOKUP($B602,NAfiliado_NFarmacia!$A$2:$J$497,7,0)),"Ingresa Localidad de Farmacia",VLOOKUP($B602,NAfiliado_NFarmacia!$A$2:$J$497,7,0))))</f>
        <v/>
      </c>
      <c r="L602" s="69">
        <f>+IF(B602="","",IF(F602="No","84005541",+IFERROR(+VLOOKUP(inicio!B602,padron!$A$2:$H$1999,8,0),"84005541")))</f>
        <v/>
      </c>
      <c r="M602" s="69">
        <f>+IF(B602="","",+IFERROR(+VLOOKUP(B602,padron!A:C,3,0),"no_cargado"))</f>
        <v/>
      </c>
      <c r="N602" s="69">
        <f>+IF(C602="","",+IFERROR(+VLOOKUP($C602,materiales!$A$2:$C$101,3,0),"9999"))</f>
        <v/>
      </c>
      <c r="O602" s="69">
        <f>+IF(D602="","","01")</f>
        <v/>
      </c>
      <c r="P602" s="69">
        <f>+IF(B602="","","CONVENIO 100%")</f>
        <v/>
      </c>
      <c r="Q602" s="69">
        <f>+IF(I602="","","ZTRA")</f>
        <v/>
      </c>
      <c r="R602" s="69">
        <f>+IF(J602="","",+IFERROR(+IF(U602="DSZA","ALMA","1004"),"ALMA"))</f>
        <v/>
      </c>
      <c r="S602" s="69">
        <f>+IF(K602="","","40000001")</f>
        <v/>
      </c>
      <c r="T602" s="69">
        <f>+IF(L602="","",+DAY(TODAY())&amp;"."&amp;TEXT(+TODAY(),"MM")&amp;"."&amp;+YEAR(TODAY()))</f>
        <v/>
      </c>
      <c r="U602" s="69">
        <f>+IF(M602="","",IFERROR(+VLOOKUP(C602,materiales!$A$2:$D$1000,4,0),"DSZA"))</f>
        <v/>
      </c>
      <c r="V602" s="69">
        <f>+IF(N602="","","MAN")</f>
        <v/>
      </c>
      <c r="W602" s="69">
        <f>IF(B602="","","02")</f>
        <v/>
      </c>
      <c r="X602" s="69">
        <f>IF(B602="","","01")</f>
        <v/>
      </c>
      <c r="Y602" s="70">
        <f>+RIGHT(B602,8)</f>
        <v/>
      </c>
      <c r="Z602" s="70">
        <f>IF(M602="no_cargado",VLOOKUP(B602,NAfiliado_NFarmacia!A:H,8,0),"")</f>
        <v/>
      </c>
      <c r="AA602" s="71" t="n"/>
    </row>
    <row r="603">
      <c r="A603" s="50" t="n"/>
      <c r="B603" s="70" t="n"/>
      <c r="C603" s="72" t="n"/>
      <c r="D603" s="70" t="n"/>
      <c r="E603" s="70" t="n"/>
      <c r="F603" s="70" t="n"/>
      <c r="G603" s="66">
        <f>+IF($B603="","",+IFERROR(+VLOOKUP(B603,padron!$A$2:$E$2000,2,0),+IFERROR(VLOOKUP(B603,NAfiliado_NFarmacia!$A:$J,10,0),"Ingresar Nuevo Afiliado")))</f>
        <v/>
      </c>
      <c r="H603" s="69">
        <f>+IF(B603="","",+IFERROR(+VLOOKUP($C603,materiales!$A$2:$C$101,2,0),"9999"))</f>
        <v/>
      </c>
      <c r="I603" s="70">
        <f>+IF($B603="","",+IF(OR($F603="Si",$F603=""),IF(ISERROR(VLOOKUP($B603,padron!$A$3:$M$482,9,0)),+IF(ISERROR(VLOOKUP($B603,NAfiliado_NFarmacia!$A$2:$J$497,5,0)),"Ingresa Farmacia",VLOOKUP($B603,NAfiliado_NFarmacia!$A$2:$J$497,5,0)),VLOOKUP($B603,padron!$A$3:$M$482,9,0)),+IF(ISERROR(VLOOKUP($B603,NAfiliado_NFarmacia!$A$2:$J$497,5,0)),"Ingresa Farmacia",VLOOKUP($B603,NAfiliado_NFarmacia!$A$2:$J$497,5,0))))</f>
        <v/>
      </c>
      <c r="J603" s="70">
        <f>+IF($B603="","",+IF(OR($F603="Si",$F603=""),IF(ISERROR(VLOOKUP($B603,padron!$A$3:$M$482,10,0)),+IF(ISERROR(VLOOKUP($B603,NAfiliado_NFarmacia!$A$2:$J$497,5,0)),"Ingresa Direccion de Farmacia",VLOOKUP($B603,NAfiliado_NFarmacia!$A$2:$J$497,6,0)),VLOOKUP($B603,padron!$A$3:$M$482,10,0)),+IF(ISERROR(VLOOKUP($B603,NAfiliado_NFarmacia!$A$2:$J$497,6,0)),"Ingresa Direccion de Farmacia",VLOOKUP($B603,NAfiliado_NFarmacia!$A$2:$J$497,6,0))))</f>
        <v/>
      </c>
      <c r="K603" s="70">
        <f>+IF($B603="","",+IF(OR($F603="Si",$F603=""),IF(ISERROR(VLOOKUP($B603,padron!$A$3:$M$482,10,0)),+IF(ISERROR(VLOOKUP($B603,NAfiliado_NFarmacia!$A$2:$J$497,5,0)),"Ingresa Localidad de Farmacia",VLOOKUP($B603,NAfiliado_NFarmacia!$A$2:$J$497,7,0)),VLOOKUP($B603,padron!$A$3:$M$482,11,0)),+IF(ISERROR(VLOOKUP($B603,NAfiliado_NFarmacia!$A$2:$J$497,7,0)),"Ingresa Localidad de Farmacia",VLOOKUP($B603,NAfiliado_NFarmacia!$A$2:$J$497,7,0))))</f>
        <v/>
      </c>
      <c r="L603" s="69">
        <f>+IF(B603="","",IF(F603="No","84005541",+IFERROR(+VLOOKUP(inicio!B603,padron!$A$2:$H$1999,8,0),"84005541")))</f>
        <v/>
      </c>
      <c r="M603" s="69">
        <f>+IF(B603="","",+IFERROR(+VLOOKUP(B603,padron!A:C,3,0),"no_cargado"))</f>
        <v/>
      </c>
      <c r="N603" s="69">
        <f>+IF(C603="","",+IFERROR(+VLOOKUP($C603,materiales!$A$2:$C$101,3,0),"9999"))</f>
        <v/>
      </c>
      <c r="O603" s="69">
        <f>+IF(D603="","","01")</f>
        <v/>
      </c>
      <c r="P603" s="69">
        <f>+IF(B603="","","CONVENIO 100%")</f>
        <v/>
      </c>
      <c r="Q603" s="69">
        <f>+IF(I603="","","ZTRA")</f>
        <v/>
      </c>
      <c r="R603" s="69">
        <f>+IF(J603="","",+IFERROR(+IF(U603="DSZA","ALMA","1004"),"ALMA"))</f>
        <v/>
      </c>
      <c r="S603" s="69">
        <f>+IF(K603="","","40000001")</f>
        <v/>
      </c>
      <c r="T603" s="69">
        <f>+IF(L603="","",+DAY(TODAY())&amp;"."&amp;TEXT(+TODAY(),"MM")&amp;"."&amp;+YEAR(TODAY()))</f>
        <v/>
      </c>
      <c r="U603" s="69">
        <f>+IF(M603="","",IFERROR(+VLOOKUP(C603,materiales!$A$2:$D$1000,4,0),"DSZA"))</f>
        <v/>
      </c>
      <c r="V603" s="69">
        <f>+IF(N603="","","MAN")</f>
        <v/>
      </c>
      <c r="W603" s="69">
        <f>IF(B603="","","02")</f>
        <v/>
      </c>
      <c r="X603" s="69">
        <f>IF(B603="","","01")</f>
        <v/>
      </c>
      <c r="Y603" s="70">
        <f>+RIGHT(B603,8)</f>
        <v/>
      </c>
      <c r="Z603" s="70">
        <f>IF(M603="no_cargado",VLOOKUP(B603,NAfiliado_NFarmacia!A:H,8,0),"")</f>
        <v/>
      </c>
      <c r="AA603" s="71" t="n"/>
    </row>
    <row r="604">
      <c r="A604" s="50" t="n"/>
      <c r="B604" s="70" t="n"/>
      <c r="C604" s="72" t="n"/>
      <c r="D604" s="70" t="n"/>
      <c r="E604" s="70" t="n"/>
      <c r="F604" s="70" t="n"/>
      <c r="G604" s="66">
        <f>+IF($B604="","",+IFERROR(+VLOOKUP(B604,padron!$A$2:$E$2000,2,0),+IFERROR(VLOOKUP(B604,NAfiliado_NFarmacia!$A:$J,10,0),"Ingresar Nuevo Afiliado")))</f>
        <v/>
      </c>
      <c r="H604" s="69">
        <f>+IF(B604="","",+IFERROR(+VLOOKUP($C604,materiales!$A$2:$C$101,2,0),"9999"))</f>
        <v/>
      </c>
      <c r="I604" s="70">
        <f>+IF($B604="","",+IF(OR($F604="Si",$F604=""),IF(ISERROR(VLOOKUP($B604,padron!$A$3:$M$482,9,0)),+IF(ISERROR(VLOOKUP($B604,NAfiliado_NFarmacia!$A$2:$J$497,5,0)),"Ingresa Farmacia",VLOOKUP($B604,NAfiliado_NFarmacia!$A$2:$J$497,5,0)),VLOOKUP($B604,padron!$A$3:$M$482,9,0)),+IF(ISERROR(VLOOKUP($B604,NAfiliado_NFarmacia!$A$2:$J$497,5,0)),"Ingresa Farmacia",VLOOKUP($B604,NAfiliado_NFarmacia!$A$2:$J$497,5,0))))</f>
        <v/>
      </c>
      <c r="J604" s="70">
        <f>+IF($B604="","",+IF(OR($F604="Si",$F604=""),IF(ISERROR(VLOOKUP($B604,padron!$A$3:$M$482,10,0)),+IF(ISERROR(VLOOKUP($B604,NAfiliado_NFarmacia!$A$2:$J$497,5,0)),"Ingresa Direccion de Farmacia",VLOOKUP($B604,NAfiliado_NFarmacia!$A$2:$J$497,6,0)),VLOOKUP($B604,padron!$A$3:$M$482,10,0)),+IF(ISERROR(VLOOKUP($B604,NAfiliado_NFarmacia!$A$2:$J$497,6,0)),"Ingresa Direccion de Farmacia",VLOOKUP($B604,NAfiliado_NFarmacia!$A$2:$J$497,6,0))))</f>
        <v/>
      </c>
      <c r="K604" s="70">
        <f>+IF($B604="","",+IF(OR($F604="Si",$F604=""),IF(ISERROR(VLOOKUP($B604,padron!$A$3:$M$482,10,0)),+IF(ISERROR(VLOOKUP($B604,NAfiliado_NFarmacia!$A$2:$J$497,5,0)),"Ingresa Localidad de Farmacia",VLOOKUP($B604,NAfiliado_NFarmacia!$A$2:$J$497,7,0)),VLOOKUP($B604,padron!$A$3:$M$482,11,0)),+IF(ISERROR(VLOOKUP($B604,NAfiliado_NFarmacia!$A$2:$J$497,7,0)),"Ingresa Localidad de Farmacia",VLOOKUP($B604,NAfiliado_NFarmacia!$A$2:$J$497,7,0))))</f>
        <v/>
      </c>
      <c r="L604" s="69">
        <f>+IF(B604="","",IF(F604="No","84005541",+IFERROR(+VLOOKUP(inicio!B604,padron!$A$2:$H$1999,8,0),"84005541")))</f>
        <v/>
      </c>
      <c r="M604" s="69">
        <f>+IF(B604="","",+IFERROR(+VLOOKUP(B604,padron!A:C,3,0),"no_cargado"))</f>
        <v/>
      </c>
      <c r="N604" s="69">
        <f>+IF(C604="","",+IFERROR(+VLOOKUP($C604,materiales!$A$2:$C$101,3,0),"9999"))</f>
        <v/>
      </c>
      <c r="O604" s="69">
        <f>+IF(D604="","","01")</f>
        <v/>
      </c>
      <c r="P604" s="69">
        <f>+IF(B604="","","CONVENIO 100%")</f>
        <v/>
      </c>
      <c r="Q604" s="69">
        <f>+IF(I604="","","ZTRA")</f>
        <v/>
      </c>
      <c r="R604" s="69">
        <f>+IF(J604="","",+IFERROR(+IF(U604="DSZA","ALMA","1004"),"ALMA"))</f>
        <v/>
      </c>
      <c r="S604" s="69">
        <f>+IF(K604="","","40000001")</f>
        <v/>
      </c>
      <c r="T604" s="69">
        <f>+IF(L604="","",+DAY(TODAY())&amp;"."&amp;TEXT(+TODAY(),"MM")&amp;"."&amp;+YEAR(TODAY()))</f>
        <v/>
      </c>
      <c r="U604" s="69">
        <f>+IF(M604="","",IFERROR(+VLOOKUP(C604,materiales!$A$2:$D$1000,4,0),"DSZA"))</f>
        <v/>
      </c>
      <c r="V604" s="69">
        <f>+IF(N604="","","MAN")</f>
        <v/>
      </c>
      <c r="W604" s="69">
        <f>IF(B604="","","02")</f>
        <v/>
      </c>
      <c r="X604" s="69">
        <f>IF(B604="","","01")</f>
        <v/>
      </c>
      <c r="Y604" s="70">
        <f>+RIGHT(B604,8)</f>
        <v/>
      </c>
      <c r="Z604" s="70">
        <f>IF(M604="no_cargado",VLOOKUP(B604,NAfiliado_NFarmacia!A:H,8,0),"")</f>
        <v/>
      </c>
      <c r="AA604" s="71" t="n"/>
    </row>
    <row r="605">
      <c r="A605" s="50" t="n"/>
      <c r="B605" s="70" t="n"/>
      <c r="C605" s="72" t="n"/>
      <c r="D605" s="70" t="n"/>
      <c r="E605" s="70" t="n"/>
      <c r="F605" s="70" t="n"/>
      <c r="G605" s="66">
        <f>+IF($B605="","",+IFERROR(+VLOOKUP(B605,padron!$A$2:$E$2000,2,0),+IFERROR(VLOOKUP(B605,NAfiliado_NFarmacia!$A:$J,10,0),"Ingresar Nuevo Afiliado")))</f>
        <v/>
      </c>
      <c r="H605" s="69">
        <f>+IF(B605="","",+IFERROR(+VLOOKUP($C605,materiales!$A$2:$C$101,2,0),"9999"))</f>
        <v/>
      </c>
      <c r="I605" s="70">
        <f>+IF($B605="","",+IF(OR($F605="Si",$F605=""),IF(ISERROR(VLOOKUP($B605,padron!$A$3:$M$482,9,0)),+IF(ISERROR(VLOOKUP($B605,NAfiliado_NFarmacia!$A$2:$J$497,5,0)),"Ingresa Farmacia",VLOOKUP($B605,NAfiliado_NFarmacia!$A$2:$J$497,5,0)),VLOOKUP($B605,padron!$A$3:$M$482,9,0)),+IF(ISERROR(VLOOKUP($B605,NAfiliado_NFarmacia!$A$2:$J$497,5,0)),"Ingresa Farmacia",VLOOKUP($B605,NAfiliado_NFarmacia!$A$2:$J$497,5,0))))</f>
        <v/>
      </c>
      <c r="J605" s="70">
        <f>+IF($B605="","",+IF(OR($F605="Si",$F605=""),IF(ISERROR(VLOOKUP($B605,padron!$A$3:$M$482,10,0)),+IF(ISERROR(VLOOKUP($B605,NAfiliado_NFarmacia!$A$2:$J$497,5,0)),"Ingresa Direccion de Farmacia",VLOOKUP($B605,NAfiliado_NFarmacia!$A$2:$J$497,6,0)),VLOOKUP($B605,padron!$A$3:$M$482,10,0)),+IF(ISERROR(VLOOKUP($B605,NAfiliado_NFarmacia!$A$2:$J$497,6,0)),"Ingresa Direccion de Farmacia",VLOOKUP($B605,NAfiliado_NFarmacia!$A$2:$J$497,6,0))))</f>
        <v/>
      </c>
      <c r="K605" s="70">
        <f>+IF($B605="","",+IF(OR($F605="Si",$F605=""),IF(ISERROR(VLOOKUP($B605,padron!$A$3:$M$482,10,0)),+IF(ISERROR(VLOOKUP($B605,NAfiliado_NFarmacia!$A$2:$J$497,5,0)),"Ingresa Localidad de Farmacia",VLOOKUP($B605,NAfiliado_NFarmacia!$A$2:$J$497,7,0)),VLOOKUP($B605,padron!$A$3:$M$482,11,0)),+IF(ISERROR(VLOOKUP($B605,NAfiliado_NFarmacia!$A$2:$J$497,7,0)),"Ingresa Localidad de Farmacia",VLOOKUP($B605,NAfiliado_NFarmacia!$A$2:$J$497,7,0))))</f>
        <v/>
      </c>
      <c r="L605" s="69">
        <f>+IF(B605="","",IF(F605="No","84005541",+IFERROR(+VLOOKUP(inicio!B605,padron!$A$2:$H$1999,8,0),"84005541")))</f>
        <v/>
      </c>
      <c r="M605" s="69">
        <f>+IF(B605="","",+IFERROR(+VLOOKUP(B605,padron!A:C,3,0),"no_cargado"))</f>
        <v/>
      </c>
      <c r="N605" s="69">
        <f>+IF(C605="","",+IFERROR(+VLOOKUP($C605,materiales!$A$2:$C$101,3,0),"9999"))</f>
        <v/>
      </c>
      <c r="O605" s="69">
        <f>+IF(D605="","","01")</f>
        <v/>
      </c>
      <c r="P605" s="69">
        <f>+IF(B605="","","CONVENIO 100%")</f>
        <v/>
      </c>
      <c r="Q605" s="69">
        <f>+IF(I605="","","ZTRA")</f>
        <v/>
      </c>
      <c r="R605" s="69">
        <f>+IF(J605="","",+IFERROR(+IF(U605="DSZA","ALMA","1004"),"ALMA"))</f>
        <v/>
      </c>
      <c r="S605" s="69">
        <f>+IF(K605="","","40000001")</f>
        <v/>
      </c>
      <c r="T605" s="69">
        <f>+IF(L605="","",+DAY(TODAY())&amp;"."&amp;TEXT(+TODAY(),"MM")&amp;"."&amp;+YEAR(TODAY()))</f>
        <v/>
      </c>
      <c r="U605" s="69">
        <f>+IF(M605="","",IFERROR(+VLOOKUP(C605,materiales!$A$2:$D$1000,4,0),"DSZA"))</f>
        <v/>
      </c>
      <c r="V605" s="69">
        <f>+IF(N605="","","MAN")</f>
        <v/>
      </c>
      <c r="W605" s="69">
        <f>IF(B605="","","02")</f>
        <v/>
      </c>
      <c r="X605" s="69">
        <f>IF(B605="","","01")</f>
        <v/>
      </c>
      <c r="Y605" s="70">
        <f>+RIGHT(B605,8)</f>
        <v/>
      </c>
      <c r="Z605" s="70">
        <f>IF(M605="no_cargado",VLOOKUP(B605,NAfiliado_NFarmacia!A:H,8,0),"")</f>
        <v/>
      </c>
      <c r="AA605" s="71" t="n"/>
    </row>
    <row r="606">
      <c r="A606" s="50" t="n"/>
      <c r="B606" s="70" t="n"/>
      <c r="C606" s="72" t="n"/>
      <c r="D606" s="70" t="n"/>
      <c r="E606" s="70" t="n"/>
      <c r="F606" s="70" t="n"/>
      <c r="G606" s="66">
        <f>+IF($B606="","",+IFERROR(+VLOOKUP(B606,padron!$A$2:$E$2000,2,0),+IFERROR(VLOOKUP(B606,NAfiliado_NFarmacia!$A:$J,10,0),"Ingresar Nuevo Afiliado")))</f>
        <v/>
      </c>
      <c r="H606" s="69">
        <f>+IF(B606="","",+IFERROR(+VLOOKUP($C606,materiales!$A$2:$C$101,2,0),"9999"))</f>
        <v/>
      </c>
      <c r="I606" s="70">
        <f>+IF($B606="","",+IF(OR($F606="Si",$F606=""),IF(ISERROR(VLOOKUP($B606,padron!$A$3:$M$482,9,0)),+IF(ISERROR(VLOOKUP($B606,NAfiliado_NFarmacia!$A$2:$J$497,5,0)),"Ingresa Farmacia",VLOOKUP($B606,NAfiliado_NFarmacia!$A$2:$J$497,5,0)),VLOOKUP($B606,padron!$A$3:$M$482,9,0)),+IF(ISERROR(VLOOKUP($B606,NAfiliado_NFarmacia!$A$2:$J$497,5,0)),"Ingresa Farmacia",VLOOKUP($B606,NAfiliado_NFarmacia!$A$2:$J$497,5,0))))</f>
        <v/>
      </c>
      <c r="J606" s="70">
        <f>+IF($B606="","",+IF(OR($F606="Si",$F606=""),IF(ISERROR(VLOOKUP($B606,padron!$A$3:$M$482,10,0)),+IF(ISERROR(VLOOKUP($B606,NAfiliado_NFarmacia!$A$2:$J$497,5,0)),"Ingresa Direccion de Farmacia",VLOOKUP($B606,NAfiliado_NFarmacia!$A$2:$J$497,6,0)),VLOOKUP($B606,padron!$A$3:$M$482,10,0)),+IF(ISERROR(VLOOKUP($B606,NAfiliado_NFarmacia!$A$2:$J$497,6,0)),"Ingresa Direccion de Farmacia",VLOOKUP($B606,NAfiliado_NFarmacia!$A$2:$J$497,6,0))))</f>
        <v/>
      </c>
      <c r="K606" s="70">
        <f>+IF($B606="","",+IF(OR($F606="Si",$F606=""),IF(ISERROR(VLOOKUP($B606,padron!$A$3:$M$482,10,0)),+IF(ISERROR(VLOOKUP($B606,NAfiliado_NFarmacia!$A$2:$J$497,5,0)),"Ingresa Localidad de Farmacia",VLOOKUP($B606,NAfiliado_NFarmacia!$A$2:$J$497,7,0)),VLOOKUP($B606,padron!$A$3:$M$482,11,0)),+IF(ISERROR(VLOOKUP($B606,NAfiliado_NFarmacia!$A$2:$J$497,7,0)),"Ingresa Localidad de Farmacia",VLOOKUP($B606,NAfiliado_NFarmacia!$A$2:$J$497,7,0))))</f>
        <v/>
      </c>
      <c r="L606" s="69">
        <f>+IF(B606="","",IF(F606="No","84005541",+IFERROR(+VLOOKUP(inicio!B606,padron!$A$2:$H$1999,8,0),"84005541")))</f>
        <v/>
      </c>
      <c r="M606" s="69">
        <f>+IF(B606="","",+IFERROR(+VLOOKUP(B606,padron!A:C,3,0),"no_cargado"))</f>
        <v/>
      </c>
      <c r="N606" s="69">
        <f>+IF(C606="","",+IFERROR(+VLOOKUP($C606,materiales!$A$2:$C$101,3,0),"9999"))</f>
        <v/>
      </c>
      <c r="O606" s="69">
        <f>+IF(D606="","","01")</f>
        <v/>
      </c>
      <c r="P606" s="69">
        <f>+IF(B606="","","CONVENIO 100%")</f>
        <v/>
      </c>
      <c r="Q606" s="69">
        <f>+IF(I606="","","ZTRA")</f>
        <v/>
      </c>
      <c r="R606" s="69">
        <f>+IF(J606="","",+IFERROR(+IF(U606="DSZA","ALMA","1004"),"ALMA"))</f>
        <v/>
      </c>
      <c r="S606" s="69">
        <f>+IF(K606="","","40000001")</f>
        <v/>
      </c>
      <c r="T606" s="69">
        <f>+IF(L606="","",+DAY(TODAY())&amp;"."&amp;TEXT(+TODAY(),"MM")&amp;"."&amp;+YEAR(TODAY()))</f>
        <v/>
      </c>
      <c r="U606" s="69">
        <f>+IF(M606="","",IFERROR(+VLOOKUP(C606,materiales!$A$2:$D$1000,4,0),"DSZA"))</f>
        <v/>
      </c>
      <c r="V606" s="69">
        <f>+IF(N606="","","MAN")</f>
        <v/>
      </c>
      <c r="W606" s="69">
        <f>IF(B606="","","02")</f>
        <v/>
      </c>
      <c r="X606" s="69">
        <f>IF(B606="","","01")</f>
        <v/>
      </c>
      <c r="Y606" s="70">
        <f>+RIGHT(B606,8)</f>
        <v/>
      </c>
      <c r="Z606" s="70">
        <f>IF(M606="no_cargado",VLOOKUP(B606,NAfiliado_NFarmacia!A:H,8,0),"")</f>
        <v/>
      </c>
      <c r="AA606" s="71" t="n"/>
    </row>
    <row r="607">
      <c r="A607" s="50" t="n"/>
      <c r="B607" s="70" t="n"/>
      <c r="C607" s="72" t="n"/>
      <c r="D607" s="70" t="n"/>
      <c r="E607" s="70" t="n"/>
      <c r="F607" s="70" t="n"/>
      <c r="G607" s="66">
        <f>+IF($B607="","",+IFERROR(+VLOOKUP(B607,padron!$A$2:$E$2000,2,0),+IFERROR(VLOOKUP(B607,NAfiliado_NFarmacia!$A:$J,10,0),"Ingresar Nuevo Afiliado")))</f>
        <v/>
      </c>
      <c r="H607" s="69">
        <f>+IF(B607="","",+IFERROR(+VLOOKUP($C607,materiales!$A$2:$C$101,2,0),"9999"))</f>
        <v/>
      </c>
      <c r="I607" s="70">
        <f>+IF($B607="","",+IF(OR($F607="Si",$F607=""),IF(ISERROR(VLOOKUP($B607,padron!$A$3:$M$482,9,0)),+IF(ISERROR(VLOOKUP($B607,NAfiliado_NFarmacia!$A$2:$J$497,5,0)),"Ingresa Farmacia",VLOOKUP($B607,NAfiliado_NFarmacia!$A$2:$J$497,5,0)),VLOOKUP($B607,padron!$A$3:$M$482,9,0)),+IF(ISERROR(VLOOKUP($B607,NAfiliado_NFarmacia!$A$2:$J$497,5,0)),"Ingresa Farmacia",VLOOKUP($B607,NAfiliado_NFarmacia!$A$2:$J$497,5,0))))</f>
        <v/>
      </c>
      <c r="J607" s="70">
        <f>+IF($B607="","",+IF(OR($F607="Si",$F607=""),IF(ISERROR(VLOOKUP($B607,padron!$A$3:$M$482,10,0)),+IF(ISERROR(VLOOKUP($B607,NAfiliado_NFarmacia!$A$2:$J$497,5,0)),"Ingresa Direccion de Farmacia",VLOOKUP($B607,NAfiliado_NFarmacia!$A$2:$J$497,6,0)),VLOOKUP($B607,padron!$A$3:$M$482,10,0)),+IF(ISERROR(VLOOKUP($B607,NAfiliado_NFarmacia!$A$2:$J$497,6,0)),"Ingresa Direccion de Farmacia",VLOOKUP($B607,NAfiliado_NFarmacia!$A$2:$J$497,6,0))))</f>
        <v/>
      </c>
      <c r="K607" s="70">
        <f>+IF($B607="","",+IF(OR($F607="Si",$F607=""),IF(ISERROR(VLOOKUP($B607,padron!$A$3:$M$482,10,0)),+IF(ISERROR(VLOOKUP($B607,NAfiliado_NFarmacia!$A$2:$J$497,5,0)),"Ingresa Localidad de Farmacia",VLOOKUP($B607,NAfiliado_NFarmacia!$A$2:$J$497,7,0)),VLOOKUP($B607,padron!$A$3:$M$482,11,0)),+IF(ISERROR(VLOOKUP($B607,NAfiliado_NFarmacia!$A$2:$J$497,7,0)),"Ingresa Localidad de Farmacia",VLOOKUP($B607,NAfiliado_NFarmacia!$A$2:$J$497,7,0))))</f>
        <v/>
      </c>
      <c r="L607" s="69">
        <f>+IF(B607="","",IF(F607="No","84005541",+IFERROR(+VLOOKUP(inicio!B607,padron!$A$2:$H$1999,8,0),"84005541")))</f>
        <v/>
      </c>
      <c r="M607" s="69">
        <f>+IF(B607="","",+IFERROR(+VLOOKUP(B607,padron!A:C,3,0),"no_cargado"))</f>
        <v/>
      </c>
      <c r="N607" s="69">
        <f>+IF(C607="","",+IFERROR(+VLOOKUP($C607,materiales!$A$2:$C$101,3,0),"9999"))</f>
        <v/>
      </c>
      <c r="O607" s="69">
        <f>+IF(D607="","","01")</f>
        <v/>
      </c>
      <c r="P607" s="69">
        <f>+IF(B607="","","CONVENIO 100%")</f>
        <v/>
      </c>
      <c r="Q607" s="69">
        <f>+IF(I607="","","ZTRA")</f>
        <v/>
      </c>
      <c r="R607" s="69">
        <f>+IF(J607="","",+IFERROR(+IF(U607="DSZA","ALMA","1004"),"ALMA"))</f>
        <v/>
      </c>
      <c r="S607" s="69">
        <f>+IF(K607="","","40000001")</f>
        <v/>
      </c>
      <c r="T607" s="69">
        <f>+IF(L607="","",+DAY(TODAY())&amp;"."&amp;TEXT(+TODAY(),"MM")&amp;"."&amp;+YEAR(TODAY()))</f>
        <v/>
      </c>
      <c r="U607" s="69">
        <f>+IF(M607="","",IFERROR(+VLOOKUP(C607,materiales!$A$2:$D$1000,4,0),"DSZA"))</f>
        <v/>
      </c>
      <c r="V607" s="69">
        <f>+IF(N607="","","MAN")</f>
        <v/>
      </c>
      <c r="W607" s="69">
        <f>IF(B607="","","02")</f>
        <v/>
      </c>
      <c r="X607" s="69">
        <f>IF(B607="","","01")</f>
        <v/>
      </c>
      <c r="Y607" s="70">
        <f>+RIGHT(B607,8)</f>
        <v/>
      </c>
      <c r="Z607" s="70">
        <f>IF(M607="no_cargado",VLOOKUP(B607,NAfiliado_NFarmacia!A:H,8,0),"")</f>
        <v/>
      </c>
      <c r="AA607" s="71" t="n"/>
    </row>
    <row r="608">
      <c r="A608" s="50" t="n"/>
      <c r="B608" s="70" t="n"/>
      <c r="C608" s="72" t="n"/>
      <c r="D608" s="70" t="n"/>
      <c r="E608" s="70" t="n"/>
      <c r="F608" s="70" t="n"/>
      <c r="G608" s="66">
        <f>+IF($B608="","",+IFERROR(+VLOOKUP(B608,padron!$A$2:$E$2000,2,0),+IFERROR(VLOOKUP(B608,NAfiliado_NFarmacia!$A:$J,10,0),"Ingresar Nuevo Afiliado")))</f>
        <v/>
      </c>
      <c r="H608" s="69">
        <f>+IF(B608="","",+IFERROR(+VLOOKUP($C608,materiales!$A$2:$C$101,2,0),"9999"))</f>
        <v/>
      </c>
      <c r="I608" s="70">
        <f>+IF($B608="","",+IF(OR($F608="Si",$F608=""),IF(ISERROR(VLOOKUP($B608,padron!$A$3:$M$482,9,0)),+IF(ISERROR(VLOOKUP($B608,NAfiliado_NFarmacia!$A$2:$J$497,5,0)),"Ingresa Farmacia",VLOOKUP($B608,NAfiliado_NFarmacia!$A$2:$J$497,5,0)),VLOOKUP($B608,padron!$A$3:$M$482,9,0)),+IF(ISERROR(VLOOKUP($B608,NAfiliado_NFarmacia!$A$2:$J$497,5,0)),"Ingresa Farmacia",VLOOKUP($B608,NAfiliado_NFarmacia!$A$2:$J$497,5,0))))</f>
        <v/>
      </c>
      <c r="J608" s="70">
        <f>+IF($B608="","",+IF(OR($F608="Si",$F608=""),IF(ISERROR(VLOOKUP($B608,padron!$A$3:$M$482,10,0)),+IF(ISERROR(VLOOKUP($B608,NAfiliado_NFarmacia!$A$2:$J$497,5,0)),"Ingresa Direccion de Farmacia",VLOOKUP($B608,NAfiliado_NFarmacia!$A$2:$J$497,6,0)),VLOOKUP($B608,padron!$A$3:$M$482,10,0)),+IF(ISERROR(VLOOKUP($B608,NAfiliado_NFarmacia!$A$2:$J$497,6,0)),"Ingresa Direccion de Farmacia",VLOOKUP($B608,NAfiliado_NFarmacia!$A$2:$J$497,6,0))))</f>
        <v/>
      </c>
      <c r="K608" s="70">
        <f>+IF($B608="","",+IF(OR($F608="Si",$F608=""),IF(ISERROR(VLOOKUP($B608,padron!$A$3:$M$482,10,0)),+IF(ISERROR(VLOOKUP($B608,NAfiliado_NFarmacia!$A$2:$J$497,5,0)),"Ingresa Localidad de Farmacia",VLOOKUP($B608,NAfiliado_NFarmacia!$A$2:$J$497,7,0)),VLOOKUP($B608,padron!$A$3:$M$482,11,0)),+IF(ISERROR(VLOOKUP($B608,NAfiliado_NFarmacia!$A$2:$J$497,7,0)),"Ingresa Localidad de Farmacia",VLOOKUP($B608,NAfiliado_NFarmacia!$A$2:$J$497,7,0))))</f>
        <v/>
      </c>
      <c r="L608" s="69">
        <f>+IF(B608="","",IF(F608="No","84005541",+IFERROR(+VLOOKUP(inicio!B608,padron!$A$2:$H$1999,8,0),"84005541")))</f>
        <v/>
      </c>
      <c r="M608" s="69">
        <f>+IF(B608="","",+IFERROR(+VLOOKUP(B608,padron!A:C,3,0),"no_cargado"))</f>
        <v/>
      </c>
      <c r="N608" s="69">
        <f>+IF(C608="","",+IFERROR(+VLOOKUP($C608,materiales!$A$2:$C$101,3,0),"9999"))</f>
        <v/>
      </c>
      <c r="O608" s="69">
        <f>+IF(D608="","","01")</f>
        <v/>
      </c>
      <c r="P608" s="69">
        <f>+IF(B608="","","CONVENIO 100%")</f>
        <v/>
      </c>
      <c r="Q608" s="69">
        <f>+IF(I608="","","ZTRA")</f>
        <v/>
      </c>
      <c r="R608" s="69">
        <f>+IF(J608="","",+IFERROR(+IF(U608="DSZA","ALMA","1004"),"ALMA"))</f>
        <v/>
      </c>
      <c r="S608" s="69">
        <f>+IF(K608="","","40000001")</f>
        <v/>
      </c>
      <c r="T608" s="69">
        <f>+IF(L608="","",+DAY(TODAY())&amp;"."&amp;TEXT(+TODAY(),"MM")&amp;"."&amp;+YEAR(TODAY()))</f>
        <v/>
      </c>
      <c r="U608" s="69">
        <f>+IF(M608="","",IFERROR(+VLOOKUP(C608,materiales!$A$2:$D$1000,4,0),"DSZA"))</f>
        <v/>
      </c>
      <c r="V608" s="69">
        <f>+IF(N608="","","MAN")</f>
        <v/>
      </c>
      <c r="W608" s="69">
        <f>IF(B608="","","02")</f>
        <v/>
      </c>
      <c r="X608" s="69">
        <f>IF(B608="","","01")</f>
        <v/>
      </c>
      <c r="Y608" s="70">
        <f>+RIGHT(B608,8)</f>
        <v/>
      </c>
      <c r="Z608" s="70">
        <f>IF(M608="no_cargado",VLOOKUP(B608,NAfiliado_NFarmacia!A:H,8,0),"")</f>
        <v/>
      </c>
      <c r="AA608" s="71" t="n"/>
    </row>
    <row r="609">
      <c r="A609" s="50" t="n"/>
      <c r="B609" s="70" t="n"/>
      <c r="C609" s="72" t="n"/>
      <c r="D609" s="70" t="n"/>
      <c r="E609" s="70" t="n"/>
      <c r="F609" s="70" t="n"/>
      <c r="G609" s="66">
        <f>+IF($B609="","",+IFERROR(+VLOOKUP(B609,padron!$A$2:$E$2000,2,0),+IFERROR(VLOOKUP(B609,NAfiliado_NFarmacia!$A:$J,10,0),"Ingresar Nuevo Afiliado")))</f>
        <v/>
      </c>
      <c r="H609" s="69">
        <f>+IF(B609="","",+IFERROR(+VLOOKUP($C609,materiales!$A$2:$C$101,2,0),"9999"))</f>
        <v/>
      </c>
      <c r="I609" s="70">
        <f>+IF($B609="","",+IF(OR($F609="Si",$F609=""),IF(ISERROR(VLOOKUP($B609,padron!$A$3:$M$482,9,0)),+IF(ISERROR(VLOOKUP($B609,NAfiliado_NFarmacia!$A$2:$J$497,5,0)),"Ingresa Farmacia",VLOOKUP($B609,NAfiliado_NFarmacia!$A$2:$J$497,5,0)),VLOOKUP($B609,padron!$A$3:$M$482,9,0)),+IF(ISERROR(VLOOKUP($B609,NAfiliado_NFarmacia!$A$2:$J$497,5,0)),"Ingresa Farmacia",VLOOKUP($B609,NAfiliado_NFarmacia!$A$2:$J$497,5,0))))</f>
        <v/>
      </c>
      <c r="J609" s="70">
        <f>+IF($B609="","",+IF(OR($F609="Si",$F609=""),IF(ISERROR(VLOOKUP($B609,padron!$A$3:$M$482,10,0)),+IF(ISERROR(VLOOKUP($B609,NAfiliado_NFarmacia!$A$2:$J$497,5,0)),"Ingresa Direccion de Farmacia",VLOOKUP($B609,NAfiliado_NFarmacia!$A$2:$J$497,6,0)),VLOOKUP($B609,padron!$A$3:$M$482,10,0)),+IF(ISERROR(VLOOKUP($B609,NAfiliado_NFarmacia!$A$2:$J$497,6,0)),"Ingresa Direccion de Farmacia",VLOOKUP($B609,NAfiliado_NFarmacia!$A$2:$J$497,6,0))))</f>
        <v/>
      </c>
      <c r="K609" s="70">
        <f>+IF($B609="","",+IF(OR($F609="Si",$F609=""),IF(ISERROR(VLOOKUP($B609,padron!$A$3:$M$482,10,0)),+IF(ISERROR(VLOOKUP($B609,NAfiliado_NFarmacia!$A$2:$J$497,5,0)),"Ingresa Localidad de Farmacia",VLOOKUP($B609,NAfiliado_NFarmacia!$A$2:$J$497,7,0)),VLOOKUP($B609,padron!$A$3:$M$482,11,0)),+IF(ISERROR(VLOOKUP($B609,NAfiliado_NFarmacia!$A$2:$J$497,7,0)),"Ingresa Localidad de Farmacia",VLOOKUP($B609,NAfiliado_NFarmacia!$A$2:$J$497,7,0))))</f>
        <v/>
      </c>
      <c r="L609" s="69">
        <f>+IF(B609="","",IF(F609="No","84005541",+IFERROR(+VLOOKUP(inicio!B609,padron!$A$2:$H$1999,8,0),"84005541")))</f>
        <v/>
      </c>
      <c r="M609" s="69">
        <f>+IF(B609="","",+IFERROR(+VLOOKUP(B609,padron!A:C,3,0),"no_cargado"))</f>
        <v/>
      </c>
      <c r="N609" s="69">
        <f>+IF(C609="","",+IFERROR(+VLOOKUP($C609,materiales!$A$2:$C$101,3,0),"9999"))</f>
        <v/>
      </c>
      <c r="O609" s="69">
        <f>+IF(D609="","","01")</f>
        <v/>
      </c>
      <c r="P609" s="69">
        <f>+IF(B609="","","CONVENIO 100%")</f>
        <v/>
      </c>
      <c r="Q609" s="69">
        <f>+IF(I609="","","ZTRA")</f>
        <v/>
      </c>
      <c r="R609" s="69">
        <f>+IF(J609="","",+IFERROR(+IF(U609="DSZA","ALMA","1004"),"ALMA"))</f>
        <v/>
      </c>
      <c r="S609" s="69">
        <f>+IF(K609="","","40000001")</f>
        <v/>
      </c>
      <c r="T609" s="69">
        <f>+IF(L609="","",+DAY(TODAY())&amp;"."&amp;TEXT(+TODAY(),"MM")&amp;"."&amp;+YEAR(TODAY()))</f>
        <v/>
      </c>
      <c r="U609" s="69">
        <f>+IF(M609="","",IFERROR(+VLOOKUP(C609,materiales!$A$2:$D$1000,4,0),"DSZA"))</f>
        <v/>
      </c>
      <c r="V609" s="69">
        <f>+IF(N609="","","MAN")</f>
        <v/>
      </c>
      <c r="W609" s="69">
        <f>IF(B609="","","02")</f>
        <v/>
      </c>
      <c r="X609" s="69">
        <f>IF(B609="","","01")</f>
        <v/>
      </c>
      <c r="Y609" s="70">
        <f>+RIGHT(B609,8)</f>
        <v/>
      </c>
      <c r="Z609" s="70">
        <f>IF(M609="no_cargado",VLOOKUP(B609,NAfiliado_NFarmacia!A:H,8,0),"")</f>
        <v/>
      </c>
      <c r="AA609" s="71" t="n"/>
    </row>
    <row r="610">
      <c r="A610" s="50" t="n"/>
      <c r="B610" s="70" t="n"/>
      <c r="C610" s="72" t="n"/>
      <c r="D610" s="70" t="n"/>
      <c r="E610" s="70" t="n"/>
      <c r="F610" s="70" t="n"/>
      <c r="G610" s="66">
        <f>+IF($B610="","",+IFERROR(+VLOOKUP(B610,padron!$A$2:$E$2000,2,0),+IFERROR(VLOOKUP(B610,NAfiliado_NFarmacia!$A:$J,10,0),"Ingresar Nuevo Afiliado")))</f>
        <v/>
      </c>
      <c r="H610" s="69">
        <f>+IF(B610="","",+IFERROR(+VLOOKUP($C610,materiales!$A$2:$C$101,2,0),"9999"))</f>
        <v/>
      </c>
      <c r="I610" s="70">
        <f>+IF($B610="","",+IF(OR($F610="Si",$F610=""),IF(ISERROR(VLOOKUP($B610,padron!$A$3:$M$482,9,0)),+IF(ISERROR(VLOOKUP($B610,NAfiliado_NFarmacia!$A$2:$J$497,5,0)),"Ingresa Farmacia",VLOOKUP($B610,NAfiliado_NFarmacia!$A$2:$J$497,5,0)),VLOOKUP($B610,padron!$A$3:$M$482,9,0)),+IF(ISERROR(VLOOKUP($B610,NAfiliado_NFarmacia!$A$2:$J$497,5,0)),"Ingresa Farmacia",VLOOKUP($B610,NAfiliado_NFarmacia!$A$2:$J$497,5,0))))</f>
        <v/>
      </c>
      <c r="J610" s="70">
        <f>+IF($B610="","",+IF(OR($F610="Si",$F610=""),IF(ISERROR(VLOOKUP($B610,padron!$A$3:$M$482,10,0)),+IF(ISERROR(VLOOKUP($B610,NAfiliado_NFarmacia!$A$2:$J$497,5,0)),"Ingresa Direccion de Farmacia",VLOOKUP($B610,NAfiliado_NFarmacia!$A$2:$J$497,6,0)),VLOOKUP($B610,padron!$A$3:$M$482,10,0)),+IF(ISERROR(VLOOKUP($B610,NAfiliado_NFarmacia!$A$2:$J$497,6,0)),"Ingresa Direccion de Farmacia",VLOOKUP($B610,NAfiliado_NFarmacia!$A$2:$J$497,6,0))))</f>
        <v/>
      </c>
      <c r="K610" s="70">
        <f>+IF($B610="","",+IF(OR($F610="Si",$F610=""),IF(ISERROR(VLOOKUP($B610,padron!$A$3:$M$482,10,0)),+IF(ISERROR(VLOOKUP($B610,NAfiliado_NFarmacia!$A$2:$J$497,5,0)),"Ingresa Localidad de Farmacia",VLOOKUP($B610,NAfiliado_NFarmacia!$A$2:$J$497,7,0)),VLOOKUP($B610,padron!$A$3:$M$482,11,0)),+IF(ISERROR(VLOOKUP($B610,NAfiliado_NFarmacia!$A$2:$J$497,7,0)),"Ingresa Localidad de Farmacia",VLOOKUP($B610,NAfiliado_NFarmacia!$A$2:$J$497,7,0))))</f>
        <v/>
      </c>
      <c r="L610" s="69">
        <f>+IF(B610="","",IF(F610="No","84005541",+IFERROR(+VLOOKUP(inicio!B610,padron!$A$2:$H$1999,8,0),"84005541")))</f>
        <v/>
      </c>
      <c r="M610" s="69">
        <f>+IF(B610="","",+IFERROR(+VLOOKUP(B610,padron!A:C,3,0),"no_cargado"))</f>
        <v/>
      </c>
      <c r="N610" s="69">
        <f>+IF(C610="","",+IFERROR(+VLOOKUP($C610,materiales!$A$2:$C$101,3,0),"9999"))</f>
        <v/>
      </c>
      <c r="O610" s="69">
        <f>+IF(D610="","","01")</f>
        <v/>
      </c>
      <c r="P610" s="69">
        <f>+IF(B610="","","CONVENIO 100%")</f>
        <v/>
      </c>
      <c r="Q610" s="69">
        <f>+IF(I610="","","ZTRA")</f>
        <v/>
      </c>
      <c r="R610" s="69">
        <f>+IF(J610="","",+IFERROR(+IF(U610="DSZA","ALMA","1004"),"ALMA"))</f>
        <v/>
      </c>
      <c r="S610" s="69">
        <f>+IF(K610="","","40000001")</f>
        <v/>
      </c>
      <c r="T610" s="69">
        <f>+IF(L610="","",+DAY(TODAY())&amp;"."&amp;TEXT(+TODAY(),"MM")&amp;"."&amp;+YEAR(TODAY()))</f>
        <v/>
      </c>
      <c r="U610" s="69">
        <f>+IF(M610="","",IFERROR(+VLOOKUP(C610,materiales!$A$2:$D$1000,4,0),"DSZA"))</f>
        <v/>
      </c>
      <c r="V610" s="69">
        <f>+IF(N610="","","MAN")</f>
        <v/>
      </c>
      <c r="W610" s="69">
        <f>IF(B610="","","02")</f>
        <v/>
      </c>
      <c r="X610" s="69">
        <f>IF(B610="","","01")</f>
        <v/>
      </c>
      <c r="Y610" s="70">
        <f>+RIGHT(B610,8)</f>
        <v/>
      </c>
      <c r="Z610" s="70">
        <f>IF(M610="no_cargado",VLOOKUP(B610,NAfiliado_NFarmacia!A:H,8,0),"")</f>
        <v/>
      </c>
      <c r="AA610" s="71" t="n"/>
    </row>
    <row r="611">
      <c r="A611" s="50" t="n"/>
      <c r="B611" s="70" t="n"/>
      <c r="C611" s="72" t="n"/>
      <c r="D611" s="70" t="n"/>
      <c r="E611" s="70" t="n"/>
      <c r="F611" s="70" t="n"/>
      <c r="G611" s="66">
        <f>+IF($B611="","",+IFERROR(+VLOOKUP(B611,padron!$A$2:$E$2000,2,0),+IFERROR(VLOOKUP(B611,NAfiliado_NFarmacia!$A:$J,10,0),"Ingresar Nuevo Afiliado")))</f>
        <v/>
      </c>
      <c r="H611" s="69">
        <f>+IF(B611="","",+IFERROR(+VLOOKUP($C611,materiales!$A$2:$C$101,2,0),"9999"))</f>
        <v/>
      </c>
      <c r="I611" s="70">
        <f>+IF($B611="","",+IF(OR($F611="Si",$F611=""),IF(ISERROR(VLOOKUP($B611,padron!$A$3:$M$482,9,0)),+IF(ISERROR(VLOOKUP($B611,NAfiliado_NFarmacia!$A$2:$J$497,5,0)),"Ingresa Farmacia",VLOOKUP($B611,NAfiliado_NFarmacia!$A$2:$J$497,5,0)),VLOOKUP($B611,padron!$A$3:$M$482,9,0)),+IF(ISERROR(VLOOKUP($B611,NAfiliado_NFarmacia!$A$2:$J$497,5,0)),"Ingresa Farmacia",VLOOKUP($B611,NAfiliado_NFarmacia!$A$2:$J$497,5,0))))</f>
        <v/>
      </c>
      <c r="J611" s="70">
        <f>+IF($B611="","",+IF(OR($F611="Si",$F611=""),IF(ISERROR(VLOOKUP($B611,padron!$A$3:$M$482,10,0)),+IF(ISERROR(VLOOKUP($B611,NAfiliado_NFarmacia!$A$2:$J$497,5,0)),"Ingresa Direccion de Farmacia",VLOOKUP($B611,NAfiliado_NFarmacia!$A$2:$J$497,6,0)),VLOOKUP($B611,padron!$A$3:$M$482,10,0)),+IF(ISERROR(VLOOKUP($B611,NAfiliado_NFarmacia!$A$2:$J$497,6,0)),"Ingresa Direccion de Farmacia",VLOOKUP($B611,NAfiliado_NFarmacia!$A$2:$J$497,6,0))))</f>
        <v/>
      </c>
      <c r="K611" s="70">
        <f>+IF($B611="","",+IF(OR($F611="Si",$F611=""),IF(ISERROR(VLOOKUP($B611,padron!$A$3:$M$482,10,0)),+IF(ISERROR(VLOOKUP($B611,NAfiliado_NFarmacia!$A$2:$J$497,5,0)),"Ingresa Localidad de Farmacia",VLOOKUP($B611,NAfiliado_NFarmacia!$A$2:$J$497,7,0)),VLOOKUP($B611,padron!$A$3:$M$482,11,0)),+IF(ISERROR(VLOOKUP($B611,NAfiliado_NFarmacia!$A$2:$J$497,7,0)),"Ingresa Localidad de Farmacia",VLOOKUP($B611,NAfiliado_NFarmacia!$A$2:$J$497,7,0))))</f>
        <v/>
      </c>
      <c r="L611" s="69">
        <f>+IF(B611="","",IF(F611="No","84005541",+IFERROR(+VLOOKUP(inicio!B611,padron!$A$2:$H$1999,8,0),"84005541")))</f>
        <v/>
      </c>
      <c r="M611" s="69">
        <f>+IF(B611="","",+IFERROR(+VLOOKUP(B611,padron!A:C,3,0),"no_cargado"))</f>
        <v/>
      </c>
      <c r="N611" s="69">
        <f>+IF(C611="","",+IFERROR(+VLOOKUP($C611,materiales!$A$2:$C$101,3,0),"9999"))</f>
        <v/>
      </c>
      <c r="O611" s="69">
        <f>+IF(D611="","","01")</f>
        <v/>
      </c>
      <c r="P611" s="69">
        <f>+IF(B611="","","CONVENIO 100%")</f>
        <v/>
      </c>
      <c r="Q611" s="69">
        <f>+IF(I611="","","ZTRA")</f>
        <v/>
      </c>
      <c r="R611" s="69">
        <f>+IF(J611="","",+IFERROR(+IF(U611="DSZA","ALMA","1004"),"ALMA"))</f>
        <v/>
      </c>
      <c r="S611" s="69">
        <f>+IF(K611="","","40000001")</f>
        <v/>
      </c>
      <c r="T611" s="69">
        <f>+IF(L611="","",+DAY(TODAY())&amp;"."&amp;TEXT(+TODAY(),"MM")&amp;"."&amp;+YEAR(TODAY()))</f>
        <v/>
      </c>
      <c r="U611" s="69">
        <f>+IF(M611="","",IFERROR(+VLOOKUP(C611,materiales!$A$2:$D$1000,4,0),"DSZA"))</f>
        <v/>
      </c>
      <c r="V611" s="69">
        <f>+IF(N611="","","MAN")</f>
        <v/>
      </c>
      <c r="W611" s="69">
        <f>IF(B611="","","02")</f>
        <v/>
      </c>
      <c r="X611" s="69">
        <f>IF(B611="","","01")</f>
        <v/>
      </c>
      <c r="Y611" s="70">
        <f>+RIGHT(B611,8)</f>
        <v/>
      </c>
      <c r="Z611" s="70">
        <f>IF(M611="no_cargado",VLOOKUP(B611,NAfiliado_NFarmacia!A:H,8,0),"")</f>
        <v/>
      </c>
      <c r="AA611" s="71" t="n"/>
    </row>
    <row r="612">
      <c r="A612" s="50" t="n"/>
      <c r="B612" s="70" t="n"/>
      <c r="C612" s="72" t="n"/>
      <c r="D612" s="70" t="n"/>
      <c r="E612" s="70" t="n"/>
      <c r="F612" s="70" t="n"/>
      <c r="G612" s="66">
        <f>+IF($B612="","",+IFERROR(+VLOOKUP(B612,padron!$A$2:$E$2000,2,0),+IFERROR(VLOOKUP(B612,NAfiliado_NFarmacia!$A:$J,10,0),"Ingresar Nuevo Afiliado")))</f>
        <v/>
      </c>
      <c r="H612" s="69">
        <f>+IF(B612="","",+IFERROR(+VLOOKUP($C612,materiales!$A$2:$C$101,2,0),"9999"))</f>
        <v/>
      </c>
      <c r="I612" s="70">
        <f>+IF($B612="","",+IF(OR($F612="Si",$F612=""),IF(ISERROR(VLOOKUP($B612,padron!$A$3:$M$482,9,0)),+IF(ISERROR(VLOOKUP($B612,NAfiliado_NFarmacia!$A$2:$J$497,5,0)),"Ingresa Farmacia",VLOOKUP($B612,NAfiliado_NFarmacia!$A$2:$J$497,5,0)),VLOOKUP($B612,padron!$A$3:$M$482,9,0)),+IF(ISERROR(VLOOKUP($B612,NAfiliado_NFarmacia!$A$2:$J$497,5,0)),"Ingresa Farmacia",VLOOKUP($B612,NAfiliado_NFarmacia!$A$2:$J$497,5,0))))</f>
        <v/>
      </c>
      <c r="J612" s="70">
        <f>+IF($B612="","",+IF(OR($F612="Si",$F612=""),IF(ISERROR(VLOOKUP($B612,padron!$A$3:$M$482,10,0)),+IF(ISERROR(VLOOKUP($B612,NAfiliado_NFarmacia!$A$2:$J$497,5,0)),"Ingresa Direccion de Farmacia",VLOOKUP($B612,NAfiliado_NFarmacia!$A$2:$J$497,6,0)),VLOOKUP($B612,padron!$A$3:$M$482,10,0)),+IF(ISERROR(VLOOKUP($B612,NAfiliado_NFarmacia!$A$2:$J$497,6,0)),"Ingresa Direccion de Farmacia",VLOOKUP($B612,NAfiliado_NFarmacia!$A$2:$J$497,6,0))))</f>
        <v/>
      </c>
      <c r="K612" s="70">
        <f>+IF($B612="","",+IF(OR($F612="Si",$F612=""),IF(ISERROR(VLOOKUP($B612,padron!$A$3:$M$482,10,0)),+IF(ISERROR(VLOOKUP($B612,NAfiliado_NFarmacia!$A$2:$J$497,5,0)),"Ingresa Localidad de Farmacia",VLOOKUP($B612,NAfiliado_NFarmacia!$A$2:$J$497,7,0)),VLOOKUP($B612,padron!$A$3:$M$482,11,0)),+IF(ISERROR(VLOOKUP($B612,NAfiliado_NFarmacia!$A$2:$J$497,7,0)),"Ingresa Localidad de Farmacia",VLOOKUP($B612,NAfiliado_NFarmacia!$A$2:$J$497,7,0))))</f>
        <v/>
      </c>
      <c r="L612" s="69">
        <f>+IF(B612="","",IF(F612="No","84005541",+IFERROR(+VLOOKUP(inicio!B612,padron!$A$2:$H$1999,8,0),"84005541")))</f>
        <v/>
      </c>
      <c r="M612" s="69">
        <f>+IF(B612="","",+IFERROR(+VLOOKUP(B612,padron!A:C,3,0),"no_cargado"))</f>
        <v/>
      </c>
      <c r="N612" s="69">
        <f>+IF(C612="","",+IFERROR(+VLOOKUP($C612,materiales!$A$2:$C$101,3,0),"9999"))</f>
        <v/>
      </c>
      <c r="O612" s="69">
        <f>+IF(D612="","","01")</f>
        <v/>
      </c>
      <c r="P612" s="69">
        <f>+IF(B612="","","CONVENIO 100%")</f>
        <v/>
      </c>
      <c r="Q612" s="69">
        <f>+IF(I612="","","ZTRA")</f>
        <v/>
      </c>
      <c r="R612" s="69">
        <f>+IF(J612="","",+IFERROR(+IF(U612="DSZA","ALMA","1004"),"ALMA"))</f>
        <v/>
      </c>
      <c r="S612" s="69">
        <f>+IF(K612="","","40000001")</f>
        <v/>
      </c>
      <c r="T612" s="69">
        <f>+IF(L612="","",+DAY(TODAY())&amp;"."&amp;TEXT(+TODAY(),"MM")&amp;"."&amp;+YEAR(TODAY()))</f>
        <v/>
      </c>
      <c r="U612" s="69">
        <f>+IF(M612="","",IFERROR(+VLOOKUP(C612,materiales!$A$2:$D$1000,4,0),"DSZA"))</f>
        <v/>
      </c>
      <c r="V612" s="69">
        <f>+IF(N612="","","MAN")</f>
        <v/>
      </c>
      <c r="W612" s="69">
        <f>IF(B612="","","02")</f>
        <v/>
      </c>
      <c r="X612" s="69">
        <f>IF(B612="","","01")</f>
        <v/>
      </c>
      <c r="Y612" s="70">
        <f>+RIGHT(B612,8)</f>
        <v/>
      </c>
      <c r="Z612" s="70">
        <f>IF(M612="no_cargado",VLOOKUP(B612,NAfiliado_NFarmacia!A:H,8,0),"")</f>
        <v/>
      </c>
      <c r="AA612" s="71" t="n"/>
    </row>
    <row r="613">
      <c r="A613" s="50" t="n"/>
      <c r="B613" s="70" t="n"/>
      <c r="C613" s="72" t="n"/>
      <c r="D613" s="70" t="n"/>
      <c r="E613" s="70" t="n"/>
      <c r="F613" s="70" t="n"/>
      <c r="G613" s="66">
        <f>+IF($B613="","",+IFERROR(+VLOOKUP(B613,padron!$A$2:$E$2000,2,0),+IFERROR(VLOOKUP(B613,NAfiliado_NFarmacia!$A:$J,10,0),"Ingresar Nuevo Afiliado")))</f>
        <v/>
      </c>
      <c r="H613" s="69">
        <f>+IF(B613="","",+IFERROR(+VLOOKUP($C613,materiales!$A$2:$C$101,2,0),"9999"))</f>
        <v/>
      </c>
      <c r="I613" s="70">
        <f>+IF($B613="","",+IF(OR($F613="Si",$F613=""),IF(ISERROR(VLOOKUP($B613,padron!$A$3:$M$482,9,0)),+IF(ISERROR(VLOOKUP($B613,NAfiliado_NFarmacia!$A$2:$J$497,5,0)),"Ingresa Farmacia",VLOOKUP($B613,NAfiliado_NFarmacia!$A$2:$J$497,5,0)),VLOOKUP($B613,padron!$A$3:$M$482,9,0)),+IF(ISERROR(VLOOKUP($B613,NAfiliado_NFarmacia!$A$2:$J$497,5,0)),"Ingresa Farmacia",VLOOKUP($B613,NAfiliado_NFarmacia!$A$2:$J$497,5,0))))</f>
        <v/>
      </c>
      <c r="J613" s="70">
        <f>+IF($B613="","",+IF(OR($F613="Si",$F613=""),IF(ISERROR(VLOOKUP($B613,padron!$A$3:$M$482,10,0)),+IF(ISERROR(VLOOKUP($B613,NAfiliado_NFarmacia!$A$2:$J$497,5,0)),"Ingresa Direccion de Farmacia",VLOOKUP($B613,NAfiliado_NFarmacia!$A$2:$J$497,6,0)),VLOOKUP($B613,padron!$A$3:$M$482,10,0)),+IF(ISERROR(VLOOKUP($B613,NAfiliado_NFarmacia!$A$2:$J$497,6,0)),"Ingresa Direccion de Farmacia",VLOOKUP($B613,NAfiliado_NFarmacia!$A$2:$J$497,6,0))))</f>
        <v/>
      </c>
      <c r="K613" s="70">
        <f>+IF($B613="","",+IF(OR($F613="Si",$F613=""),IF(ISERROR(VLOOKUP($B613,padron!$A$3:$M$482,10,0)),+IF(ISERROR(VLOOKUP($B613,NAfiliado_NFarmacia!$A$2:$J$497,5,0)),"Ingresa Localidad de Farmacia",VLOOKUP($B613,NAfiliado_NFarmacia!$A$2:$J$497,7,0)),VLOOKUP($B613,padron!$A$3:$M$482,11,0)),+IF(ISERROR(VLOOKUP($B613,NAfiliado_NFarmacia!$A$2:$J$497,7,0)),"Ingresa Localidad de Farmacia",VLOOKUP($B613,NAfiliado_NFarmacia!$A$2:$J$497,7,0))))</f>
        <v/>
      </c>
      <c r="L613" s="69">
        <f>+IF(B613="","",IF(F613="No","84005541",+IFERROR(+VLOOKUP(inicio!B613,padron!$A$2:$H$1999,8,0),"84005541")))</f>
        <v/>
      </c>
      <c r="M613" s="69">
        <f>+IF(B613="","",+IFERROR(+VLOOKUP(B613,padron!A:C,3,0),"no_cargado"))</f>
        <v/>
      </c>
      <c r="N613" s="69">
        <f>+IF(C613="","",+IFERROR(+VLOOKUP($C613,materiales!$A$2:$C$101,3,0),"9999"))</f>
        <v/>
      </c>
      <c r="O613" s="69">
        <f>+IF(D613="","","01")</f>
        <v/>
      </c>
      <c r="P613" s="69">
        <f>+IF(B613="","","CONVENIO 100%")</f>
        <v/>
      </c>
      <c r="Q613" s="69">
        <f>+IF(I613="","","ZTRA")</f>
        <v/>
      </c>
      <c r="R613" s="69">
        <f>+IF(J613="","",+IFERROR(+IF(U613="DSZA","ALMA","1004"),"ALMA"))</f>
        <v/>
      </c>
      <c r="S613" s="69">
        <f>+IF(K613="","","40000001")</f>
        <v/>
      </c>
      <c r="T613" s="69">
        <f>+IF(L613="","",+DAY(TODAY())&amp;"."&amp;TEXT(+TODAY(),"MM")&amp;"."&amp;+YEAR(TODAY()))</f>
        <v/>
      </c>
      <c r="U613" s="69">
        <f>+IF(M613="","",IFERROR(+VLOOKUP(C613,materiales!$A$2:$D$1000,4,0),"DSZA"))</f>
        <v/>
      </c>
      <c r="V613" s="69">
        <f>+IF(N613="","","MAN")</f>
        <v/>
      </c>
      <c r="W613" s="69">
        <f>IF(B613="","","02")</f>
        <v/>
      </c>
      <c r="X613" s="69">
        <f>IF(B613="","","01")</f>
        <v/>
      </c>
      <c r="Y613" s="70">
        <f>+RIGHT(B613,8)</f>
        <v/>
      </c>
      <c r="Z613" s="70">
        <f>IF(M613="no_cargado",VLOOKUP(B613,NAfiliado_NFarmacia!A:H,8,0),"")</f>
        <v/>
      </c>
      <c r="AA613" s="71" t="n"/>
    </row>
    <row r="614">
      <c r="A614" s="50" t="n"/>
      <c r="B614" s="70" t="n"/>
      <c r="C614" s="72" t="n"/>
      <c r="D614" s="70" t="n"/>
      <c r="E614" s="70" t="n"/>
      <c r="F614" s="70" t="n"/>
      <c r="G614" s="66">
        <f>+IF($B614="","",+IFERROR(+VLOOKUP(B614,padron!$A$2:$E$2000,2,0),+IFERROR(VLOOKUP(B614,NAfiliado_NFarmacia!$A:$J,10,0),"Ingresar Nuevo Afiliado")))</f>
        <v/>
      </c>
      <c r="H614" s="69">
        <f>+IF(B614="","",+IFERROR(+VLOOKUP($C614,materiales!$A$2:$C$101,2,0),"9999"))</f>
        <v/>
      </c>
      <c r="I614" s="70">
        <f>+IF($B614="","",+IF(OR($F614="Si",$F614=""),IF(ISERROR(VLOOKUP($B614,padron!$A$3:$M$482,9,0)),+IF(ISERROR(VLOOKUP($B614,NAfiliado_NFarmacia!$A$2:$J$497,5,0)),"Ingresa Farmacia",VLOOKUP($B614,NAfiliado_NFarmacia!$A$2:$J$497,5,0)),VLOOKUP($B614,padron!$A$3:$M$482,9,0)),+IF(ISERROR(VLOOKUP($B614,NAfiliado_NFarmacia!$A$2:$J$497,5,0)),"Ingresa Farmacia",VLOOKUP($B614,NAfiliado_NFarmacia!$A$2:$J$497,5,0))))</f>
        <v/>
      </c>
      <c r="J614" s="70">
        <f>+IF($B614="","",+IF(OR($F614="Si",$F614=""),IF(ISERROR(VLOOKUP($B614,padron!$A$3:$M$482,10,0)),+IF(ISERROR(VLOOKUP($B614,NAfiliado_NFarmacia!$A$2:$J$497,5,0)),"Ingresa Direccion de Farmacia",VLOOKUP($B614,NAfiliado_NFarmacia!$A$2:$J$497,6,0)),VLOOKUP($B614,padron!$A$3:$M$482,10,0)),+IF(ISERROR(VLOOKUP($B614,NAfiliado_NFarmacia!$A$2:$J$497,6,0)),"Ingresa Direccion de Farmacia",VLOOKUP($B614,NAfiliado_NFarmacia!$A$2:$J$497,6,0))))</f>
        <v/>
      </c>
      <c r="K614" s="70">
        <f>+IF($B614="","",+IF(OR($F614="Si",$F614=""),IF(ISERROR(VLOOKUP($B614,padron!$A$3:$M$482,10,0)),+IF(ISERROR(VLOOKUP($B614,NAfiliado_NFarmacia!$A$2:$J$497,5,0)),"Ingresa Localidad de Farmacia",VLOOKUP($B614,NAfiliado_NFarmacia!$A$2:$J$497,7,0)),VLOOKUP($B614,padron!$A$3:$M$482,11,0)),+IF(ISERROR(VLOOKUP($B614,NAfiliado_NFarmacia!$A$2:$J$497,7,0)),"Ingresa Localidad de Farmacia",VLOOKUP($B614,NAfiliado_NFarmacia!$A$2:$J$497,7,0))))</f>
        <v/>
      </c>
      <c r="L614" s="69">
        <f>+IF(B614="","",IF(F614="No","84005541",+IFERROR(+VLOOKUP(inicio!B614,padron!$A$2:$H$1999,8,0),"84005541")))</f>
        <v/>
      </c>
      <c r="M614" s="69">
        <f>+IF(B614="","",+IFERROR(+VLOOKUP(B614,padron!A:C,3,0),"no_cargado"))</f>
        <v/>
      </c>
      <c r="N614" s="69">
        <f>+IF(C614="","",+IFERROR(+VLOOKUP($C614,materiales!$A$2:$C$101,3,0),"9999"))</f>
        <v/>
      </c>
      <c r="O614" s="69">
        <f>+IF(D614="","","01")</f>
        <v/>
      </c>
      <c r="P614" s="69">
        <f>+IF(B614="","","CONVENIO 100%")</f>
        <v/>
      </c>
      <c r="Q614" s="69">
        <f>+IF(I614="","","ZTRA")</f>
        <v/>
      </c>
      <c r="R614" s="69">
        <f>+IF(J614="","",+IFERROR(+IF(U614="DSZA","ALMA","1004"),"ALMA"))</f>
        <v/>
      </c>
      <c r="S614" s="69">
        <f>+IF(K614="","","40000001")</f>
        <v/>
      </c>
      <c r="T614" s="69">
        <f>+IF(L614="","",+DAY(TODAY())&amp;"."&amp;TEXT(+TODAY(),"MM")&amp;"."&amp;+YEAR(TODAY()))</f>
        <v/>
      </c>
      <c r="U614" s="69">
        <f>+IF(M614="","",IFERROR(+VLOOKUP(C614,materiales!$A$2:$D$1000,4,0),"DSZA"))</f>
        <v/>
      </c>
      <c r="V614" s="69">
        <f>+IF(N614="","","MAN")</f>
        <v/>
      </c>
      <c r="W614" s="69">
        <f>IF(B614="","","02")</f>
        <v/>
      </c>
      <c r="X614" s="69">
        <f>IF(B614="","","01")</f>
        <v/>
      </c>
      <c r="Y614" s="70">
        <f>+RIGHT(B614,8)</f>
        <v/>
      </c>
      <c r="Z614" s="70">
        <f>IF(M614="no_cargado",VLOOKUP(B614,NAfiliado_NFarmacia!A:H,8,0),"")</f>
        <v/>
      </c>
      <c r="AA614" s="71" t="n"/>
    </row>
    <row r="615">
      <c r="A615" s="50" t="n"/>
      <c r="B615" s="70" t="n"/>
      <c r="C615" s="72" t="n"/>
      <c r="D615" s="70" t="n"/>
      <c r="E615" s="70" t="n"/>
      <c r="F615" s="70" t="n"/>
      <c r="G615" s="66">
        <f>+IF($B615="","",+IFERROR(+VLOOKUP(B615,padron!$A$2:$E$2000,2,0),+IFERROR(VLOOKUP(B615,NAfiliado_NFarmacia!$A:$J,10,0),"Ingresar Nuevo Afiliado")))</f>
        <v/>
      </c>
      <c r="H615" s="69">
        <f>+IF(B615="","",+IFERROR(+VLOOKUP($C615,materiales!$A$2:$C$101,2,0),"9999"))</f>
        <v/>
      </c>
      <c r="I615" s="70">
        <f>+IF($B615="","",+IF(OR($F615="Si",$F615=""),IF(ISERROR(VLOOKUP($B615,padron!$A$3:$M$482,9,0)),+IF(ISERROR(VLOOKUP($B615,NAfiliado_NFarmacia!$A$2:$J$497,5,0)),"Ingresa Farmacia",VLOOKUP($B615,NAfiliado_NFarmacia!$A$2:$J$497,5,0)),VLOOKUP($B615,padron!$A$3:$M$482,9,0)),+IF(ISERROR(VLOOKUP($B615,NAfiliado_NFarmacia!$A$2:$J$497,5,0)),"Ingresa Farmacia",VLOOKUP($B615,NAfiliado_NFarmacia!$A$2:$J$497,5,0))))</f>
        <v/>
      </c>
      <c r="J615" s="70">
        <f>+IF($B615="","",+IF(OR($F615="Si",$F615=""),IF(ISERROR(VLOOKUP($B615,padron!$A$3:$M$482,10,0)),+IF(ISERROR(VLOOKUP($B615,NAfiliado_NFarmacia!$A$2:$J$497,5,0)),"Ingresa Direccion de Farmacia",VLOOKUP($B615,NAfiliado_NFarmacia!$A$2:$J$497,6,0)),VLOOKUP($B615,padron!$A$3:$M$482,10,0)),+IF(ISERROR(VLOOKUP($B615,NAfiliado_NFarmacia!$A$2:$J$497,6,0)),"Ingresa Direccion de Farmacia",VLOOKUP($B615,NAfiliado_NFarmacia!$A$2:$J$497,6,0))))</f>
        <v/>
      </c>
      <c r="K615" s="70">
        <f>+IF($B615="","",+IF(OR($F615="Si",$F615=""),IF(ISERROR(VLOOKUP($B615,padron!$A$3:$M$482,10,0)),+IF(ISERROR(VLOOKUP($B615,NAfiliado_NFarmacia!$A$2:$J$497,5,0)),"Ingresa Localidad de Farmacia",VLOOKUP($B615,NAfiliado_NFarmacia!$A$2:$J$497,7,0)),VLOOKUP($B615,padron!$A$3:$M$482,11,0)),+IF(ISERROR(VLOOKUP($B615,NAfiliado_NFarmacia!$A$2:$J$497,7,0)),"Ingresa Localidad de Farmacia",VLOOKUP($B615,NAfiliado_NFarmacia!$A$2:$J$497,7,0))))</f>
        <v/>
      </c>
      <c r="L615" s="69">
        <f>+IF(B615="","",IF(F615="No","84005541",+IFERROR(+VLOOKUP(inicio!B615,padron!$A$2:$H$1999,8,0),"84005541")))</f>
        <v/>
      </c>
      <c r="M615" s="69">
        <f>+IF(B615="","",+IFERROR(+VLOOKUP(B615,padron!A:C,3,0),"no_cargado"))</f>
        <v/>
      </c>
      <c r="N615" s="69">
        <f>+IF(C615="","",+IFERROR(+VLOOKUP($C615,materiales!$A$2:$C$101,3,0),"9999"))</f>
        <v/>
      </c>
      <c r="O615" s="69">
        <f>+IF(D615="","","01")</f>
        <v/>
      </c>
      <c r="P615" s="69">
        <f>+IF(B615="","","CONVENIO 100%")</f>
        <v/>
      </c>
      <c r="Q615" s="69">
        <f>+IF(I615="","","ZTRA")</f>
        <v/>
      </c>
      <c r="R615" s="69">
        <f>+IF(J615="","",+IFERROR(+IF(U615="DSZA","ALMA","1004"),"ALMA"))</f>
        <v/>
      </c>
      <c r="S615" s="69">
        <f>+IF(K615="","","40000001")</f>
        <v/>
      </c>
      <c r="T615" s="69">
        <f>+IF(L615="","",+DAY(TODAY())&amp;"."&amp;TEXT(+TODAY(),"MM")&amp;"."&amp;+YEAR(TODAY()))</f>
        <v/>
      </c>
      <c r="U615" s="69">
        <f>+IF(M615="","",IFERROR(+VLOOKUP(C615,materiales!$A$2:$D$1000,4,0),"DSZA"))</f>
        <v/>
      </c>
      <c r="V615" s="69">
        <f>+IF(N615="","","MAN")</f>
        <v/>
      </c>
      <c r="W615" s="69">
        <f>IF(B615="","","02")</f>
        <v/>
      </c>
      <c r="X615" s="69">
        <f>IF(B615="","","01")</f>
        <v/>
      </c>
      <c r="Y615" s="70">
        <f>+RIGHT(B615,8)</f>
        <v/>
      </c>
      <c r="Z615" s="70">
        <f>IF(M615="no_cargado",VLOOKUP(B615,NAfiliado_NFarmacia!A:H,8,0),"")</f>
        <v/>
      </c>
      <c r="AA615" s="71" t="n"/>
    </row>
    <row r="616">
      <c r="A616" s="50" t="n"/>
      <c r="B616" s="70" t="n"/>
      <c r="C616" s="72" t="n"/>
      <c r="D616" s="70" t="n"/>
      <c r="E616" s="70" t="n"/>
      <c r="F616" s="70" t="n"/>
      <c r="G616" s="66">
        <f>+IF($B616="","",+IFERROR(+VLOOKUP(B616,padron!$A$2:$E$2000,2,0),+IFERROR(VLOOKUP(B616,NAfiliado_NFarmacia!$A:$J,10,0),"Ingresar Nuevo Afiliado")))</f>
        <v/>
      </c>
      <c r="H616" s="69">
        <f>+IF(B616="","",+IFERROR(+VLOOKUP($C616,materiales!$A$2:$C$101,2,0),"9999"))</f>
        <v/>
      </c>
      <c r="I616" s="70">
        <f>+IF($B616="","",+IF(OR($F616="Si",$F616=""),IF(ISERROR(VLOOKUP($B616,padron!$A$3:$M$482,9,0)),+IF(ISERROR(VLOOKUP($B616,NAfiliado_NFarmacia!$A$2:$J$497,5,0)),"Ingresa Farmacia",VLOOKUP($B616,NAfiliado_NFarmacia!$A$2:$J$497,5,0)),VLOOKUP($B616,padron!$A$3:$M$482,9,0)),+IF(ISERROR(VLOOKUP($B616,NAfiliado_NFarmacia!$A$2:$J$497,5,0)),"Ingresa Farmacia",VLOOKUP($B616,NAfiliado_NFarmacia!$A$2:$J$497,5,0))))</f>
        <v/>
      </c>
      <c r="J616" s="70">
        <f>+IF($B616="","",+IF(OR($F616="Si",$F616=""),IF(ISERROR(VLOOKUP($B616,padron!$A$3:$M$482,10,0)),+IF(ISERROR(VLOOKUP($B616,NAfiliado_NFarmacia!$A$2:$J$497,5,0)),"Ingresa Direccion de Farmacia",VLOOKUP($B616,NAfiliado_NFarmacia!$A$2:$J$497,6,0)),VLOOKUP($B616,padron!$A$3:$M$482,10,0)),+IF(ISERROR(VLOOKUP($B616,NAfiliado_NFarmacia!$A$2:$J$497,6,0)),"Ingresa Direccion de Farmacia",VLOOKUP($B616,NAfiliado_NFarmacia!$A$2:$J$497,6,0))))</f>
        <v/>
      </c>
      <c r="K616" s="70">
        <f>+IF($B616="","",+IF(OR($F616="Si",$F616=""),IF(ISERROR(VLOOKUP($B616,padron!$A$3:$M$482,10,0)),+IF(ISERROR(VLOOKUP($B616,NAfiliado_NFarmacia!$A$2:$J$497,5,0)),"Ingresa Localidad de Farmacia",VLOOKUP($B616,NAfiliado_NFarmacia!$A$2:$J$497,7,0)),VLOOKUP($B616,padron!$A$3:$M$482,11,0)),+IF(ISERROR(VLOOKUP($B616,NAfiliado_NFarmacia!$A$2:$J$497,7,0)),"Ingresa Localidad de Farmacia",VLOOKUP($B616,NAfiliado_NFarmacia!$A$2:$J$497,7,0))))</f>
        <v/>
      </c>
      <c r="L616" s="69">
        <f>+IF(B616="","",IF(F616="No","84005541",+IFERROR(+VLOOKUP(inicio!B616,padron!$A$2:$H$1999,8,0),"84005541")))</f>
        <v/>
      </c>
      <c r="M616" s="69">
        <f>+IF(B616="","",+IFERROR(+VLOOKUP(B616,padron!A:C,3,0),"no_cargado"))</f>
        <v/>
      </c>
      <c r="N616" s="69">
        <f>+IF(C616="","",+IFERROR(+VLOOKUP($C616,materiales!$A$2:$C$101,3,0),"9999"))</f>
        <v/>
      </c>
      <c r="O616" s="69">
        <f>+IF(D616="","","01")</f>
        <v/>
      </c>
      <c r="P616" s="69">
        <f>+IF(B616="","","CONVENIO 100%")</f>
        <v/>
      </c>
      <c r="Q616" s="69">
        <f>+IF(I616="","","ZTRA")</f>
        <v/>
      </c>
      <c r="R616" s="69">
        <f>+IF(J616="","",+IFERROR(+IF(U616="DSZA","ALMA","1004"),"ALMA"))</f>
        <v/>
      </c>
      <c r="S616" s="69">
        <f>+IF(K616="","","40000001")</f>
        <v/>
      </c>
      <c r="T616" s="69">
        <f>+IF(L616="","",+DAY(TODAY())&amp;"."&amp;TEXT(+TODAY(),"MM")&amp;"."&amp;+YEAR(TODAY()))</f>
        <v/>
      </c>
      <c r="U616" s="69">
        <f>+IF(M616="","",IFERROR(+VLOOKUP(C616,materiales!$A$2:$D$1000,4,0),"DSZA"))</f>
        <v/>
      </c>
      <c r="V616" s="69">
        <f>+IF(N616="","","MAN")</f>
        <v/>
      </c>
      <c r="W616" s="69">
        <f>IF(B616="","","02")</f>
        <v/>
      </c>
      <c r="X616" s="69">
        <f>IF(B616="","","01")</f>
        <v/>
      </c>
      <c r="Y616" s="70">
        <f>+RIGHT(B616,8)</f>
        <v/>
      </c>
      <c r="Z616" s="70">
        <f>IF(M616="no_cargado",VLOOKUP(B616,NAfiliado_NFarmacia!A:H,8,0),"")</f>
        <v/>
      </c>
      <c r="AA616" s="71" t="n"/>
    </row>
    <row r="617">
      <c r="A617" s="50" t="n"/>
      <c r="B617" s="70" t="n"/>
      <c r="C617" s="72" t="n"/>
      <c r="D617" s="70" t="n"/>
      <c r="E617" s="70" t="n"/>
      <c r="F617" s="70" t="n"/>
      <c r="G617" s="66">
        <f>+IF($B617="","",+IFERROR(+VLOOKUP(B617,padron!$A$2:$E$2000,2,0),+IFERROR(VLOOKUP(B617,NAfiliado_NFarmacia!$A:$J,10,0),"Ingresar Nuevo Afiliado")))</f>
        <v/>
      </c>
      <c r="H617" s="69">
        <f>+IF(B617="","",+IFERROR(+VLOOKUP($C617,materiales!$A$2:$C$101,2,0),"9999"))</f>
        <v/>
      </c>
      <c r="I617" s="70">
        <f>+IF($B617="","",+IF(OR($F617="Si",$F617=""),IF(ISERROR(VLOOKUP($B617,padron!$A$3:$M$482,9,0)),+IF(ISERROR(VLOOKUP($B617,NAfiliado_NFarmacia!$A$2:$J$497,5,0)),"Ingresa Farmacia",VLOOKUP($B617,NAfiliado_NFarmacia!$A$2:$J$497,5,0)),VLOOKUP($B617,padron!$A$3:$M$482,9,0)),+IF(ISERROR(VLOOKUP($B617,NAfiliado_NFarmacia!$A$2:$J$497,5,0)),"Ingresa Farmacia",VLOOKUP($B617,NAfiliado_NFarmacia!$A$2:$J$497,5,0))))</f>
        <v/>
      </c>
      <c r="J617" s="70">
        <f>+IF($B617="","",+IF(OR($F617="Si",$F617=""),IF(ISERROR(VLOOKUP($B617,padron!$A$3:$M$482,10,0)),+IF(ISERROR(VLOOKUP($B617,NAfiliado_NFarmacia!$A$2:$J$497,5,0)),"Ingresa Direccion de Farmacia",VLOOKUP($B617,NAfiliado_NFarmacia!$A$2:$J$497,6,0)),VLOOKUP($B617,padron!$A$3:$M$482,10,0)),+IF(ISERROR(VLOOKUP($B617,NAfiliado_NFarmacia!$A$2:$J$497,6,0)),"Ingresa Direccion de Farmacia",VLOOKUP($B617,NAfiliado_NFarmacia!$A$2:$J$497,6,0))))</f>
        <v/>
      </c>
      <c r="K617" s="70">
        <f>+IF($B617="","",+IF(OR($F617="Si",$F617=""),IF(ISERROR(VLOOKUP($B617,padron!$A$3:$M$482,10,0)),+IF(ISERROR(VLOOKUP($B617,NAfiliado_NFarmacia!$A$2:$J$497,5,0)),"Ingresa Localidad de Farmacia",VLOOKUP($B617,NAfiliado_NFarmacia!$A$2:$J$497,7,0)),VLOOKUP($B617,padron!$A$3:$M$482,11,0)),+IF(ISERROR(VLOOKUP($B617,NAfiliado_NFarmacia!$A$2:$J$497,7,0)),"Ingresa Localidad de Farmacia",VLOOKUP($B617,NAfiliado_NFarmacia!$A$2:$J$497,7,0))))</f>
        <v/>
      </c>
      <c r="L617" s="69">
        <f>+IF(B617="","",IF(F617="No","84005541",+IFERROR(+VLOOKUP(inicio!B617,padron!$A$2:$H$1999,8,0),"84005541")))</f>
        <v/>
      </c>
      <c r="M617" s="69">
        <f>+IF(B617="","",+IFERROR(+VLOOKUP(B617,padron!A:C,3,0),"no_cargado"))</f>
        <v/>
      </c>
      <c r="N617" s="69">
        <f>+IF(C617="","",+IFERROR(+VLOOKUP($C617,materiales!$A$2:$C$101,3,0),"9999"))</f>
        <v/>
      </c>
      <c r="O617" s="69">
        <f>+IF(D617="","","01")</f>
        <v/>
      </c>
      <c r="P617" s="69">
        <f>+IF(B617="","","CONVENIO 100%")</f>
        <v/>
      </c>
      <c r="Q617" s="69">
        <f>+IF(I617="","","ZTRA")</f>
        <v/>
      </c>
      <c r="R617" s="69">
        <f>+IF(J617="","",+IFERROR(+IF(U617="DSZA","ALMA","1004"),"ALMA"))</f>
        <v/>
      </c>
      <c r="S617" s="69">
        <f>+IF(K617="","","40000001")</f>
        <v/>
      </c>
      <c r="T617" s="69">
        <f>+IF(L617="","",+DAY(TODAY())&amp;"."&amp;TEXT(+TODAY(),"MM")&amp;"."&amp;+YEAR(TODAY()))</f>
        <v/>
      </c>
      <c r="U617" s="69">
        <f>+IF(M617="","",IFERROR(+VLOOKUP(C617,materiales!$A$2:$D$1000,4,0),"DSZA"))</f>
        <v/>
      </c>
      <c r="V617" s="69">
        <f>+IF(N617="","","MAN")</f>
        <v/>
      </c>
      <c r="W617" s="69">
        <f>IF(B617="","","02")</f>
        <v/>
      </c>
      <c r="X617" s="69">
        <f>IF(B617="","","01")</f>
        <v/>
      </c>
      <c r="Y617" s="70">
        <f>+RIGHT(B617,8)</f>
        <v/>
      </c>
      <c r="Z617" s="70">
        <f>IF(M617="no_cargado",VLOOKUP(B617,NAfiliado_NFarmacia!A:H,8,0),"")</f>
        <v/>
      </c>
      <c r="AA617" s="71" t="n"/>
    </row>
    <row r="618">
      <c r="A618" s="50" t="n"/>
      <c r="B618" s="70" t="n"/>
      <c r="C618" s="72" t="n"/>
      <c r="D618" s="70" t="n"/>
      <c r="E618" s="70" t="n"/>
      <c r="F618" s="70" t="n"/>
      <c r="G618" s="66">
        <f>+IF($B618="","",+IFERROR(+VLOOKUP(B618,padron!$A$2:$E$2000,2,0),+IFERROR(VLOOKUP(B618,NAfiliado_NFarmacia!$A:$J,10,0),"Ingresar Nuevo Afiliado")))</f>
        <v/>
      </c>
      <c r="H618" s="69">
        <f>+IF(B618="","",+IFERROR(+VLOOKUP($C618,materiales!$A$2:$C$101,2,0),"9999"))</f>
        <v/>
      </c>
      <c r="I618" s="70">
        <f>+IF($B618="","",+IF(OR($F618="Si",$F618=""),IF(ISERROR(VLOOKUP($B618,padron!$A$3:$M$482,9,0)),+IF(ISERROR(VLOOKUP($B618,NAfiliado_NFarmacia!$A$2:$J$497,5,0)),"Ingresa Farmacia",VLOOKUP($B618,NAfiliado_NFarmacia!$A$2:$J$497,5,0)),VLOOKUP($B618,padron!$A$3:$M$482,9,0)),+IF(ISERROR(VLOOKUP($B618,NAfiliado_NFarmacia!$A$2:$J$497,5,0)),"Ingresa Farmacia",VLOOKUP($B618,NAfiliado_NFarmacia!$A$2:$J$497,5,0))))</f>
        <v/>
      </c>
      <c r="J618" s="70">
        <f>+IF($B618="","",+IF(OR($F618="Si",$F618=""),IF(ISERROR(VLOOKUP($B618,padron!$A$3:$M$482,10,0)),+IF(ISERROR(VLOOKUP($B618,NAfiliado_NFarmacia!$A$2:$J$497,5,0)),"Ingresa Direccion de Farmacia",VLOOKUP($B618,NAfiliado_NFarmacia!$A$2:$J$497,6,0)),VLOOKUP($B618,padron!$A$3:$M$482,10,0)),+IF(ISERROR(VLOOKUP($B618,NAfiliado_NFarmacia!$A$2:$J$497,6,0)),"Ingresa Direccion de Farmacia",VLOOKUP($B618,NAfiliado_NFarmacia!$A$2:$J$497,6,0))))</f>
        <v/>
      </c>
      <c r="K618" s="70">
        <f>+IF($B618="","",+IF(OR($F618="Si",$F618=""),IF(ISERROR(VLOOKUP($B618,padron!$A$3:$M$482,10,0)),+IF(ISERROR(VLOOKUP($B618,NAfiliado_NFarmacia!$A$2:$J$497,5,0)),"Ingresa Localidad de Farmacia",VLOOKUP($B618,NAfiliado_NFarmacia!$A$2:$J$497,7,0)),VLOOKUP($B618,padron!$A$3:$M$482,11,0)),+IF(ISERROR(VLOOKUP($B618,NAfiliado_NFarmacia!$A$2:$J$497,7,0)),"Ingresa Localidad de Farmacia",VLOOKUP($B618,NAfiliado_NFarmacia!$A$2:$J$497,7,0))))</f>
        <v/>
      </c>
      <c r="L618" s="69">
        <f>+IF(B618="","",IF(F618="No","84005541",+IFERROR(+VLOOKUP(inicio!B618,padron!$A$2:$H$1999,8,0),"84005541")))</f>
        <v/>
      </c>
      <c r="M618" s="69">
        <f>+IF(B618="","",+IFERROR(+VLOOKUP(B618,padron!A:C,3,0),"no_cargado"))</f>
        <v/>
      </c>
      <c r="N618" s="69">
        <f>+IF(C618="","",+IFERROR(+VLOOKUP($C618,materiales!$A$2:$C$101,3,0),"9999"))</f>
        <v/>
      </c>
      <c r="O618" s="69">
        <f>+IF(D618="","","01")</f>
        <v/>
      </c>
      <c r="P618" s="69">
        <f>+IF(B618="","","CONVENIO 100%")</f>
        <v/>
      </c>
      <c r="Q618" s="69">
        <f>+IF(I618="","","ZTRA")</f>
        <v/>
      </c>
      <c r="R618" s="69">
        <f>+IF(J618="","",+IFERROR(+IF(U618="DSZA","ALMA","1004"),"ALMA"))</f>
        <v/>
      </c>
      <c r="S618" s="69">
        <f>+IF(K618="","","40000001")</f>
        <v/>
      </c>
      <c r="T618" s="69">
        <f>+IF(L618="","",+DAY(TODAY())&amp;"."&amp;TEXT(+TODAY(),"MM")&amp;"."&amp;+YEAR(TODAY()))</f>
        <v/>
      </c>
      <c r="U618" s="69">
        <f>+IF(M618="","",IFERROR(+VLOOKUP(C618,materiales!$A$2:$D$1000,4,0),"DSZA"))</f>
        <v/>
      </c>
      <c r="V618" s="69">
        <f>+IF(N618="","","MAN")</f>
        <v/>
      </c>
      <c r="W618" s="69">
        <f>IF(B618="","","02")</f>
        <v/>
      </c>
      <c r="X618" s="69">
        <f>IF(B618="","","01")</f>
        <v/>
      </c>
      <c r="Y618" s="70">
        <f>+RIGHT(B618,8)</f>
        <v/>
      </c>
      <c r="Z618" s="70">
        <f>IF(M618="no_cargado",VLOOKUP(B618,NAfiliado_NFarmacia!A:H,8,0),"")</f>
        <v/>
      </c>
      <c r="AA618" s="71" t="n"/>
    </row>
    <row r="619">
      <c r="A619" s="50" t="n"/>
      <c r="B619" s="70" t="n"/>
      <c r="C619" s="72" t="n"/>
      <c r="D619" s="70" t="n"/>
      <c r="E619" s="70" t="n"/>
      <c r="F619" s="70" t="n"/>
      <c r="G619" s="66">
        <f>+IF($B619="","",+IFERROR(+VLOOKUP(B619,padron!$A$2:$E$2000,2,0),+IFERROR(VLOOKUP(B619,NAfiliado_NFarmacia!$A:$J,10,0),"Ingresar Nuevo Afiliado")))</f>
        <v/>
      </c>
      <c r="H619" s="69">
        <f>+IF(B619="","",+IFERROR(+VLOOKUP($C619,materiales!$A$2:$C$101,2,0),"9999"))</f>
        <v/>
      </c>
      <c r="I619" s="70">
        <f>+IF($B619="","",+IF(OR($F619="Si",$F619=""),IF(ISERROR(VLOOKUP($B619,padron!$A$3:$M$482,9,0)),+IF(ISERROR(VLOOKUP($B619,NAfiliado_NFarmacia!$A$2:$J$497,5,0)),"Ingresa Farmacia",VLOOKUP($B619,NAfiliado_NFarmacia!$A$2:$J$497,5,0)),VLOOKUP($B619,padron!$A$3:$M$482,9,0)),+IF(ISERROR(VLOOKUP($B619,NAfiliado_NFarmacia!$A$2:$J$497,5,0)),"Ingresa Farmacia",VLOOKUP($B619,NAfiliado_NFarmacia!$A$2:$J$497,5,0))))</f>
        <v/>
      </c>
      <c r="J619" s="70">
        <f>+IF($B619="","",+IF(OR($F619="Si",$F619=""),IF(ISERROR(VLOOKUP($B619,padron!$A$3:$M$482,10,0)),+IF(ISERROR(VLOOKUP($B619,NAfiliado_NFarmacia!$A$2:$J$497,5,0)),"Ingresa Direccion de Farmacia",VLOOKUP($B619,NAfiliado_NFarmacia!$A$2:$J$497,6,0)),VLOOKUP($B619,padron!$A$3:$M$482,10,0)),+IF(ISERROR(VLOOKUP($B619,NAfiliado_NFarmacia!$A$2:$J$497,6,0)),"Ingresa Direccion de Farmacia",VLOOKUP($B619,NAfiliado_NFarmacia!$A$2:$J$497,6,0))))</f>
        <v/>
      </c>
      <c r="K619" s="70">
        <f>+IF($B619="","",+IF(OR($F619="Si",$F619=""),IF(ISERROR(VLOOKUP($B619,padron!$A$3:$M$482,10,0)),+IF(ISERROR(VLOOKUP($B619,NAfiliado_NFarmacia!$A$2:$J$497,5,0)),"Ingresa Localidad de Farmacia",VLOOKUP($B619,NAfiliado_NFarmacia!$A$2:$J$497,7,0)),VLOOKUP($B619,padron!$A$3:$M$482,11,0)),+IF(ISERROR(VLOOKUP($B619,NAfiliado_NFarmacia!$A$2:$J$497,7,0)),"Ingresa Localidad de Farmacia",VLOOKUP($B619,NAfiliado_NFarmacia!$A$2:$J$497,7,0))))</f>
        <v/>
      </c>
      <c r="L619" s="69">
        <f>+IF(B619="","",IF(F619="No","84005541",+IFERROR(+VLOOKUP(inicio!B619,padron!$A$2:$H$1999,8,0),"84005541")))</f>
        <v/>
      </c>
      <c r="M619" s="69">
        <f>+IF(B619="","",+IFERROR(+VLOOKUP(B619,padron!A:C,3,0),"no_cargado"))</f>
        <v/>
      </c>
      <c r="N619" s="69">
        <f>+IF(C619="","",+IFERROR(+VLOOKUP($C619,materiales!$A$2:$C$101,3,0),"9999"))</f>
        <v/>
      </c>
      <c r="O619" s="69">
        <f>+IF(D619="","","01")</f>
        <v/>
      </c>
      <c r="P619" s="69">
        <f>+IF(B619="","","CONVENIO 100%")</f>
        <v/>
      </c>
      <c r="Q619" s="69">
        <f>+IF(I619="","","ZTRA")</f>
        <v/>
      </c>
      <c r="R619" s="69">
        <f>+IF(J619="","",+IFERROR(+IF(U619="DSZA","ALMA","1004"),"ALMA"))</f>
        <v/>
      </c>
      <c r="S619" s="69">
        <f>+IF(K619="","","40000001")</f>
        <v/>
      </c>
      <c r="T619" s="69">
        <f>+IF(L619="","",+DAY(TODAY())&amp;"."&amp;TEXT(+TODAY(),"MM")&amp;"."&amp;+YEAR(TODAY()))</f>
        <v/>
      </c>
      <c r="U619" s="69">
        <f>+IF(M619="","",IFERROR(+VLOOKUP(C619,materiales!$A$2:$D$1000,4,0),"DSZA"))</f>
        <v/>
      </c>
      <c r="V619" s="69">
        <f>+IF(N619="","","MAN")</f>
        <v/>
      </c>
      <c r="W619" s="69">
        <f>IF(B619="","","02")</f>
        <v/>
      </c>
      <c r="X619" s="69">
        <f>IF(B619="","","01")</f>
        <v/>
      </c>
      <c r="Y619" s="70">
        <f>+RIGHT(B619,8)</f>
        <v/>
      </c>
      <c r="Z619" s="70">
        <f>IF(M619="no_cargado",VLOOKUP(B619,NAfiliado_NFarmacia!A:H,8,0),"")</f>
        <v/>
      </c>
      <c r="AA619" s="71" t="n"/>
    </row>
    <row r="620">
      <c r="A620" s="50" t="n"/>
      <c r="B620" s="70" t="n"/>
      <c r="C620" s="72" t="n"/>
      <c r="D620" s="70" t="n"/>
      <c r="E620" s="70" t="n"/>
      <c r="F620" s="70" t="n"/>
      <c r="G620" s="66">
        <f>+IF($B620="","",+IFERROR(+VLOOKUP(B620,padron!$A$2:$E$2000,2,0),+IFERROR(VLOOKUP(B620,NAfiliado_NFarmacia!$A:$J,10,0),"Ingresar Nuevo Afiliado")))</f>
        <v/>
      </c>
      <c r="H620" s="69">
        <f>+IF(B620="","",+IFERROR(+VLOOKUP($C620,materiales!$A$2:$C$101,2,0),"9999"))</f>
        <v/>
      </c>
      <c r="I620" s="70">
        <f>+IF($B620="","",+IF(OR($F620="Si",$F620=""),IF(ISERROR(VLOOKUP($B620,padron!$A$3:$M$482,9,0)),+IF(ISERROR(VLOOKUP($B620,NAfiliado_NFarmacia!$A$2:$J$497,5,0)),"Ingresa Farmacia",VLOOKUP($B620,NAfiliado_NFarmacia!$A$2:$J$497,5,0)),VLOOKUP($B620,padron!$A$3:$M$482,9,0)),+IF(ISERROR(VLOOKUP($B620,NAfiliado_NFarmacia!$A$2:$J$497,5,0)),"Ingresa Farmacia",VLOOKUP($B620,NAfiliado_NFarmacia!$A$2:$J$497,5,0))))</f>
        <v/>
      </c>
      <c r="J620" s="70">
        <f>+IF($B620="","",+IF(OR($F620="Si",$F620=""),IF(ISERROR(VLOOKUP($B620,padron!$A$3:$M$482,10,0)),+IF(ISERROR(VLOOKUP($B620,NAfiliado_NFarmacia!$A$2:$J$497,5,0)),"Ingresa Direccion de Farmacia",VLOOKUP($B620,NAfiliado_NFarmacia!$A$2:$J$497,6,0)),VLOOKUP($B620,padron!$A$3:$M$482,10,0)),+IF(ISERROR(VLOOKUP($B620,NAfiliado_NFarmacia!$A$2:$J$497,6,0)),"Ingresa Direccion de Farmacia",VLOOKUP($B620,NAfiliado_NFarmacia!$A$2:$J$497,6,0))))</f>
        <v/>
      </c>
      <c r="K620" s="70">
        <f>+IF($B620="","",+IF(OR($F620="Si",$F620=""),IF(ISERROR(VLOOKUP($B620,padron!$A$3:$M$482,10,0)),+IF(ISERROR(VLOOKUP($B620,NAfiliado_NFarmacia!$A$2:$J$497,5,0)),"Ingresa Localidad de Farmacia",VLOOKUP($B620,NAfiliado_NFarmacia!$A$2:$J$497,7,0)),VLOOKUP($B620,padron!$A$3:$M$482,11,0)),+IF(ISERROR(VLOOKUP($B620,NAfiliado_NFarmacia!$A$2:$J$497,7,0)),"Ingresa Localidad de Farmacia",VLOOKUP($B620,NAfiliado_NFarmacia!$A$2:$J$497,7,0))))</f>
        <v/>
      </c>
      <c r="L620" s="69">
        <f>+IF(B620="","",IF(F620="No","84005541",+IFERROR(+VLOOKUP(inicio!B620,padron!$A$2:$H$1999,8,0),"84005541")))</f>
        <v/>
      </c>
      <c r="M620" s="69">
        <f>+IF(B620="","",+IFERROR(+VLOOKUP(B620,padron!A:C,3,0),"no_cargado"))</f>
        <v/>
      </c>
      <c r="N620" s="69">
        <f>+IF(C620="","",+IFERROR(+VLOOKUP($C620,materiales!$A$2:$C$101,3,0),"9999"))</f>
        <v/>
      </c>
      <c r="O620" s="69">
        <f>+IF(D620="","","01")</f>
        <v/>
      </c>
      <c r="P620" s="69">
        <f>+IF(B620="","","CONVENIO 100%")</f>
        <v/>
      </c>
      <c r="Q620" s="69">
        <f>+IF(I620="","","ZTRA")</f>
        <v/>
      </c>
      <c r="R620" s="69">
        <f>+IF(J620="","",+IFERROR(+IF(U620="DSZA","ALMA","1004"),"ALMA"))</f>
        <v/>
      </c>
      <c r="S620" s="69">
        <f>+IF(K620="","","40000001")</f>
        <v/>
      </c>
      <c r="T620" s="69">
        <f>+IF(L620="","",+DAY(TODAY())&amp;"."&amp;TEXT(+TODAY(),"MM")&amp;"."&amp;+YEAR(TODAY()))</f>
        <v/>
      </c>
      <c r="U620" s="69">
        <f>+IF(M620="","",IFERROR(+VLOOKUP(C620,materiales!$A$2:$D$1000,4,0),"DSZA"))</f>
        <v/>
      </c>
      <c r="V620" s="69">
        <f>+IF(N620="","","MAN")</f>
        <v/>
      </c>
      <c r="W620" s="69">
        <f>IF(B620="","","02")</f>
        <v/>
      </c>
      <c r="X620" s="69">
        <f>IF(B620="","","01")</f>
        <v/>
      </c>
      <c r="Y620" s="70">
        <f>+RIGHT(B620,8)</f>
        <v/>
      </c>
      <c r="Z620" s="70">
        <f>IF(M620="no_cargado",VLOOKUP(B620,NAfiliado_NFarmacia!A:H,8,0),"")</f>
        <v/>
      </c>
      <c r="AA620" s="71" t="n"/>
    </row>
    <row r="621">
      <c r="A621" s="50" t="n"/>
      <c r="B621" s="70" t="n"/>
      <c r="C621" s="72" t="n"/>
      <c r="D621" s="70" t="n"/>
      <c r="E621" s="70" t="n"/>
      <c r="F621" s="70" t="n"/>
      <c r="G621" s="66">
        <f>+IF($B621="","",+IFERROR(+VLOOKUP(B621,padron!$A$2:$E$2000,2,0),+IFERROR(VLOOKUP(B621,NAfiliado_NFarmacia!$A:$J,10,0),"Ingresar Nuevo Afiliado")))</f>
        <v/>
      </c>
      <c r="H621" s="69">
        <f>+IF(B621="","",+IFERROR(+VLOOKUP($C621,materiales!$A$2:$C$101,2,0),"9999"))</f>
        <v/>
      </c>
      <c r="I621" s="70">
        <f>+IF($B621="","",+IF(OR($F621="Si",$F621=""),IF(ISERROR(VLOOKUP($B621,padron!$A$3:$M$482,9,0)),+IF(ISERROR(VLOOKUP($B621,NAfiliado_NFarmacia!$A$2:$J$497,5,0)),"Ingresa Farmacia",VLOOKUP($B621,NAfiliado_NFarmacia!$A$2:$J$497,5,0)),VLOOKUP($B621,padron!$A$3:$M$482,9,0)),+IF(ISERROR(VLOOKUP($B621,NAfiliado_NFarmacia!$A$2:$J$497,5,0)),"Ingresa Farmacia",VLOOKUP($B621,NAfiliado_NFarmacia!$A$2:$J$497,5,0))))</f>
        <v/>
      </c>
      <c r="J621" s="70">
        <f>+IF($B621="","",+IF(OR($F621="Si",$F621=""),IF(ISERROR(VLOOKUP($B621,padron!$A$3:$M$482,10,0)),+IF(ISERROR(VLOOKUP($B621,NAfiliado_NFarmacia!$A$2:$J$497,5,0)),"Ingresa Direccion de Farmacia",VLOOKUP($B621,NAfiliado_NFarmacia!$A$2:$J$497,6,0)),VLOOKUP($B621,padron!$A$3:$M$482,10,0)),+IF(ISERROR(VLOOKUP($B621,NAfiliado_NFarmacia!$A$2:$J$497,6,0)),"Ingresa Direccion de Farmacia",VLOOKUP($B621,NAfiliado_NFarmacia!$A$2:$J$497,6,0))))</f>
        <v/>
      </c>
      <c r="K621" s="70">
        <f>+IF($B621="","",+IF(OR($F621="Si",$F621=""),IF(ISERROR(VLOOKUP($B621,padron!$A$3:$M$482,10,0)),+IF(ISERROR(VLOOKUP($B621,NAfiliado_NFarmacia!$A$2:$J$497,5,0)),"Ingresa Localidad de Farmacia",VLOOKUP($B621,NAfiliado_NFarmacia!$A$2:$J$497,7,0)),VLOOKUP($B621,padron!$A$3:$M$482,11,0)),+IF(ISERROR(VLOOKUP($B621,NAfiliado_NFarmacia!$A$2:$J$497,7,0)),"Ingresa Localidad de Farmacia",VLOOKUP($B621,NAfiliado_NFarmacia!$A$2:$J$497,7,0))))</f>
        <v/>
      </c>
      <c r="L621" s="69">
        <f>+IF(B621="","",IF(F621="No","84005541",+IFERROR(+VLOOKUP(inicio!B621,padron!$A$2:$H$1999,8,0),"84005541")))</f>
        <v/>
      </c>
      <c r="M621" s="69">
        <f>+IF(B621="","",+IFERROR(+VLOOKUP(B621,padron!A:C,3,0),"no_cargado"))</f>
        <v/>
      </c>
      <c r="N621" s="69">
        <f>+IF(C621="","",+IFERROR(+VLOOKUP($C621,materiales!$A$2:$C$101,3,0),"9999"))</f>
        <v/>
      </c>
      <c r="O621" s="69">
        <f>+IF(D621="","","01")</f>
        <v/>
      </c>
      <c r="P621" s="69">
        <f>+IF(B621="","","CONVENIO 100%")</f>
        <v/>
      </c>
      <c r="Q621" s="69">
        <f>+IF(I621="","","ZTRA")</f>
        <v/>
      </c>
      <c r="R621" s="69">
        <f>+IF(J621="","",+IFERROR(+IF(U621="DSZA","ALMA","1004"),"ALMA"))</f>
        <v/>
      </c>
      <c r="S621" s="69">
        <f>+IF(K621="","","40000001")</f>
        <v/>
      </c>
      <c r="T621" s="69">
        <f>+IF(L621="","",+DAY(TODAY())&amp;"."&amp;TEXT(+TODAY(),"MM")&amp;"."&amp;+YEAR(TODAY()))</f>
        <v/>
      </c>
      <c r="U621" s="69">
        <f>+IF(M621="","",IFERROR(+VLOOKUP(C621,materiales!$A$2:$D$1000,4,0),"DSZA"))</f>
        <v/>
      </c>
      <c r="V621" s="69">
        <f>+IF(N621="","","MAN")</f>
        <v/>
      </c>
      <c r="W621" s="69">
        <f>IF(B621="","","02")</f>
        <v/>
      </c>
      <c r="X621" s="69">
        <f>IF(B621="","","01")</f>
        <v/>
      </c>
      <c r="Y621" s="70">
        <f>+RIGHT(B621,8)</f>
        <v/>
      </c>
      <c r="Z621" s="70">
        <f>IF(M621="no_cargado",VLOOKUP(B621,NAfiliado_NFarmacia!A:H,8,0),"")</f>
        <v/>
      </c>
      <c r="AA621" s="71" t="n"/>
    </row>
    <row r="622">
      <c r="A622" s="50" t="n"/>
      <c r="B622" s="70" t="n"/>
      <c r="C622" s="72" t="n"/>
      <c r="D622" s="70" t="n"/>
      <c r="E622" s="70" t="n"/>
      <c r="F622" s="70" t="n"/>
      <c r="G622" s="66">
        <f>+IF($B622="","",+IFERROR(+VLOOKUP(B622,padron!$A$2:$E$2000,2,0),+IFERROR(VLOOKUP(B622,NAfiliado_NFarmacia!$A:$J,10,0),"Ingresar Nuevo Afiliado")))</f>
        <v/>
      </c>
      <c r="H622" s="69">
        <f>+IF(B622="","",+IFERROR(+VLOOKUP($C622,materiales!$A$2:$C$101,2,0),"9999"))</f>
        <v/>
      </c>
      <c r="I622" s="70">
        <f>+IF($B622="","",+IF(OR($F622="Si",$F622=""),IF(ISERROR(VLOOKUP($B622,padron!$A$3:$M$482,9,0)),+IF(ISERROR(VLOOKUP($B622,NAfiliado_NFarmacia!$A$2:$J$497,5,0)),"Ingresa Farmacia",VLOOKUP($B622,NAfiliado_NFarmacia!$A$2:$J$497,5,0)),VLOOKUP($B622,padron!$A$3:$M$482,9,0)),+IF(ISERROR(VLOOKUP($B622,NAfiliado_NFarmacia!$A$2:$J$497,5,0)),"Ingresa Farmacia",VLOOKUP($B622,NAfiliado_NFarmacia!$A$2:$J$497,5,0))))</f>
        <v/>
      </c>
      <c r="J622" s="70">
        <f>+IF($B622="","",+IF(OR($F622="Si",$F622=""),IF(ISERROR(VLOOKUP($B622,padron!$A$3:$M$482,10,0)),+IF(ISERROR(VLOOKUP($B622,NAfiliado_NFarmacia!$A$2:$J$497,5,0)),"Ingresa Direccion de Farmacia",VLOOKUP($B622,NAfiliado_NFarmacia!$A$2:$J$497,6,0)),VLOOKUP($B622,padron!$A$3:$M$482,10,0)),+IF(ISERROR(VLOOKUP($B622,NAfiliado_NFarmacia!$A$2:$J$497,6,0)),"Ingresa Direccion de Farmacia",VLOOKUP($B622,NAfiliado_NFarmacia!$A$2:$J$497,6,0))))</f>
        <v/>
      </c>
      <c r="K622" s="70">
        <f>+IF($B622="","",+IF(OR($F622="Si",$F622=""),IF(ISERROR(VLOOKUP($B622,padron!$A$3:$M$482,10,0)),+IF(ISERROR(VLOOKUP($B622,NAfiliado_NFarmacia!$A$2:$J$497,5,0)),"Ingresa Localidad de Farmacia",VLOOKUP($B622,NAfiliado_NFarmacia!$A$2:$J$497,7,0)),VLOOKUP($B622,padron!$A$3:$M$482,11,0)),+IF(ISERROR(VLOOKUP($B622,NAfiliado_NFarmacia!$A$2:$J$497,7,0)),"Ingresa Localidad de Farmacia",VLOOKUP($B622,NAfiliado_NFarmacia!$A$2:$J$497,7,0))))</f>
        <v/>
      </c>
      <c r="L622" s="69">
        <f>+IF(B622="","",IF(F622="No","84005541",+IFERROR(+VLOOKUP(inicio!B622,padron!$A$2:$H$1999,8,0),"84005541")))</f>
        <v/>
      </c>
      <c r="M622" s="69">
        <f>+IF(B622="","",+IFERROR(+VLOOKUP(B622,padron!A:C,3,0),"no_cargado"))</f>
        <v/>
      </c>
      <c r="N622" s="69">
        <f>+IF(C622="","",+IFERROR(+VLOOKUP($C622,materiales!$A$2:$C$101,3,0),"9999"))</f>
        <v/>
      </c>
      <c r="O622" s="69">
        <f>+IF(D622="","","01")</f>
        <v/>
      </c>
      <c r="P622" s="69">
        <f>+IF(B622="","","CONVENIO 100%")</f>
        <v/>
      </c>
      <c r="Q622" s="69">
        <f>+IF(I622="","","ZTRA")</f>
        <v/>
      </c>
      <c r="R622" s="69">
        <f>+IF(J622="","",+IFERROR(+IF(U622="DSZA","ALMA","1004"),"ALMA"))</f>
        <v/>
      </c>
      <c r="S622" s="69">
        <f>+IF(K622="","","40000001")</f>
        <v/>
      </c>
      <c r="T622" s="69">
        <f>+IF(L622="","",+DAY(TODAY())&amp;"."&amp;TEXT(+TODAY(),"MM")&amp;"."&amp;+YEAR(TODAY()))</f>
        <v/>
      </c>
      <c r="U622" s="69">
        <f>+IF(M622="","",IFERROR(+VLOOKUP(C622,materiales!$A$2:$D$1000,4,0),"DSZA"))</f>
        <v/>
      </c>
      <c r="V622" s="69">
        <f>+IF(N622="","","MAN")</f>
        <v/>
      </c>
      <c r="W622" s="69">
        <f>IF(B622="","","02")</f>
        <v/>
      </c>
      <c r="X622" s="69">
        <f>IF(B622="","","01")</f>
        <v/>
      </c>
      <c r="Y622" s="70">
        <f>+RIGHT(B622,8)</f>
        <v/>
      </c>
      <c r="Z622" s="70">
        <f>IF(M622="no_cargado",VLOOKUP(B622,NAfiliado_NFarmacia!A:H,8,0),"")</f>
        <v/>
      </c>
      <c r="AA622" s="71" t="n"/>
    </row>
    <row r="623">
      <c r="A623" s="50" t="n"/>
      <c r="B623" s="70" t="n"/>
      <c r="C623" s="72" t="n"/>
      <c r="D623" s="70" t="n"/>
      <c r="E623" s="70" t="n"/>
      <c r="F623" s="70" t="n"/>
      <c r="G623" s="66">
        <f>+IF($B623="","",+IFERROR(+VLOOKUP(B623,padron!$A$2:$E$2000,2,0),+IFERROR(VLOOKUP(B623,NAfiliado_NFarmacia!$A:$J,10,0),"Ingresar Nuevo Afiliado")))</f>
        <v/>
      </c>
      <c r="H623" s="69">
        <f>+IF(B623="","",+IFERROR(+VLOOKUP($C623,materiales!$A$2:$C$101,2,0),"9999"))</f>
        <v/>
      </c>
      <c r="I623" s="70">
        <f>+IF($B623="","",+IF(OR($F623="Si",$F623=""),IF(ISERROR(VLOOKUP($B623,padron!$A$3:$M$482,9,0)),+IF(ISERROR(VLOOKUP($B623,NAfiliado_NFarmacia!$A$2:$J$497,5,0)),"Ingresa Farmacia",VLOOKUP($B623,NAfiliado_NFarmacia!$A$2:$J$497,5,0)),VLOOKUP($B623,padron!$A$3:$M$482,9,0)),+IF(ISERROR(VLOOKUP($B623,NAfiliado_NFarmacia!$A$2:$J$497,5,0)),"Ingresa Farmacia",VLOOKUP($B623,NAfiliado_NFarmacia!$A$2:$J$497,5,0))))</f>
        <v/>
      </c>
      <c r="J623" s="70">
        <f>+IF($B623="","",+IF(OR($F623="Si",$F623=""),IF(ISERROR(VLOOKUP($B623,padron!$A$3:$M$482,10,0)),+IF(ISERROR(VLOOKUP($B623,NAfiliado_NFarmacia!$A$2:$J$497,5,0)),"Ingresa Direccion de Farmacia",VLOOKUP($B623,NAfiliado_NFarmacia!$A$2:$J$497,6,0)),VLOOKUP($B623,padron!$A$3:$M$482,10,0)),+IF(ISERROR(VLOOKUP($B623,NAfiliado_NFarmacia!$A$2:$J$497,6,0)),"Ingresa Direccion de Farmacia",VLOOKUP($B623,NAfiliado_NFarmacia!$A$2:$J$497,6,0))))</f>
        <v/>
      </c>
      <c r="K623" s="70">
        <f>+IF($B623="","",+IF(OR($F623="Si",$F623=""),IF(ISERROR(VLOOKUP($B623,padron!$A$3:$M$482,10,0)),+IF(ISERROR(VLOOKUP($B623,NAfiliado_NFarmacia!$A$2:$J$497,5,0)),"Ingresa Localidad de Farmacia",VLOOKUP($B623,NAfiliado_NFarmacia!$A$2:$J$497,7,0)),VLOOKUP($B623,padron!$A$3:$M$482,11,0)),+IF(ISERROR(VLOOKUP($B623,NAfiliado_NFarmacia!$A$2:$J$497,7,0)),"Ingresa Localidad de Farmacia",VLOOKUP($B623,NAfiliado_NFarmacia!$A$2:$J$497,7,0))))</f>
        <v/>
      </c>
      <c r="L623" s="69">
        <f>+IF(B623="","",IF(F623="No","84005541",+IFERROR(+VLOOKUP(inicio!B623,padron!$A$2:$H$1999,8,0),"84005541")))</f>
        <v/>
      </c>
      <c r="M623" s="69">
        <f>+IF(B623="","",+IFERROR(+VLOOKUP(B623,padron!A:C,3,0),"no_cargado"))</f>
        <v/>
      </c>
      <c r="N623" s="69">
        <f>+IF(C623="","",+IFERROR(+VLOOKUP($C623,materiales!$A$2:$C$101,3,0),"9999"))</f>
        <v/>
      </c>
      <c r="O623" s="69">
        <f>+IF(D623="","","01")</f>
        <v/>
      </c>
      <c r="P623" s="69">
        <f>+IF(B623="","","CONVENIO 100%")</f>
        <v/>
      </c>
      <c r="Q623" s="69">
        <f>+IF(I623="","","ZTRA")</f>
        <v/>
      </c>
      <c r="R623" s="69">
        <f>+IF(J623="","",+IFERROR(+IF(U623="DSZA","ALMA","1004"),"ALMA"))</f>
        <v/>
      </c>
      <c r="S623" s="69">
        <f>+IF(K623="","","40000001")</f>
        <v/>
      </c>
      <c r="T623" s="69">
        <f>+IF(L623="","",+DAY(TODAY())&amp;"."&amp;TEXT(+TODAY(),"MM")&amp;"."&amp;+YEAR(TODAY()))</f>
        <v/>
      </c>
      <c r="U623" s="69">
        <f>+IF(M623="","",IFERROR(+VLOOKUP(C623,materiales!$A$2:$D$1000,4,0),"DSZA"))</f>
        <v/>
      </c>
      <c r="V623" s="69">
        <f>+IF(N623="","","MAN")</f>
        <v/>
      </c>
      <c r="W623" s="69">
        <f>IF(B623="","","02")</f>
        <v/>
      </c>
      <c r="X623" s="69">
        <f>IF(B623="","","01")</f>
        <v/>
      </c>
      <c r="Y623" s="70">
        <f>+RIGHT(B623,8)</f>
        <v/>
      </c>
      <c r="Z623" s="70">
        <f>IF(M623="no_cargado",VLOOKUP(B623,NAfiliado_NFarmacia!A:H,8,0),"")</f>
        <v/>
      </c>
      <c r="AA623" s="71" t="n"/>
    </row>
    <row r="624">
      <c r="A624" s="50" t="n"/>
      <c r="B624" s="70" t="n"/>
      <c r="C624" s="72" t="n"/>
      <c r="D624" s="70" t="n"/>
      <c r="E624" s="70" t="n"/>
      <c r="F624" s="70" t="n"/>
      <c r="G624" s="66">
        <f>+IF($B624="","",+IFERROR(+VLOOKUP(B624,padron!$A$2:$E$2000,2,0),+IFERROR(VLOOKUP(B624,NAfiliado_NFarmacia!$A:$J,10,0),"Ingresar Nuevo Afiliado")))</f>
        <v/>
      </c>
      <c r="H624" s="69">
        <f>+IF(B624="","",+IFERROR(+VLOOKUP($C624,materiales!$A$2:$C$101,2,0),"9999"))</f>
        <v/>
      </c>
      <c r="I624" s="70">
        <f>+IF($B624="","",+IF(OR($F624="Si",$F624=""),IF(ISERROR(VLOOKUP($B624,padron!$A$3:$M$482,9,0)),+IF(ISERROR(VLOOKUP($B624,NAfiliado_NFarmacia!$A$2:$J$497,5,0)),"Ingresa Farmacia",VLOOKUP($B624,NAfiliado_NFarmacia!$A$2:$J$497,5,0)),VLOOKUP($B624,padron!$A$3:$M$482,9,0)),+IF(ISERROR(VLOOKUP($B624,NAfiliado_NFarmacia!$A$2:$J$497,5,0)),"Ingresa Farmacia",VLOOKUP($B624,NAfiliado_NFarmacia!$A$2:$J$497,5,0))))</f>
        <v/>
      </c>
      <c r="J624" s="70">
        <f>+IF($B624="","",+IF(OR($F624="Si",$F624=""),IF(ISERROR(VLOOKUP($B624,padron!$A$3:$M$482,10,0)),+IF(ISERROR(VLOOKUP($B624,NAfiliado_NFarmacia!$A$2:$J$497,5,0)),"Ingresa Direccion de Farmacia",VLOOKUP($B624,NAfiliado_NFarmacia!$A$2:$J$497,6,0)),VLOOKUP($B624,padron!$A$3:$M$482,10,0)),+IF(ISERROR(VLOOKUP($B624,NAfiliado_NFarmacia!$A$2:$J$497,6,0)),"Ingresa Direccion de Farmacia",VLOOKUP($B624,NAfiliado_NFarmacia!$A$2:$J$497,6,0))))</f>
        <v/>
      </c>
      <c r="K624" s="70">
        <f>+IF($B624="","",+IF(OR($F624="Si",$F624=""),IF(ISERROR(VLOOKUP($B624,padron!$A$3:$M$482,10,0)),+IF(ISERROR(VLOOKUP($B624,NAfiliado_NFarmacia!$A$2:$J$497,5,0)),"Ingresa Localidad de Farmacia",VLOOKUP($B624,NAfiliado_NFarmacia!$A$2:$J$497,7,0)),VLOOKUP($B624,padron!$A$3:$M$482,11,0)),+IF(ISERROR(VLOOKUP($B624,NAfiliado_NFarmacia!$A$2:$J$497,7,0)),"Ingresa Localidad de Farmacia",VLOOKUP($B624,NAfiliado_NFarmacia!$A$2:$J$497,7,0))))</f>
        <v/>
      </c>
      <c r="L624" s="69">
        <f>+IF(B624="","",IF(F624="No","84005541",+IFERROR(+VLOOKUP(inicio!B624,padron!$A$2:$H$1999,8,0),"84005541")))</f>
        <v/>
      </c>
      <c r="M624" s="69">
        <f>+IF(B624="","",+IFERROR(+VLOOKUP(B624,padron!A:C,3,0),"no_cargado"))</f>
        <v/>
      </c>
      <c r="N624" s="69">
        <f>+IF(C624="","",+IFERROR(+VLOOKUP($C624,materiales!$A$2:$C$101,3,0),"9999"))</f>
        <v/>
      </c>
      <c r="O624" s="69">
        <f>+IF(D624="","","01")</f>
        <v/>
      </c>
      <c r="P624" s="69">
        <f>+IF(B624="","","CONVENIO 100%")</f>
        <v/>
      </c>
      <c r="Q624" s="69">
        <f>+IF(I624="","","ZTRA")</f>
        <v/>
      </c>
      <c r="R624" s="69">
        <f>+IF(J624="","",+IFERROR(+IF(U624="DSZA","ALMA","1004"),"ALMA"))</f>
        <v/>
      </c>
      <c r="S624" s="69">
        <f>+IF(K624="","","40000001")</f>
        <v/>
      </c>
      <c r="T624" s="69">
        <f>+IF(L624="","",+DAY(TODAY())&amp;"."&amp;TEXT(+TODAY(),"MM")&amp;"."&amp;+YEAR(TODAY()))</f>
        <v/>
      </c>
      <c r="U624" s="69">
        <f>+IF(M624="","",IFERROR(+VLOOKUP(C624,materiales!$A$2:$D$1000,4,0),"DSZA"))</f>
        <v/>
      </c>
      <c r="V624" s="69">
        <f>+IF(N624="","","MAN")</f>
        <v/>
      </c>
      <c r="W624" s="69">
        <f>IF(B624="","","02")</f>
        <v/>
      </c>
      <c r="X624" s="69">
        <f>IF(B624="","","01")</f>
        <v/>
      </c>
      <c r="Y624" s="70">
        <f>+RIGHT(B624,8)</f>
        <v/>
      </c>
      <c r="Z624" s="70">
        <f>IF(M624="no_cargado",VLOOKUP(B624,NAfiliado_NFarmacia!A:H,8,0),"")</f>
        <v/>
      </c>
      <c r="AA624" s="71" t="n"/>
    </row>
    <row r="625">
      <c r="A625" s="50" t="n"/>
      <c r="B625" s="70" t="n"/>
      <c r="C625" s="72" t="n"/>
      <c r="D625" s="70" t="n"/>
      <c r="E625" s="70" t="n"/>
      <c r="F625" s="70" t="n"/>
      <c r="G625" s="66">
        <f>+IF($B625="","",+IFERROR(+VLOOKUP(B625,padron!$A$2:$E$2000,2,0),+IFERROR(VLOOKUP(B625,NAfiliado_NFarmacia!$A:$J,10,0),"Ingresar Nuevo Afiliado")))</f>
        <v/>
      </c>
      <c r="H625" s="69">
        <f>+IF(B625="","",+IFERROR(+VLOOKUP($C625,materiales!$A$2:$C$101,2,0),"9999"))</f>
        <v/>
      </c>
      <c r="I625" s="70">
        <f>+IF($B625="","",+IF(OR($F625="Si",$F625=""),IF(ISERROR(VLOOKUP($B625,padron!$A$3:$M$482,9,0)),+IF(ISERROR(VLOOKUP($B625,NAfiliado_NFarmacia!$A$2:$J$497,5,0)),"Ingresa Farmacia",VLOOKUP($B625,NAfiliado_NFarmacia!$A$2:$J$497,5,0)),VLOOKUP($B625,padron!$A$3:$M$482,9,0)),+IF(ISERROR(VLOOKUP($B625,NAfiliado_NFarmacia!$A$2:$J$497,5,0)),"Ingresa Farmacia",VLOOKUP($B625,NAfiliado_NFarmacia!$A$2:$J$497,5,0))))</f>
        <v/>
      </c>
      <c r="J625" s="70">
        <f>+IF($B625="","",+IF(OR($F625="Si",$F625=""),IF(ISERROR(VLOOKUP($B625,padron!$A$3:$M$482,10,0)),+IF(ISERROR(VLOOKUP($B625,NAfiliado_NFarmacia!$A$2:$J$497,5,0)),"Ingresa Direccion de Farmacia",VLOOKUP($B625,NAfiliado_NFarmacia!$A$2:$J$497,6,0)),VLOOKUP($B625,padron!$A$3:$M$482,10,0)),+IF(ISERROR(VLOOKUP($B625,NAfiliado_NFarmacia!$A$2:$J$497,6,0)),"Ingresa Direccion de Farmacia",VLOOKUP($B625,NAfiliado_NFarmacia!$A$2:$J$497,6,0))))</f>
        <v/>
      </c>
      <c r="K625" s="70">
        <f>+IF($B625="","",+IF(OR($F625="Si",$F625=""),IF(ISERROR(VLOOKUP($B625,padron!$A$3:$M$482,10,0)),+IF(ISERROR(VLOOKUP($B625,NAfiliado_NFarmacia!$A$2:$J$497,5,0)),"Ingresa Localidad de Farmacia",VLOOKUP($B625,NAfiliado_NFarmacia!$A$2:$J$497,7,0)),VLOOKUP($B625,padron!$A$3:$M$482,11,0)),+IF(ISERROR(VLOOKUP($B625,NAfiliado_NFarmacia!$A$2:$J$497,7,0)),"Ingresa Localidad de Farmacia",VLOOKUP($B625,NAfiliado_NFarmacia!$A$2:$J$497,7,0))))</f>
        <v/>
      </c>
      <c r="L625" s="69">
        <f>+IF(B625="","",IF(F625="No","84005541",+IFERROR(+VLOOKUP(inicio!B625,padron!$A$2:$H$1999,8,0),"84005541")))</f>
        <v/>
      </c>
      <c r="M625" s="69">
        <f>+IF(B625="","",+IFERROR(+VLOOKUP(B625,padron!A:C,3,0),"no_cargado"))</f>
        <v/>
      </c>
      <c r="N625" s="69">
        <f>+IF(C625="","",+IFERROR(+VLOOKUP($C625,materiales!$A$2:$C$101,3,0),"9999"))</f>
        <v/>
      </c>
      <c r="O625" s="69">
        <f>+IF(D625="","","01")</f>
        <v/>
      </c>
      <c r="P625" s="69">
        <f>+IF(B625="","","CONVENIO 100%")</f>
        <v/>
      </c>
      <c r="Q625" s="69">
        <f>+IF(I625="","","ZTRA")</f>
        <v/>
      </c>
      <c r="R625" s="69">
        <f>+IF(J625="","",+IFERROR(+IF(U625="DSZA","ALMA","1004"),"ALMA"))</f>
        <v/>
      </c>
      <c r="S625" s="69">
        <f>+IF(K625="","","40000001")</f>
        <v/>
      </c>
      <c r="T625" s="69">
        <f>+IF(L625="","",+DAY(TODAY())&amp;"."&amp;TEXT(+TODAY(),"MM")&amp;"."&amp;+YEAR(TODAY()))</f>
        <v/>
      </c>
      <c r="U625" s="69">
        <f>+IF(M625="","",IFERROR(+VLOOKUP(C625,materiales!$A$2:$D$1000,4,0),"DSZA"))</f>
        <v/>
      </c>
      <c r="V625" s="69">
        <f>+IF(N625="","","MAN")</f>
        <v/>
      </c>
      <c r="W625" s="69">
        <f>IF(B625="","","02")</f>
        <v/>
      </c>
      <c r="X625" s="69">
        <f>IF(B625="","","01")</f>
        <v/>
      </c>
      <c r="Y625" s="70">
        <f>+RIGHT(B625,8)</f>
        <v/>
      </c>
      <c r="Z625" s="70">
        <f>IF(M625="no_cargado",VLOOKUP(B625,NAfiliado_NFarmacia!A:H,8,0),"")</f>
        <v/>
      </c>
      <c r="AA625" s="71" t="n"/>
    </row>
    <row r="626">
      <c r="A626" s="50" t="n"/>
      <c r="B626" s="70" t="n"/>
      <c r="C626" s="72" t="n"/>
      <c r="D626" s="70" t="n"/>
      <c r="E626" s="70" t="n"/>
      <c r="F626" s="70" t="n"/>
      <c r="G626" s="66">
        <f>+IF($B626="","",+IFERROR(+VLOOKUP(B626,padron!$A$2:$E$2000,2,0),+IFERROR(VLOOKUP(B626,NAfiliado_NFarmacia!$A:$J,10,0),"Ingresar Nuevo Afiliado")))</f>
        <v/>
      </c>
      <c r="H626" s="69">
        <f>+IF(B626="","",+IFERROR(+VLOOKUP($C626,materiales!$A$2:$C$101,2,0),"9999"))</f>
        <v/>
      </c>
      <c r="I626" s="70">
        <f>+IF($B626="","",+IF(OR($F626="Si",$F626=""),IF(ISERROR(VLOOKUP($B626,padron!$A$3:$M$482,9,0)),+IF(ISERROR(VLOOKUP($B626,NAfiliado_NFarmacia!$A$2:$J$497,5,0)),"Ingresa Farmacia",VLOOKUP($B626,NAfiliado_NFarmacia!$A$2:$J$497,5,0)),VLOOKUP($B626,padron!$A$3:$M$482,9,0)),+IF(ISERROR(VLOOKUP($B626,NAfiliado_NFarmacia!$A$2:$J$497,5,0)),"Ingresa Farmacia",VLOOKUP($B626,NAfiliado_NFarmacia!$A$2:$J$497,5,0))))</f>
        <v/>
      </c>
      <c r="J626" s="70">
        <f>+IF($B626="","",+IF(OR($F626="Si",$F626=""),IF(ISERROR(VLOOKUP($B626,padron!$A$3:$M$482,10,0)),+IF(ISERROR(VLOOKUP($B626,NAfiliado_NFarmacia!$A$2:$J$497,5,0)),"Ingresa Direccion de Farmacia",VLOOKUP($B626,NAfiliado_NFarmacia!$A$2:$J$497,6,0)),VLOOKUP($B626,padron!$A$3:$M$482,10,0)),+IF(ISERROR(VLOOKUP($B626,NAfiliado_NFarmacia!$A$2:$J$497,6,0)),"Ingresa Direccion de Farmacia",VLOOKUP($B626,NAfiliado_NFarmacia!$A$2:$J$497,6,0))))</f>
        <v/>
      </c>
      <c r="K626" s="70">
        <f>+IF($B626="","",+IF(OR($F626="Si",$F626=""),IF(ISERROR(VLOOKUP($B626,padron!$A$3:$M$482,10,0)),+IF(ISERROR(VLOOKUP($B626,NAfiliado_NFarmacia!$A$2:$J$497,5,0)),"Ingresa Localidad de Farmacia",VLOOKUP($B626,NAfiliado_NFarmacia!$A$2:$J$497,7,0)),VLOOKUP($B626,padron!$A$3:$M$482,11,0)),+IF(ISERROR(VLOOKUP($B626,NAfiliado_NFarmacia!$A$2:$J$497,7,0)),"Ingresa Localidad de Farmacia",VLOOKUP($B626,NAfiliado_NFarmacia!$A$2:$J$497,7,0))))</f>
        <v/>
      </c>
      <c r="L626" s="69">
        <f>+IF(B626="","",IF(F626="No","84005541",+IFERROR(+VLOOKUP(inicio!B626,padron!$A$2:$H$1999,8,0),"84005541")))</f>
        <v/>
      </c>
      <c r="M626" s="69">
        <f>+IF(B626="","",+IFERROR(+VLOOKUP(B626,padron!A:C,3,0),"no_cargado"))</f>
        <v/>
      </c>
      <c r="N626" s="69">
        <f>+IF(C626="","",+IFERROR(+VLOOKUP($C626,materiales!$A$2:$C$101,3,0),"9999"))</f>
        <v/>
      </c>
      <c r="O626" s="69">
        <f>+IF(D626="","","01")</f>
        <v/>
      </c>
      <c r="P626" s="69">
        <f>+IF(B626="","","CONVENIO 100%")</f>
        <v/>
      </c>
      <c r="Q626" s="69">
        <f>+IF(I626="","","ZTRA")</f>
        <v/>
      </c>
      <c r="R626" s="69">
        <f>+IF(J626="","",+IFERROR(+IF(U626="DSZA","ALMA","1004"),"ALMA"))</f>
        <v/>
      </c>
      <c r="S626" s="69">
        <f>+IF(K626="","","40000001")</f>
        <v/>
      </c>
      <c r="T626" s="69">
        <f>+IF(L626="","",+DAY(TODAY())&amp;"."&amp;TEXT(+TODAY(),"MM")&amp;"."&amp;+YEAR(TODAY()))</f>
        <v/>
      </c>
      <c r="U626" s="69">
        <f>+IF(M626="","",IFERROR(+VLOOKUP(C626,materiales!$A$2:$D$1000,4,0),"DSZA"))</f>
        <v/>
      </c>
      <c r="V626" s="69">
        <f>+IF(N626="","","MAN")</f>
        <v/>
      </c>
      <c r="W626" s="69">
        <f>IF(B626="","","02")</f>
        <v/>
      </c>
      <c r="X626" s="69">
        <f>IF(B626="","","01")</f>
        <v/>
      </c>
      <c r="Y626" s="70">
        <f>+RIGHT(B626,8)</f>
        <v/>
      </c>
      <c r="Z626" s="70">
        <f>IF(M626="no_cargado",VLOOKUP(B626,NAfiliado_NFarmacia!A:H,8,0),"")</f>
        <v/>
      </c>
      <c r="AA626" s="71" t="n"/>
    </row>
    <row r="627">
      <c r="A627" s="50" t="n"/>
      <c r="B627" s="70" t="n"/>
      <c r="C627" s="72" t="n"/>
      <c r="D627" s="70" t="n"/>
      <c r="E627" s="70" t="n"/>
      <c r="F627" s="70" t="n"/>
      <c r="G627" s="66">
        <f>+IF($B627="","",+IFERROR(+VLOOKUP(B627,padron!$A$2:$E$2000,2,0),+IFERROR(VLOOKUP(B627,NAfiliado_NFarmacia!$A:$J,10,0),"Ingresar Nuevo Afiliado")))</f>
        <v/>
      </c>
      <c r="H627" s="69">
        <f>+IF(B627="","",+IFERROR(+VLOOKUP($C627,materiales!$A$2:$C$101,2,0),"9999"))</f>
        <v/>
      </c>
      <c r="I627" s="70">
        <f>+IF($B627="","",+IF(OR($F627="Si",$F627=""),IF(ISERROR(VLOOKUP($B627,padron!$A$3:$M$482,9,0)),+IF(ISERROR(VLOOKUP($B627,NAfiliado_NFarmacia!$A$2:$J$497,5,0)),"Ingresa Farmacia",VLOOKUP($B627,NAfiliado_NFarmacia!$A$2:$J$497,5,0)),VLOOKUP($B627,padron!$A$3:$M$482,9,0)),+IF(ISERROR(VLOOKUP($B627,NAfiliado_NFarmacia!$A$2:$J$497,5,0)),"Ingresa Farmacia",VLOOKUP($B627,NAfiliado_NFarmacia!$A$2:$J$497,5,0))))</f>
        <v/>
      </c>
      <c r="J627" s="70">
        <f>+IF($B627="","",+IF(OR($F627="Si",$F627=""),IF(ISERROR(VLOOKUP($B627,padron!$A$3:$M$482,10,0)),+IF(ISERROR(VLOOKUP($B627,NAfiliado_NFarmacia!$A$2:$J$497,5,0)),"Ingresa Direccion de Farmacia",VLOOKUP($B627,NAfiliado_NFarmacia!$A$2:$J$497,6,0)),VLOOKUP($B627,padron!$A$3:$M$482,10,0)),+IF(ISERROR(VLOOKUP($B627,NAfiliado_NFarmacia!$A$2:$J$497,6,0)),"Ingresa Direccion de Farmacia",VLOOKUP($B627,NAfiliado_NFarmacia!$A$2:$J$497,6,0))))</f>
        <v/>
      </c>
      <c r="K627" s="70">
        <f>+IF($B627="","",+IF(OR($F627="Si",$F627=""),IF(ISERROR(VLOOKUP($B627,padron!$A$3:$M$482,10,0)),+IF(ISERROR(VLOOKUP($B627,NAfiliado_NFarmacia!$A$2:$J$497,5,0)),"Ingresa Localidad de Farmacia",VLOOKUP($B627,NAfiliado_NFarmacia!$A$2:$J$497,7,0)),VLOOKUP($B627,padron!$A$3:$M$482,11,0)),+IF(ISERROR(VLOOKUP($B627,NAfiliado_NFarmacia!$A$2:$J$497,7,0)),"Ingresa Localidad de Farmacia",VLOOKUP($B627,NAfiliado_NFarmacia!$A$2:$J$497,7,0))))</f>
        <v/>
      </c>
      <c r="L627" s="69">
        <f>+IF(B627="","",IF(F627="No","84005541",+IFERROR(+VLOOKUP(inicio!B627,padron!$A$2:$H$1999,8,0),"84005541")))</f>
        <v/>
      </c>
      <c r="M627" s="69">
        <f>+IF(B627="","",+IFERROR(+VLOOKUP(B627,padron!A:C,3,0),"no_cargado"))</f>
        <v/>
      </c>
      <c r="N627" s="69">
        <f>+IF(C627="","",+IFERROR(+VLOOKUP($C627,materiales!$A$2:$C$101,3,0),"9999"))</f>
        <v/>
      </c>
      <c r="O627" s="69">
        <f>+IF(D627="","","01")</f>
        <v/>
      </c>
      <c r="P627" s="69">
        <f>+IF(B627="","","CONVENIO 100%")</f>
        <v/>
      </c>
      <c r="Q627" s="69">
        <f>+IF(I627="","","ZTRA")</f>
        <v/>
      </c>
      <c r="R627" s="69">
        <f>+IF(J627="","",+IFERROR(+IF(U627="DSZA","ALMA","1004"),"ALMA"))</f>
        <v/>
      </c>
      <c r="S627" s="69">
        <f>+IF(K627="","","40000001")</f>
        <v/>
      </c>
      <c r="T627" s="69">
        <f>+IF(L627="","",+DAY(TODAY())&amp;"."&amp;TEXT(+TODAY(),"MM")&amp;"."&amp;+YEAR(TODAY()))</f>
        <v/>
      </c>
      <c r="U627" s="69">
        <f>+IF(M627="","",IFERROR(+VLOOKUP(C627,materiales!$A$2:$D$1000,4,0),"DSZA"))</f>
        <v/>
      </c>
      <c r="V627" s="69">
        <f>+IF(N627="","","MAN")</f>
        <v/>
      </c>
      <c r="W627" s="69">
        <f>IF(B627="","","02")</f>
        <v/>
      </c>
      <c r="X627" s="69">
        <f>IF(B627="","","01")</f>
        <v/>
      </c>
      <c r="Y627" s="70">
        <f>+RIGHT(B627,8)</f>
        <v/>
      </c>
      <c r="Z627" s="70">
        <f>IF(M627="no_cargado",VLOOKUP(B627,NAfiliado_NFarmacia!A:H,8,0),"")</f>
        <v/>
      </c>
      <c r="AA627" s="71" t="n"/>
    </row>
    <row r="628">
      <c r="A628" s="50" t="n"/>
      <c r="B628" s="70" t="n"/>
      <c r="C628" s="72" t="n"/>
      <c r="D628" s="70" t="n"/>
      <c r="E628" s="70" t="n"/>
      <c r="F628" s="70" t="n"/>
      <c r="G628" s="66">
        <f>+IF($B628="","",+IFERROR(+VLOOKUP(B628,padron!$A$2:$E$2000,2,0),+IFERROR(VLOOKUP(B628,NAfiliado_NFarmacia!$A:$J,10,0),"Ingresar Nuevo Afiliado")))</f>
        <v/>
      </c>
      <c r="H628" s="69">
        <f>+IF(B628="","",+IFERROR(+VLOOKUP($C628,materiales!$A$2:$C$101,2,0),"9999"))</f>
        <v/>
      </c>
      <c r="I628" s="70">
        <f>+IF($B628="","",+IF(OR($F628="Si",$F628=""),IF(ISERROR(VLOOKUP($B628,padron!$A$3:$M$482,9,0)),+IF(ISERROR(VLOOKUP($B628,NAfiliado_NFarmacia!$A$2:$J$497,5,0)),"Ingresa Farmacia",VLOOKUP($B628,NAfiliado_NFarmacia!$A$2:$J$497,5,0)),VLOOKUP($B628,padron!$A$3:$M$482,9,0)),+IF(ISERROR(VLOOKUP($B628,NAfiliado_NFarmacia!$A$2:$J$497,5,0)),"Ingresa Farmacia",VLOOKUP($B628,NAfiliado_NFarmacia!$A$2:$J$497,5,0))))</f>
        <v/>
      </c>
      <c r="J628" s="70">
        <f>+IF($B628="","",+IF(OR($F628="Si",$F628=""),IF(ISERROR(VLOOKUP($B628,padron!$A$3:$M$482,10,0)),+IF(ISERROR(VLOOKUP($B628,NAfiliado_NFarmacia!$A$2:$J$497,5,0)),"Ingresa Direccion de Farmacia",VLOOKUP($B628,NAfiliado_NFarmacia!$A$2:$J$497,6,0)),VLOOKUP($B628,padron!$A$3:$M$482,10,0)),+IF(ISERROR(VLOOKUP($B628,NAfiliado_NFarmacia!$A$2:$J$497,6,0)),"Ingresa Direccion de Farmacia",VLOOKUP($B628,NAfiliado_NFarmacia!$A$2:$J$497,6,0))))</f>
        <v/>
      </c>
      <c r="K628" s="70">
        <f>+IF($B628="","",+IF(OR($F628="Si",$F628=""),IF(ISERROR(VLOOKUP($B628,padron!$A$3:$M$482,10,0)),+IF(ISERROR(VLOOKUP($B628,NAfiliado_NFarmacia!$A$2:$J$497,5,0)),"Ingresa Localidad de Farmacia",VLOOKUP($B628,NAfiliado_NFarmacia!$A$2:$J$497,7,0)),VLOOKUP($B628,padron!$A$3:$M$482,11,0)),+IF(ISERROR(VLOOKUP($B628,NAfiliado_NFarmacia!$A$2:$J$497,7,0)),"Ingresa Localidad de Farmacia",VLOOKUP($B628,NAfiliado_NFarmacia!$A$2:$J$497,7,0))))</f>
        <v/>
      </c>
      <c r="L628" s="69">
        <f>+IF(B628="","",IF(F628="No","84005541",+IFERROR(+VLOOKUP(inicio!B628,padron!$A$2:$H$1999,8,0),"84005541")))</f>
        <v/>
      </c>
      <c r="M628" s="69">
        <f>+IF(B628="","",+IFERROR(+VLOOKUP(B628,padron!A:C,3,0),"no_cargado"))</f>
        <v/>
      </c>
      <c r="N628" s="69">
        <f>+IF(C628="","",+IFERROR(+VLOOKUP($C628,materiales!$A$2:$C$101,3,0),"9999"))</f>
        <v/>
      </c>
      <c r="O628" s="69">
        <f>+IF(D628="","","01")</f>
        <v/>
      </c>
      <c r="P628" s="69">
        <f>+IF(B628="","","CONVENIO 100%")</f>
        <v/>
      </c>
      <c r="Q628" s="69">
        <f>+IF(I628="","","ZTRA")</f>
        <v/>
      </c>
      <c r="R628" s="69">
        <f>+IF(J628="","",+IFERROR(+IF(U628="DSZA","ALMA","1004"),"ALMA"))</f>
        <v/>
      </c>
      <c r="S628" s="69">
        <f>+IF(K628="","","40000001")</f>
        <v/>
      </c>
      <c r="T628" s="69">
        <f>+IF(L628="","",+DAY(TODAY())&amp;"."&amp;TEXT(+TODAY(),"MM")&amp;"."&amp;+YEAR(TODAY()))</f>
        <v/>
      </c>
      <c r="U628" s="69">
        <f>+IF(M628="","",IFERROR(+VLOOKUP(C628,materiales!$A$2:$D$1000,4,0),"DSZA"))</f>
        <v/>
      </c>
      <c r="V628" s="69">
        <f>+IF(N628="","","MAN")</f>
        <v/>
      </c>
      <c r="W628" s="69">
        <f>IF(B628="","","02")</f>
        <v/>
      </c>
      <c r="X628" s="69">
        <f>IF(B628="","","01")</f>
        <v/>
      </c>
      <c r="Y628" s="70">
        <f>+RIGHT(B628,8)</f>
        <v/>
      </c>
      <c r="Z628" s="70">
        <f>IF(M628="no_cargado",VLOOKUP(B628,NAfiliado_NFarmacia!A:H,8,0),"")</f>
        <v/>
      </c>
      <c r="AA628" s="71" t="n"/>
    </row>
    <row r="629">
      <c r="A629" s="50" t="n"/>
      <c r="B629" s="70" t="n"/>
      <c r="C629" s="72" t="n"/>
      <c r="D629" s="70" t="n"/>
      <c r="E629" s="70" t="n"/>
      <c r="F629" s="70" t="n"/>
      <c r="G629" s="66">
        <f>+IF($B629="","",+IFERROR(+VLOOKUP(B629,padron!$A$2:$E$2000,2,0),+IFERROR(VLOOKUP(B629,NAfiliado_NFarmacia!$A:$J,10,0),"Ingresar Nuevo Afiliado")))</f>
        <v/>
      </c>
      <c r="H629" s="69">
        <f>+IF(B629="","",+IFERROR(+VLOOKUP($C629,materiales!$A$2:$C$101,2,0),"9999"))</f>
        <v/>
      </c>
      <c r="I629" s="70">
        <f>+IF($B629="","",+IF(OR($F629="Si",$F629=""),IF(ISERROR(VLOOKUP($B629,padron!$A$3:$M$482,9,0)),+IF(ISERROR(VLOOKUP($B629,NAfiliado_NFarmacia!$A$2:$J$497,5,0)),"Ingresa Farmacia",VLOOKUP($B629,NAfiliado_NFarmacia!$A$2:$J$497,5,0)),VLOOKUP($B629,padron!$A$3:$M$482,9,0)),+IF(ISERROR(VLOOKUP($B629,NAfiliado_NFarmacia!$A$2:$J$497,5,0)),"Ingresa Farmacia",VLOOKUP($B629,NAfiliado_NFarmacia!$A$2:$J$497,5,0))))</f>
        <v/>
      </c>
      <c r="J629" s="70">
        <f>+IF($B629="","",+IF(OR($F629="Si",$F629=""),IF(ISERROR(VLOOKUP($B629,padron!$A$3:$M$482,10,0)),+IF(ISERROR(VLOOKUP($B629,NAfiliado_NFarmacia!$A$2:$J$497,5,0)),"Ingresa Direccion de Farmacia",VLOOKUP($B629,NAfiliado_NFarmacia!$A$2:$J$497,6,0)),VLOOKUP($B629,padron!$A$3:$M$482,10,0)),+IF(ISERROR(VLOOKUP($B629,NAfiliado_NFarmacia!$A$2:$J$497,6,0)),"Ingresa Direccion de Farmacia",VLOOKUP($B629,NAfiliado_NFarmacia!$A$2:$J$497,6,0))))</f>
        <v/>
      </c>
      <c r="K629" s="70">
        <f>+IF($B629="","",+IF(OR($F629="Si",$F629=""),IF(ISERROR(VLOOKUP($B629,padron!$A$3:$M$482,10,0)),+IF(ISERROR(VLOOKUP($B629,NAfiliado_NFarmacia!$A$2:$J$497,5,0)),"Ingresa Localidad de Farmacia",VLOOKUP($B629,NAfiliado_NFarmacia!$A$2:$J$497,7,0)),VLOOKUP($B629,padron!$A$3:$M$482,11,0)),+IF(ISERROR(VLOOKUP($B629,NAfiliado_NFarmacia!$A$2:$J$497,7,0)),"Ingresa Localidad de Farmacia",VLOOKUP($B629,NAfiliado_NFarmacia!$A$2:$J$497,7,0))))</f>
        <v/>
      </c>
      <c r="L629" s="69">
        <f>+IF(B629="","",IF(F629="No","84005541",+IFERROR(+VLOOKUP(inicio!B629,padron!$A$2:$H$1999,8,0),"84005541")))</f>
        <v/>
      </c>
      <c r="M629" s="69">
        <f>+IF(B629="","",+IFERROR(+VLOOKUP(B629,padron!A:C,3,0),"no_cargado"))</f>
        <v/>
      </c>
      <c r="N629" s="69">
        <f>+IF(C629="","",+IFERROR(+VLOOKUP($C629,materiales!$A$2:$C$101,3,0),"9999"))</f>
        <v/>
      </c>
      <c r="O629" s="69">
        <f>+IF(D629="","","01")</f>
        <v/>
      </c>
      <c r="P629" s="69">
        <f>+IF(B629="","","CONVENIO 100%")</f>
        <v/>
      </c>
      <c r="Q629" s="69">
        <f>+IF(I629="","","ZTRA")</f>
        <v/>
      </c>
      <c r="R629" s="69">
        <f>+IF(J629="","",+IFERROR(+IF(U629="DSZA","ALMA","1004"),"ALMA"))</f>
        <v/>
      </c>
      <c r="S629" s="69">
        <f>+IF(K629="","","40000001")</f>
        <v/>
      </c>
      <c r="T629" s="69">
        <f>+IF(L629="","",+DAY(TODAY())&amp;"."&amp;TEXT(+TODAY(),"MM")&amp;"."&amp;+YEAR(TODAY()))</f>
        <v/>
      </c>
      <c r="U629" s="69">
        <f>+IF(M629="","",IFERROR(+VLOOKUP(C629,materiales!$A$2:$D$1000,4,0),"DSZA"))</f>
        <v/>
      </c>
      <c r="V629" s="69">
        <f>+IF(N629="","","MAN")</f>
        <v/>
      </c>
      <c r="W629" s="69">
        <f>IF(B629="","","02")</f>
        <v/>
      </c>
      <c r="X629" s="69">
        <f>IF(B629="","","01")</f>
        <v/>
      </c>
      <c r="Y629" s="70">
        <f>+RIGHT(B629,8)</f>
        <v/>
      </c>
      <c r="Z629" s="70">
        <f>IF(M629="no_cargado",VLOOKUP(B629,NAfiliado_NFarmacia!A:H,8,0),"")</f>
        <v/>
      </c>
      <c r="AA629" s="71" t="n"/>
    </row>
    <row r="630">
      <c r="A630" s="50" t="n"/>
      <c r="B630" s="70" t="n"/>
      <c r="C630" s="72" t="n"/>
      <c r="D630" s="70" t="n"/>
      <c r="E630" s="70" t="n"/>
      <c r="F630" s="70" t="n"/>
      <c r="G630" s="66">
        <f>+IF($B630="","",+IFERROR(+VLOOKUP(B630,padron!$A$2:$E$2000,2,0),+IFERROR(VLOOKUP(B630,NAfiliado_NFarmacia!$A:$J,10,0),"Ingresar Nuevo Afiliado")))</f>
        <v/>
      </c>
      <c r="H630" s="69">
        <f>+IF(B630="","",+IFERROR(+VLOOKUP($C630,materiales!$A$2:$C$101,2,0),"9999"))</f>
        <v/>
      </c>
      <c r="I630" s="70">
        <f>+IF($B630="","",+IF(OR($F630="Si",$F630=""),IF(ISERROR(VLOOKUP($B630,padron!$A$3:$M$482,9,0)),+IF(ISERROR(VLOOKUP($B630,NAfiliado_NFarmacia!$A$2:$J$497,5,0)),"Ingresa Farmacia",VLOOKUP($B630,NAfiliado_NFarmacia!$A$2:$J$497,5,0)),VLOOKUP($B630,padron!$A$3:$M$482,9,0)),+IF(ISERROR(VLOOKUP($B630,NAfiliado_NFarmacia!$A$2:$J$497,5,0)),"Ingresa Farmacia",VLOOKUP($B630,NAfiliado_NFarmacia!$A$2:$J$497,5,0))))</f>
        <v/>
      </c>
      <c r="J630" s="70">
        <f>+IF($B630="","",+IF(OR($F630="Si",$F630=""),IF(ISERROR(VLOOKUP($B630,padron!$A$3:$M$482,10,0)),+IF(ISERROR(VLOOKUP($B630,NAfiliado_NFarmacia!$A$2:$J$497,5,0)),"Ingresa Direccion de Farmacia",VLOOKUP($B630,NAfiliado_NFarmacia!$A$2:$J$497,6,0)),VLOOKUP($B630,padron!$A$3:$M$482,10,0)),+IF(ISERROR(VLOOKUP($B630,NAfiliado_NFarmacia!$A$2:$J$497,6,0)),"Ingresa Direccion de Farmacia",VLOOKUP($B630,NAfiliado_NFarmacia!$A$2:$J$497,6,0))))</f>
        <v/>
      </c>
      <c r="K630" s="70">
        <f>+IF($B630="","",+IF(OR($F630="Si",$F630=""),IF(ISERROR(VLOOKUP($B630,padron!$A$3:$M$482,10,0)),+IF(ISERROR(VLOOKUP($B630,NAfiliado_NFarmacia!$A$2:$J$497,5,0)),"Ingresa Localidad de Farmacia",VLOOKUP($B630,NAfiliado_NFarmacia!$A$2:$J$497,7,0)),VLOOKUP($B630,padron!$A$3:$M$482,11,0)),+IF(ISERROR(VLOOKUP($B630,NAfiliado_NFarmacia!$A$2:$J$497,7,0)),"Ingresa Localidad de Farmacia",VLOOKUP($B630,NAfiliado_NFarmacia!$A$2:$J$497,7,0))))</f>
        <v/>
      </c>
      <c r="L630" s="69">
        <f>+IF(B630="","",IF(F630="No","84005541",+IFERROR(+VLOOKUP(inicio!B630,padron!$A$2:$H$1999,8,0),"84005541")))</f>
        <v/>
      </c>
      <c r="M630" s="69">
        <f>+IF(B630="","",+IFERROR(+VLOOKUP(B630,padron!A:C,3,0),"no_cargado"))</f>
        <v/>
      </c>
      <c r="N630" s="69">
        <f>+IF(C630="","",+IFERROR(+VLOOKUP($C630,materiales!$A$2:$C$101,3,0),"9999"))</f>
        <v/>
      </c>
      <c r="O630" s="69">
        <f>+IF(D630="","","01")</f>
        <v/>
      </c>
      <c r="P630" s="69">
        <f>+IF(B630="","","CONVENIO 100%")</f>
        <v/>
      </c>
      <c r="Q630" s="69">
        <f>+IF(I630="","","ZTRA")</f>
        <v/>
      </c>
      <c r="R630" s="69">
        <f>+IF(J630="","",+IFERROR(+IF(U630="DSZA","ALMA","1004"),"ALMA"))</f>
        <v/>
      </c>
      <c r="S630" s="69">
        <f>+IF(K630="","","40000001")</f>
        <v/>
      </c>
      <c r="T630" s="69">
        <f>+IF(L630="","",+DAY(TODAY())&amp;"."&amp;TEXT(+TODAY(),"MM")&amp;"."&amp;+YEAR(TODAY()))</f>
        <v/>
      </c>
      <c r="U630" s="69">
        <f>+IF(M630="","",IFERROR(+VLOOKUP(C630,materiales!$A$2:$D$1000,4,0),"DSZA"))</f>
        <v/>
      </c>
      <c r="V630" s="69">
        <f>+IF(N630="","","MAN")</f>
        <v/>
      </c>
      <c r="W630" s="69">
        <f>IF(B630="","","02")</f>
        <v/>
      </c>
      <c r="X630" s="69">
        <f>IF(B630="","","01")</f>
        <v/>
      </c>
      <c r="Y630" s="70">
        <f>+RIGHT(B630,8)</f>
        <v/>
      </c>
      <c r="Z630" s="70">
        <f>IF(M630="no_cargado",VLOOKUP(B630,NAfiliado_NFarmacia!A:H,8,0),"")</f>
        <v/>
      </c>
      <c r="AA630" s="71" t="n"/>
    </row>
    <row r="631">
      <c r="A631" s="50" t="n"/>
      <c r="B631" s="70" t="n"/>
      <c r="C631" s="72" t="n"/>
      <c r="D631" s="70" t="n"/>
      <c r="E631" s="70" t="n"/>
      <c r="F631" s="70" t="n"/>
      <c r="G631" s="66">
        <f>+IF($B631="","",+IFERROR(+VLOOKUP(B631,padron!$A$2:$E$2000,2,0),+IFERROR(VLOOKUP(B631,NAfiliado_NFarmacia!$A:$J,10,0),"Ingresar Nuevo Afiliado")))</f>
        <v/>
      </c>
      <c r="H631" s="69">
        <f>+IF(B631="","",+IFERROR(+VLOOKUP($C631,materiales!$A$2:$C$101,2,0),"9999"))</f>
        <v/>
      </c>
      <c r="I631" s="70">
        <f>+IF($B631="","",+IF(OR($F631="Si",$F631=""),IF(ISERROR(VLOOKUP($B631,padron!$A$3:$M$482,9,0)),+IF(ISERROR(VLOOKUP($B631,NAfiliado_NFarmacia!$A$2:$J$497,5,0)),"Ingresa Farmacia",VLOOKUP($B631,NAfiliado_NFarmacia!$A$2:$J$497,5,0)),VLOOKUP($B631,padron!$A$3:$M$482,9,0)),+IF(ISERROR(VLOOKUP($B631,NAfiliado_NFarmacia!$A$2:$J$497,5,0)),"Ingresa Farmacia",VLOOKUP($B631,NAfiliado_NFarmacia!$A$2:$J$497,5,0))))</f>
        <v/>
      </c>
      <c r="J631" s="70">
        <f>+IF($B631="","",+IF(OR($F631="Si",$F631=""),IF(ISERROR(VLOOKUP($B631,padron!$A$3:$M$482,10,0)),+IF(ISERROR(VLOOKUP($B631,NAfiliado_NFarmacia!$A$2:$J$497,5,0)),"Ingresa Direccion de Farmacia",VLOOKUP($B631,NAfiliado_NFarmacia!$A$2:$J$497,6,0)),VLOOKUP($B631,padron!$A$3:$M$482,10,0)),+IF(ISERROR(VLOOKUP($B631,NAfiliado_NFarmacia!$A$2:$J$497,6,0)),"Ingresa Direccion de Farmacia",VLOOKUP($B631,NAfiliado_NFarmacia!$A$2:$J$497,6,0))))</f>
        <v/>
      </c>
      <c r="K631" s="70">
        <f>+IF($B631="","",+IF(OR($F631="Si",$F631=""),IF(ISERROR(VLOOKUP($B631,padron!$A$3:$M$482,10,0)),+IF(ISERROR(VLOOKUP($B631,NAfiliado_NFarmacia!$A$2:$J$497,5,0)),"Ingresa Localidad de Farmacia",VLOOKUP($B631,NAfiliado_NFarmacia!$A$2:$J$497,7,0)),VLOOKUP($B631,padron!$A$3:$M$482,11,0)),+IF(ISERROR(VLOOKUP($B631,NAfiliado_NFarmacia!$A$2:$J$497,7,0)),"Ingresa Localidad de Farmacia",VLOOKUP($B631,NAfiliado_NFarmacia!$A$2:$J$497,7,0))))</f>
        <v/>
      </c>
      <c r="L631" s="69">
        <f>+IF(B631="","",IF(F631="No","84005541",+IFERROR(+VLOOKUP(inicio!B631,padron!$A$2:$H$1999,8,0),"84005541")))</f>
        <v/>
      </c>
      <c r="M631" s="69">
        <f>+IF(B631="","",+IFERROR(+VLOOKUP(B631,padron!A:C,3,0),"no_cargado"))</f>
        <v/>
      </c>
      <c r="N631" s="69">
        <f>+IF(C631="","",+IFERROR(+VLOOKUP($C631,materiales!$A$2:$C$101,3,0),"9999"))</f>
        <v/>
      </c>
      <c r="O631" s="69">
        <f>+IF(D631="","","01")</f>
        <v/>
      </c>
      <c r="P631" s="69">
        <f>+IF(B631="","","CONVENIO 100%")</f>
        <v/>
      </c>
      <c r="Q631" s="69">
        <f>+IF(I631="","","ZTRA")</f>
        <v/>
      </c>
      <c r="R631" s="69">
        <f>+IF(J631="","",+IFERROR(+IF(U631="DSZA","ALMA","1004"),"ALMA"))</f>
        <v/>
      </c>
      <c r="S631" s="69">
        <f>+IF(K631="","","40000001")</f>
        <v/>
      </c>
      <c r="T631" s="69">
        <f>+IF(L631="","",+DAY(TODAY())&amp;"."&amp;TEXT(+TODAY(),"MM")&amp;"."&amp;+YEAR(TODAY()))</f>
        <v/>
      </c>
      <c r="U631" s="69">
        <f>+IF(M631="","",IFERROR(+VLOOKUP(C631,materiales!$A$2:$D$1000,4,0),"DSZA"))</f>
        <v/>
      </c>
      <c r="V631" s="69">
        <f>+IF(N631="","","MAN")</f>
        <v/>
      </c>
      <c r="W631" s="69">
        <f>IF(B631="","","02")</f>
        <v/>
      </c>
      <c r="X631" s="69">
        <f>IF(B631="","","01")</f>
        <v/>
      </c>
      <c r="Y631" s="70">
        <f>+RIGHT(B631,8)</f>
        <v/>
      </c>
      <c r="Z631" s="70">
        <f>IF(M631="no_cargado",VLOOKUP(B631,NAfiliado_NFarmacia!A:H,8,0),"")</f>
        <v/>
      </c>
      <c r="AA631" s="71" t="n"/>
    </row>
    <row r="632">
      <c r="A632" s="50" t="n"/>
      <c r="B632" s="70" t="n"/>
      <c r="C632" s="72" t="n"/>
      <c r="D632" s="70" t="n"/>
      <c r="E632" s="70" t="n"/>
      <c r="F632" s="70" t="n"/>
      <c r="G632" s="66">
        <f>+IF($B632="","",+IFERROR(+VLOOKUP(B632,padron!$A$2:$E$2000,2,0),+IFERROR(VLOOKUP(B632,NAfiliado_NFarmacia!$A:$J,10,0),"Ingresar Nuevo Afiliado")))</f>
        <v/>
      </c>
      <c r="H632" s="69">
        <f>+IF(B632="","",+IFERROR(+VLOOKUP($C632,materiales!$A$2:$C$101,2,0),"9999"))</f>
        <v/>
      </c>
      <c r="I632" s="70">
        <f>+IF($B632="","",+IF(OR($F632="Si",$F632=""),IF(ISERROR(VLOOKUP($B632,padron!$A$3:$M$482,9,0)),+IF(ISERROR(VLOOKUP($B632,NAfiliado_NFarmacia!$A$2:$J$497,5,0)),"Ingresa Farmacia",VLOOKUP($B632,NAfiliado_NFarmacia!$A$2:$J$497,5,0)),VLOOKUP($B632,padron!$A$3:$M$482,9,0)),+IF(ISERROR(VLOOKUP($B632,NAfiliado_NFarmacia!$A$2:$J$497,5,0)),"Ingresa Farmacia",VLOOKUP($B632,NAfiliado_NFarmacia!$A$2:$J$497,5,0))))</f>
        <v/>
      </c>
      <c r="J632" s="70">
        <f>+IF($B632="","",+IF(OR($F632="Si",$F632=""),IF(ISERROR(VLOOKUP($B632,padron!$A$3:$M$482,10,0)),+IF(ISERROR(VLOOKUP($B632,NAfiliado_NFarmacia!$A$2:$J$497,5,0)),"Ingresa Direccion de Farmacia",VLOOKUP($B632,NAfiliado_NFarmacia!$A$2:$J$497,6,0)),VLOOKUP($B632,padron!$A$3:$M$482,10,0)),+IF(ISERROR(VLOOKUP($B632,NAfiliado_NFarmacia!$A$2:$J$497,6,0)),"Ingresa Direccion de Farmacia",VLOOKUP($B632,NAfiliado_NFarmacia!$A$2:$J$497,6,0))))</f>
        <v/>
      </c>
      <c r="K632" s="70">
        <f>+IF($B632="","",+IF(OR($F632="Si",$F632=""),IF(ISERROR(VLOOKUP($B632,padron!$A$3:$M$482,10,0)),+IF(ISERROR(VLOOKUP($B632,NAfiliado_NFarmacia!$A$2:$J$497,5,0)),"Ingresa Localidad de Farmacia",VLOOKUP($B632,NAfiliado_NFarmacia!$A$2:$J$497,7,0)),VLOOKUP($B632,padron!$A$3:$M$482,11,0)),+IF(ISERROR(VLOOKUP($B632,NAfiliado_NFarmacia!$A$2:$J$497,7,0)),"Ingresa Localidad de Farmacia",VLOOKUP($B632,NAfiliado_NFarmacia!$A$2:$J$497,7,0))))</f>
        <v/>
      </c>
      <c r="L632" s="69">
        <f>+IF(B632="","",IF(F632="No","84005541",+IFERROR(+VLOOKUP(inicio!B632,padron!$A$2:$H$1999,8,0),"84005541")))</f>
        <v/>
      </c>
      <c r="M632" s="69">
        <f>+IF(B632="","",+IFERROR(+VLOOKUP(B632,padron!A:C,3,0),"no_cargado"))</f>
        <v/>
      </c>
      <c r="N632" s="69">
        <f>+IF(C632="","",+IFERROR(+VLOOKUP($C632,materiales!$A$2:$C$101,3,0),"9999"))</f>
        <v/>
      </c>
      <c r="O632" s="69">
        <f>+IF(D632="","","01")</f>
        <v/>
      </c>
      <c r="P632" s="69">
        <f>+IF(B632="","","CONVENIO 100%")</f>
        <v/>
      </c>
      <c r="Q632" s="69">
        <f>+IF(I632="","","ZTRA")</f>
        <v/>
      </c>
      <c r="R632" s="69">
        <f>+IF(J632="","",+IFERROR(+IF(U632="DSZA","ALMA","1004"),"ALMA"))</f>
        <v/>
      </c>
      <c r="S632" s="69">
        <f>+IF(K632="","","40000001")</f>
        <v/>
      </c>
      <c r="T632" s="69">
        <f>+IF(L632="","",+DAY(TODAY())&amp;"."&amp;TEXT(+TODAY(),"MM")&amp;"."&amp;+YEAR(TODAY()))</f>
        <v/>
      </c>
      <c r="U632" s="69">
        <f>+IF(M632="","",IFERROR(+VLOOKUP(C632,materiales!$A$2:$D$1000,4,0),"DSZA"))</f>
        <v/>
      </c>
      <c r="V632" s="69">
        <f>+IF(N632="","","MAN")</f>
        <v/>
      </c>
      <c r="W632" s="69">
        <f>IF(B632="","","02")</f>
        <v/>
      </c>
      <c r="X632" s="69">
        <f>IF(B632="","","01")</f>
        <v/>
      </c>
      <c r="Y632" s="70">
        <f>+RIGHT(B632,8)</f>
        <v/>
      </c>
      <c r="Z632" s="70">
        <f>IF(M632="no_cargado",VLOOKUP(B632,NAfiliado_NFarmacia!A:H,8,0),"")</f>
        <v/>
      </c>
      <c r="AA632" s="71" t="n"/>
    </row>
    <row r="633">
      <c r="A633" s="50" t="n"/>
      <c r="B633" s="70" t="n"/>
      <c r="C633" s="72" t="n"/>
      <c r="D633" s="70" t="n"/>
      <c r="E633" s="70" t="n"/>
      <c r="F633" s="70" t="n"/>
      <c r="G633" s="66">
        <f>+IF($B633="","",+IFERROR(+VLOOKUP(B633,padron!$A$2:$E$2000,2,0),+IFERROR(VLOOKUP(B633,NAfiliado_NFarmacia!$A:$J,10,0),"Ingresar Nuevo Afiliado")))</f>
        <v/>
      </c>
      <c r="H633" s="69">
        <f>+IF(B633="","",+IFERROR(+VLOOKUP($C633,materiales!$A$2:$C$101,2,0),"9999"))</f>
        <v/>
      </c>
      <c r="I633" s="70">
        <f>+IF($B633="","",+IF(OR($F633="Si",$F633=""),IF(ISERROR(VLOOKUP($B633,padron!$A$3:$M$482,9,0)),+IF(ISERROR(VLOOKUP($B633,NAfiliado_NFarmacia!$A$2:$J$497,5,0)),"Ingresa Farmacia",VLOOKUP($B633,NAfiliado_NFarmacia!$A$2:$J$497,5,0)),VLOOKUP($B633,padron!$A$3:$M$482,9,0)),+IF(ISERROR(VLOOKUP($B633,NAfiliado_NFarmacia!$A$2:$J$497,5,0)),"Ingresa Farmacia",VLOOKUP($B633,NAfiliado_NFarmacia!$A$2:$J$497,5,0))))</f>
        <v/>
      </c>
      <c r="J633" s="70">
        <f>+IF($B633="","",+IF(OR($F633="Si",$F633=""),IF(ISERROR(VLOOKUP($B633,padron!$A$3:$M$482,10,0)),+IF(ISERROR(VLOOKUP($B633,NAfiliado_NFarmacia!$A$2:$J$497,5,0)),"Ingresa Direccion de Farmacia",VLOOKUP($B633,NAfiliado_NFarmacia!$A$2:$J$497,6,0)),VLOOKUP($B633,padron!$A$3:$M$482,10,0)),+IF(ISERROR(VLOOKUP($B633,NAfiliado_NFarmacia!$A$2:$J$497,6,0)),"Ingresa Direccion de Farmacia",VLOOKUP($B633,NAfiliado_NFarmacia!$A$2:$J$497,6,0))))</f>
        <v/>
      </c>
      <c r="K633" s="70">
        <f>+IF($B633="","",+IF(OR($F633="Si",$F633=""),IF(ISERROR(VLOOKUP($B633,padron!$A$3:$M$482,10,0)),+IF(ISERROR(VLOOKUP($B633,NAfiliado_NFarmacia!$A$2:$J$497,5,0)),"Ingresa Localidad de Farmacia",VLOOKUP($B633,NAfiliado_NFarmacia!$A$2:$J$497,7,0)),VLOOKUP($B633,padron!$A$3:$M$482,11,0)),+IF(ISERROR(VLOOKUP($B633,NAfiliado_NFarmacia!$A$2:$J$497,7,0)),"Ingresa Localidad de Farmacia",VLOOKUP($B633,NAfiliado_NFarmacia!$A$2:$J$497,7,0))))</f>
        <v/>
      </c>
      <c r="L633" s="69">
        <f>+IF(B633="","",IF(F633="No","84005541",+IFERROR(+VLOOKUP(inicio!B633,padron!$A$2:$H$1999,8,0),"84005541")))</f>
        <v/>
      </c>
      <c r="M633" s="69">
        <f>+IF(B633="","",+IFERROR(+VLOOKUP(B633,padron!A:C,3,0),"no_cargado"))</f>
        <v/>
      </c>
      <c r="N633" s="69">
        <f>+IF(C633="","",+IFERROR(+VLOOKUP($C633,materiales!$A$2:$C$101,3,0),"9999"))</f>
        <v/>
      </c>
      <c r="O633" s="69">
        <f>+IF(D633="","","01")</f>
        <v/>
      </c>
      <c r="P633" s="69">
        <f>+IF(B633="","","CONVENIO 100%")</f>
        <v/>
      </c>
      <c r="Q633" s="69">
        <f>+IF(I633="","","ZTRA")</f>
        <v/>
      </c>
      <c r="R633" s="69">
        <f>+IF(J633="","",+IFERROR(+IF(U633="DSZA","ALMA","1004"),"ALMA"))</f>
        <v/>
      </c>
      <c r="S633" s="69">
        <f>+IF(K633="","","40000001")</f>
        <v/>
      </c>
      <c r="T633" s="69">
        <f>+IF(L633="","",+DAY(TODAY())&amp;"."&amp;TEXT(+TODAY(),"MM")&amp;"."&amp;+YEAR(TODAY()))</f>
        <v/>
      </c>
      <c r="U633" s="69">
        <f>+IF(M633="","",IFERROR(+VLOOKUP(C633,materiales!$A$2:$D$1000,4,0),"DSZA"))</f>
        <v/>
      </c>
      <c r="V633" s="69">
        <f>+IF(N633="","","MAN")</f>
        <v/>
      </c>
      <c r="W633" s="69">
        <f>IF(B633="","","02")</f>
        <v/>
      </c>
      <c r="X633" s="69">
        <f>IF(B633="","","01")</f>
        <v/>
      </c>
      <c r="Y633" s="70">
        <f>+RIGHT(B633,8)</f>
        <v/>
      </c>
      <c r="Z633" s="70">
        <f>IF(M633="no_cargado",VLOOKUP(B633,NAfiliado_NFarmacia!A:H,8,0),"")</f>
        <v/>
      </c>
      <c r="AA633" s="71" t="n"/>
    </row>
    <row r="634">
      <c r="A634" s="50" t="n"/>
      <c r="B634" s="70" t="n"/>
      <c r="C634" s="72" t="n"/>
      <c r="D634" s="70" t="n"/>
      <c r="E634" s="70" t="n"/>
      <c r="F634" s="70" t="n"/>
      <c r="G634" s="66">
        <f>+IF($B634="","",+IFERROR(+VLOOKUP(B634,padron!$A$2:$E$2000,2,0),+IFERROR(VLOOKUP(B634,NAfiliado_NFarmacia!$A:$J,10,0),"Ingresar Nuevo Afiliado")))</f>
        <v/>
      </c>
      <c r="H634" s="69">
        <f>+IF(B634="","",+IFERROR(+VLOOKUP($C634,materiales!$A$2:$C$101,2,0),"9999"))</f>
        <v/>
      </c>
      <c r="I634" s="70">
        <f>+IF($B634="","",+IF(OR($F634="Si",$F634=""),IF(ISERROR(VLOOKUP($B634,padron!$A$3:$M$482,9,0)),+IF(ISERROR(VLOOKUP($B634,NAfiliado_NFarmacia!$A$2:$J$497,5,0)),"Ingresa Farmacia",VLOOKUP($B634,NAfiliado_NFarmacia!$A$2:$J$497,5,0)),VLOOKUP($B634,padron!$A$3:$M$482,9,0)),+IF(ISERROR(VLOOKUP($B634,NAfiliado_NFarmacia!$A$2:$J$497,5,0)),"Ingresa Farmacia",VLOOKUP($B634,NAfiliado_NFarmacia!$A$2:$J$497,5,0))))</f>
        <v/>
      </c>
      <c r="J634" s="70">
        <f>+IF($B634="","",+IF(OR($F634="Si",$F634=""),IF(ISERROR(VLOOKUP($B634,padron!$A$3:$M$482,10,0)),+IF(ISERROR(VLOOKUP($B634,NAfiliado_NFarmacia!$A$2:$J$497,5,0)),"Ingresa Direccion de Farmacia",VLOOKUP($B634,NAfiliado_NFarmacia!$A$2:$J$497,6,0)),VLOOKUP($B634,padron!$A$3:$M$482,10,0)),+IF(ISERROR(VLOOKUP($B634,NAfiliado_NFarmacia!$A$2:$J$497,6,0)),"Ingresa Direccion de Farmacia",VLOOKUP($B634,NAfiliado_NFarmacia!$A$2:$J$497,6,0))))</f>
        <v/>
      </c>
      <c r="K634" s="70">
        <f>+IF($B634="","",+IF(OR($F634="Si",$F634=""),IF(ISERROR(VLOOKUP($B634,padron!$A$3:$M$482,10,0)),+IF(ISERROR(VLOOKUP($B634,NAfiliado_NFarmacia!$A$2:$J$497,5,0)),"Ingresa Localidad de Farmacia",VLOOKUP($B634,NAfiliado_NFarmacia!$A$2:$J$497,7,0)),VLOOKUP($B634,padron!$A$3:$M$482,11,0)),+IF(ISERROR(VLOOKUP($B634,NAfiliado_NFarmacia!$A$2:$J$497,7,0)),"Ingresa Localidad de Farmacia",VLOOKUP($B634,NAfiliado_NFarmacia!$A$2:$J$497,7,0))))</f>
        <v/>
      </c>
      <c r="L634" s="69">
        <f>+IF(B634="","",IF(F634="No","84005541",+IFERROR(+VLOOKUP(inicio!B634,padron!$A$2:$H$1999,8,0),"84005541")))</f>
        <v/>
      </c>
      <c r="M634" s="69">
        <f>+IF(B634="","",+IFERROR(+VLOOKUP(B634,padron!A:C,3,0),"no_cargado"))</f>
        <v/>
      </c>
      <c r="N634" s="69">
        <f>+IF(C634="","",+IFERROR(+VLOOKUP($C634,materiales!$A$2:$C$101,3,0),"9999"))</f>
        <v/>
      </c>
      <c r="O634" s="69">
        <f>+IF(D634="","","01")</f>
        <v/>
      </c>
      <c r="P634" s="69">
        <f>+IF(B634="","","CONVENIO 100%")</f>
        <v/>
      </c>
      <c r="Q634" s="69">
        <f>+IF(I634="","","ZTRA")</f>
        <v/>
      </c>
      <c r="R634" s="69">
        <f>+IF(J634="","",+IFERROR(+IF(U634="DSZA","ALMA","1004"),"ALMA"))</f>
        <v/>
      </c>
      <c r="S634" s="69">
        <f>+IF(K634="","","40000001")</f>
        <v/>
      </c>
      <c r="T634" s="69">
        <f>+IF(L634="","",+DAY(TODAY())&amp;"."&amp;TEXT(+TODAY(),"MM")&amp;"."&amp;+YEAR(TODAY()))</f>
        <v/>
      </c>
      <c r="U634" s="69">
        <f>+IF(M634="","",IFERROR(+VLOOKUP(C634,materiales!$A$2:$D$1000,4,0),"DSZA"))</f>
        <v/>
      </c>
      <c r="V634" s="69">
        <f>+IF(N634="","","MAN")</f>
        <v/>
      </c>
      <c r="W634" s="69">
        <f>IF(B634="","","02")</f>
        <v/>
      </c>
      <c r="X634" s="69">
        <f>IF(B634="","","01")</f>
        <v/>
      </c>
      <c r="Y634" s="70">
        <f>+RIGHT(B634,8)</f>
        <v/>
      </c>
      <c r="Z634" s="70">
        <f>IF(M634="no_cargado",VLOOKUP(B634,NAfiliado_NFarmacia!A:H,8,0),"")</f>
        <v/>
      </c>
      <c r="AA634" s="71" t="n"/>
    </row>
    <row r="635">
      <c r="A635" s="50" t="n"/>
      <c r="B635" s="70" t="n"/>
      <c r="C635" s="72" t="n"/>
      <c r="D635" s="70" t="n"/>
      <c r="E635" s="70" t="n"/>
      <c r="F635" s="70" t="n"/>
      <c r="G635" s="66">
        <f>+IF($B635="","",+IFERROR(+VLOOKUP(B635,padron!$A$2:$E$2000,2,0),+IFERROR(VLOOKUP(B635,NAfiliado_NFarmacia!$A:$J,10,0),"Ingresar Nuevo Afiliado")))</f>
        <v/>
      </c>
      <c r="H635" s="69">
        <f>+IF(B635="","",+IFERROR(+VLOOKUP($C635,materiales!$A$2:$C$101,2,0),"9999"))</f>
        <v/>
      </c>
      <c r="I635" s="70">
        <f>+IF($B635="","",+IF(OR($F635="Si",$F635=""),IF(ISERROR(VLOOKUP($B635,padron!$A$3:$M$482,9,0)),+IF(ISERROR(VLOOKUP($B635,NAfiliado_NFarmacia!$A$2:$J$497,5,0)),"Ingresa Farmacia",VLOOKUP($B635,NAfiliado_NFarmacia!$A$2:$J$497,5,0)),VLOOKUP($B635,padron!$A$3:$M$482,9,0)),+IF(ISERROR(VLOOKUP($B635,NAfiliado_NFarmacia!$A$2:$J$497,5,0)),"Ingresa Farmacia",VLOOKUP($B635,NAfiliado_NFarmacia!$A$2:$J$497,5,0))))</f>
        <v/>
      </c>
      <c r="J635" s="70">
        <f>+IF($B635="","",+IF(OR($F635="Si",$F635=""),IF(ISERROR(VLOOKUP($B635,padron!$A$3:$M$482,10,0)),+IF(ISERROR(VLOOKUP($B635,NAfiliado_NFarmacia!$A$2:$J$497,5,0)),"Ingresa Direccion de Farmacia",VLOOKUP($B635,NAfiliado_NFarmacia!$A$2:$J$497,6,0)),VLOOKUP($B635,padron!$A$3:$M$482,10,0)),+IF(ISERROR(VLOOKUP($B635,NAfiliado_NFarmacia!$A$2:$J$497,6,0)),"Ingresa Direccion de Farmacia",VLOOKUP($B635,NAfiliado_NFarmacia!$A$2:$J$497,6,0))))</f>
        <v/>
      </c>
      <c r="K635" s="70">
        <f>+IF($B635="","",+IF(OR($F635="Si",$F635=""),IF(ISERROR(VLOOKUP($B635,padron!$A$3:$M$482,10,0)),+IF(ISERROR(VLOOKUP($B635,NAfiliado_NFarmacia!$A$2:$J$497,5,0)),"Ingresa Localidad de Farmacia",VLOOKUP($B635,NAfiliado_NFarmacia!$A$2:$J$497,7,0)),VLOOKUP($B635,padron!$A$3:$M$482,11,0)),+IF(ISERROR(VLOOKUP($B635,NAfiliado_NFarmacia!$A$2:$J$497,7,0)),"Ingresa Localidad de Farmacia",VLOOKUP($B635,NAfiliado_NFarmacia!$A$2:$J$497,7,0))))</f>
        <v/>
      </c>
      <c r="L635" s="69">
        <f>+IF(B635="","",IF(F635="No","84005541",+IFERROR(+VLOOKUP(inicio!B635,padron!$A$2:$H$1999,8,0),"84005541")))</f>
        <v/>
      </c>
      <c r="M635" s="69">
        <f>+IF(B635="","",+IFERROR(+VLOOKUP(B635,padron!A:C,3,0),"no_cargado"))</f>
        <v/>
      </c>
      <c r="N635" s="69">
        <f>+IF(C635="","",+IFERROR(+VLOOKUP($C635,materiales!$A$2:$C$101,3,0),"9999"))</f>
        <v/>
      </c>
      <c r="O635" s="69">
        <f>+IF(D635="","","01")</f>
        <v/>
      </c>
      <c r="P635" s="69">
        <f>+IF(B635="","","CONVENIO 100%")</f>
        <v/>
      </c>
      <c r="Q635" s="69">
        <f>+IF(I635="","","ZTRA")</f>
        <v/>
      </c>
      <c r="R635" s="69">
        <f>+IF(J635="","",+IFERROR(+IF(U635="DSZA","ALMA","1004"),"ALMA"))</f>
        <v/>
      </c>
      <c r="S635" s="69">
        <f>+IF(K635="","","40000001")</f>
        <v/>
      </c>
      <c r="T635" s="69">
        <f>+IF(L635="","",+DAY(TODAY())&amp;"."&amp;TEXT(+TODAY(),"MM")&amp;"."&amp;+YEAR(TODAY()))</f>
        <v/>
      </c>
      <c r="U635" s="69">
        <f>+IF(M635="","",IFERROR(+VLOOKUP(C635,materiales!$A$2:$D$1000,4,0),"DSZA"))</f>
        <v/>
      </c>
      <c r="V635" s="69">
        <f>+IF(N635="","","MAN")</f>
        <v/>
      </c>
      <c r="W635" s="69">
        <f>IF(B635="","","02")</f>
        <v/>
      </c>
      <c r="X635" s="69">
        <f>IF(B635="","","01")</f>
        <v/>
      </c>
      <c r="Y635" s="70">
        <f>+RIGHT(B635,8)</f>
        <v/>
      </c>
      <c r="Z635" s="70">
        <f>IF(M635="no_cargado",VLOOKUP(B635,NAfiliado_NFarmacia!A:H,8,0),"")</f>
        <v/>
      </c>
      <c r="AA635" s="71" t="n"/>
    </row>
    <row r="636">
      <c r="A636" s="50" t="n"/>
      <c r="B636" s="70" t="n"/>
      <c r="C636" s="72" t="n"/>
      <c r="D636" s="70" t="n"/>
      <c r="E636" s="70" t="n"/>
      <c r="F636" s="70" t="n"/>
      <c r="G636" s="66">
        <f>+IF($B636="","",+IFERROR(+VLOOKUP(B636,padron!$A$2:$E$2000,2,0),+IFERROR(VLOOKUP(B636,NAfiliado_NFarmacia!$A:$J,10,0),"Ingresar Nuevo Afiliado")))</f>
        <v/>
      </c>
      <c r="H636" s="69">
        <f>+IF(B636="","",+IFERROR(+VLOOKUP($C636,materiales!$A$2:$C$101,2,0),"9999"))</f>
        <v/>
      </c>
      <c r="I636" s="70">
        <f>+IF($B636="","",+IF(OR($F636="Si",$F636=""),IF(ISERROR(VLOOKUP($B636,padron!$A$3:$M$482,9,0)),+IF(ISERROR(VLOOKUP($B636,NAfiliado_NFarmacia!$A$2:$J$497,5,0)),"Ingresa Farmacia",VLOOKUP($B636,NAfiliado_NFarmacia!$A$2:$J$497,5,0)),VLOOKUP($B636,padron!$A$3:$M$482,9,0)),+IF(ISERROR(VLOOKUP($B636,NAfiliado_NFarmacia!$A$2:$J$497,5,0)),"Ingresa Farmacia",VLOOKUP($B636,NAfiliado_NFarmacia!$A$2:$J$497,5,0))))</f>
        <v/>
      </c>
      <c r="J636" s="70">
        <f>+IF($B636="","",+IF(OR($F636="Si",$F636=""),IF(ISERROR(VLOOKUP($B636,padron!$A$3:$M$482,10,0)),+IF(ISERROR(VLOOKUP($B636,NAfiliado_NFarmacia!$A$2:$J$497,5,0)),"Ingresa Direccion de Farmacia",VLOOKUP($B636,NAfiliado_NFarmacia!$A$2:$J$497,6,0)),VLOOKUP($B636,padron!$A$3:$M$482,10,0)),+IF(ISERROR(VLOOKUP($B636,NAfiliado_NFarmacia!$A$2:$J$497,6,0)),"Ingresa Direccion de Farmacia",VLOOKUP($B636,NAfiliado_NFarmacia!$A$2:$J$497,6,0))))</f>
        <v/>
      </c>
      <c r="K636" s="70">
        <f>+IF($B636="","",+IF(OR($F636="Si",$F636=""),IF(ISERROR(VLOOKUP($B636,padron!$A$3:$M$482,10,0)),+IF(ISERROR(VLOOKUP($B636,NAfiliado_NFarmacia!$A$2:$J$497,5,0)),"Ingresa Localidad de Farmacia",VLOOKUP($B636,NAfiliado_NFarmacia!$A$2:$J$497,7,0)),VLOOKUP($B636,padron!$A$3:$M$482,11,0)),+IF(ISERROR(VLOOKUP($B636,NAfiliado_NFarmacia!$A$2:$J$497,7,0)),"Ingresa Localidad de Farmacia",VLOOKUP($B636,NAfiliado_NFarmacia!$A$2:$J$497,7,0))))</f>
        <v/>
      </c>
      <c r="L636" s="69">
        <f>+IF(B636="","",IF(F636="No","84005541",+IFERROR(+VLOOKUP(inicio!B636,padron!$A$2:$H$1999,8,0),"84005541")))</f>
        <v/>
      </c>
      <c r="M636" s="69">
        <f>+IF(B636="","",+IFERROR(+VLOOKUP(B636,padron!A:C,3,0),"no_cargado"))</f>
        <v/>
      </c>
      <c r="N636" s="69">
        <f>+IF(C636="","",+IFERROR(+VLOOKUP($C636,materiales!$A$2:$C$101,3,0),"9999"))</f>
        <v/>
      </c>
      <c r="O636" s="69">
        <f>+IF(D636="","","01")</f>
        <v/>
      </c>
      <c r="P636" s="69">
        <f>+IF(B636="","","CONVENIO 100%")</f>
        <v/>
      </c>
      <c r="Q636" s="69">
        <f>+IF(I636="","","ZTRA")</f>
        <v/>
      </c>
      <c r="R636" s="69">
        <f>+IF(J636="","",+IFERROR(+IF(U636="DSZA","ALMA","1004"),"ALMA"))</f>
        <v/>
      </c>
      <c r="S636" s="69">
        <f>+IF(K636="","","40000001")</f>
        <v/>
      </c>
      <c r="T636" s="69">
        <f>+IF(L636="","",+DAY(TODAY())&amp;"."&amp;TEXT(+TODAY(),"MM")&amp;"."&amp;+YEAR(TODAY()))</f>
        <v/>
      </c>
      <c r="U636" s="69">
        <f>+IF(M636="","",IFERROR(+VLOOKUP(C636,materiales!$A$2:$D$1000,4,0),"DSZA"))</f>
        <v/>
      </c>
      <c r="V636" s="69">
        <f>+IF(N636="","","MAN")</f>
        <v/>
      </c>
      <c r="W636" s="69">
        <f>IF(B636="","","02")</f>
        <v/>
      </c>
      <c r="X636" s="69">
        <f>IF(B636="","","01")</f>
        <v/>
      </c>
      <c r="Y636" s="70">
        <f>+RIGHT(B636,8)</f>
        <v/>
      </c>
      <c r="Z636" s="70">
        <f>IF(M636="no_cargado",VLOOKUP(B636,NAfiliado_NFarmacia!A:H,8,0),"")</f>
        <v/>
      </c>
      <c r="AA636" s="71" t="n"/>
    </row>
    <row r="637">
      <c r="A637" s="50" t="n"/>
      <c r="B637" s="70" t="n"/>
      <c r="C637" s="72" t="n"/>
      <c r="D637" s="70" t="n"/>
      <c r="E637" s="70" t="n"/>
      <c r="F637" s="70" t="n"/>
      <c r="G637" s="66">
        <f>+IF($B637="","",+IFERROR(+VLOOKUP(B637,padron!$A$2:$E$2000,2,0),+IFERROR(VLOOKUP(B637,NAfiliado_NFarmacia!$A:$J,10,0),"Ingresar Nuevo Afiliado")))</f>
        <v/>
      </c>
      <c r="H637" s="69">
        <f>+IF(B637="","",+IFERROR(+VLOOKUP($C637,materiales!$A$2:$C$101,2,0),"9999"))</f>
        <v/>
      </c>
      <c r="I637" s="70">
        <f>+IF($B637="","",+IF(OR($F637="Si",$F637=""),IF(ISERROR(VLOOKUP($B637,padron!$A$3:$M$482,9,0)),+IF(ISERROR(VLOOKUP($B637,NAfiliado_NFarmacia!$A$2:$J$497,5,0)),"Ingresa Farmacia",VLOOKUP($B637,NAfiliado_NFarmacia!$A$2:$J$497,5,0)),VLOOKUP($B637,padron!$A$3:$M$482,9,0)),+IF(ISERROR(VLOOKUP($B637,NAfiliado_NFarmacia!$A$2:$J$497,5,0)),"Ingresa Farmacia",VLOOKUP($B637,NAfiliado_NFarmacia!$A$2:$J$497,5,0))))</f>
        <v/>
      </c>
      <c r="J637" s="70">
        <f>+IF($B637="","",+IF(OR($F637="Si",$F637=""),IF(ISERROR(VLOOKUP($B637,padron!$A$3:$M$482,10,0)),+IF(ISERROR(VLOOKUP($B637,NAfiliado_NFarmacia!$A$2:$J$497,5,0)),"Ingresa Direccion de Farmacia",VLOOKUP($B637,NAfiliado_NFarmacia!$A$2:$J$497,6,0)),VLOOKUP($B637,padron!$A$3:$M$482,10,0)),+IF(ISERROR(VLOOKUP($B637,NAfiliado_NFarmacia!$A$2:$J$497,6,0)),"Ingresa Direccion de Farmacia",VLOOKUP($B637,NAfiliado_NFarmacia!$A$2:$J$497,6,0))))</f>
        <v/>
      </c>
      <c r="K637" s="70">
        <f>+IF($B637="","",+IF(OR($F637="Si",$F637=""),IF(ISERROR(VLOOKUP($B637,padron!$A$3:$M$482,10,0)),+IF(ISERROR(VLOOKUP($B637,NAfiliado_NFarmacia!$A$2:$J$497,5,0)),"Ingresa Localidad de Farmacia",VLOOKUP($B637,NAfiliado_NFarmacia!$A$2:$J$497,7,0)),VLOOKUP($B637,padron!$A$3:$M$482,11,0)),+IF(ISERROR(VLOOKUP($B637,NAfiliado_NFarmacia!$A$2:$J$497,7,0)),"Ingresa Localidad de Farmacia",VLOOKUP($B637,NAfiliado_NFarmacia!$A$2:$J$497,7,0))))</f>
        <v/>
      </c>
      <c r="L637" s="69">
        <f>+IF(B637="","",IF(F637="No","84005541",+IFERROR(+VLOOKUP(inicio!B637,padron!$A$2:$H$1999,8,0),"84005541")))</f>
        <v/>
      </c>
      <c r="M637" s="69">
        <f>+IF(B637="","",+IFERROR(+VLOOKUP(B637,padron!A:C,3,0),"no_cargado"))</f>
        <v/>
      </c>
      <c r="N637" s="69">
        <f>+IF(C637="","",+IFERROR(+VLOOKUP($C637,materiales!$A$2:$C$101,3,0),"9999"))</f>
        <v/>
      </c>
      <c r="O637" s="69">
        <f>+IF(D637="","","01")</f>
        <v/>
      </c>
      <c r="P637" s="69">
        <f>+IF(B637="","","CONVENIO 100%")</f>
        <v/>
      </c>
      <c r="Q637" s="69">
        <f>+IF(I637="","","ZTRA")</f>
        <v/>
      </c>
      <c r="R637" s="69">
        <f>+IF(J637="","",+IFERROR(+IF(U637="DSZA","ALMA","1004"),"ALMA"))</f>
        <v/>
      </c>
      <c r="S637" s="69">
        <f>+IF(K637="","","40000001")</f>
        <v/>
      </c>
      <c r="T637" s="69">
        <f>+IF(L637="","",+DAY(TODAY())&amp;"."&amp;TEXT(+TODAY(),"MM")&amp;"."&amp;+YEAR(TODAY()))</f>
        <v/>
      </c>
      <c r="U637" s="69">
        <f>+IF(M637="","",IFERROR(+VLOOKUP(C637,materiales!$A$2:$D$1000,4,0),"DSZA"))</f>
        <v/>
      </c>
      <c r="V637" s="69">
        <f>+IF(N637="","","MAN")</f>
        <v/>
      </c>
      <c r="W637" s="69">
        <f>IF(B637="","","02")</f>
        <v/>
      </c>
      <c r="X637" s="69">
        <f>IF(B637="","","01")</f>
        <v/>
      </c>
      <c r="Y637" s="70">
        <f>+RIGHT(B637,8)</f>
        <v/>
      </c>
      <c r="Z637" s="70">
        <f>IF(M637="no_cargado",VLOOKUP(B637,NAfiliado_NFarmacia!A:H,8,0),"")</f>
        <v/>
      </c>
      <c r="AA637" s="71" t="n"/>
    </row>
    <row r="638">
      <c r="A638" s="50" t="n"/>
      <c r="B638" s="70" t="n"/>
      <c r="C638" s="72" t="n"/>
      <c r="D638" s="70" t="n"/>
      <c r="E638" s="70" t="n"/>
      <c r="F638" s="70" t="n"/>
      <c r="G638" s="66">
        <f>+IF($B638="","",+IFERROR(+VLOOKUP(B638,padron!$A$2:$E$2000,2,0),+IFERROR(VLOOKUP(B638,NAfiliado_NFarmacia!$A:$J,10,0),"Ingresar Nuevo Afiliado")))</f>
        <v/>
      </c>
      <c r="H638" s="69">
        <f>+IF(B638="","",+IFERROR(+VLOOKUP($C638,materiales!$A$2:$C$101,2,0),"9999"))</f>
        <v/>
      </c>
      <c r="I638" s="70">
        <f>+IF($B638="","",+IF(OR($F638="Si",$F638=""),IF(ISERROR(VLOOKUP($B638,padron!$A$3:$M$482,9,0)),+IF(ISERROR(VLOOKUP($B638,NAfiliado_NFarmacia!$A$2:$J$497,5,0)),"Ingresa Farmacia",VLOOKUP($B638,NAfiliado_NFarmacia!$A$2:$J$497,5,0)),VLOOKUP($B638,padron!$A$3:$M$482,9,0)),+IF(ISERROR(VLOOKUP($B638,NAfiliado_NFarmacia!$A$2:$J$497,5,0)),"Ingresa Farmacia",VLOOKUP($B638,NAfiliado_NFarmacia!$A$2:$J$497,5,0))))</f>
        <v/>
      </c>
      <c r="J638" s="70">
        <f>+IF($B638="","",+IF(OR($F638="Si",$F638=""),IF(ISERROR(VLOOKUP($B638,padron!$A$3:$M$482,10,0)),+IF(ISERROR(VLOOKUP($B638,NAfiliado_NFarmacia!$A$2:$J$497,5,0)),"Ingresa Direccion de Farmacia",VLOOKUP($B638,NAfiliado_NFarmacia!$A$2:$J$497,6,0)),VLOOKUP($B638,padron!$A$3:$M$482,10,0)),+IF(ISERROR(VLOOKUP($B638,NAfiliado_NFarmacia!$A$2:$J$497,6,0)),"Ingresa Direccion de Farmacia",VLOOKUP($B638,NAfiliado_NFarmacia!$A$2:$J$497,6,0))))</f>
        <v/>
      </c>
      <c r="K638" s="70">
        <f>+IF($B638="","",+IF(OR($F638="Si",$F638=""),IF(ISERROR(VLOOKUP($B638,padron!$A$3:$M$482,10,0)),+IF(ISERROR(VLOOKUP($B638,NAfiliado_NFarmacia!$A$2:$J$497,5,0)),"Ingresa Localidad de Farmacia",VLOOKUP($B638,NAfiliado_NFarmacia!$A$2:$J$497,7,0)),VLOOKUP($B638,padron!$A$3:$M$482,11,0)),+IF(ISERROR(VLOOKUP($B638,NAfiliado_NFarmacia!$A$2:$J$497,7,0)),"Ingresa Localidad de Farmacia",VLOOKUP($B638,NAfiliado_NFarmacia!$A$2:$J$497,7,0))))</f>
        <v/>
      </c>
      <c r="L638" s="69">
        <f>+IF(B638="","",IF(F638="No","84005541",+IFERROR(+VLOOKUP(inicio!B638,padron!$A$2:$H$1999,8,0),"84005541")))</f>
        <v/>
      </c>
      <c r="M638" s="69">
        <f>+IF(B638="","",+IFERROR(+VLOOKUP(B638,padron!A:C,3,0),"no_cargado"))</f>
        <v/>
      </c>
      <c r="N638" s="69">
        <f>+IF(C638="","",+IFERROR(+VLOOKUP($C638,materiales!$A$2:$C$101,3,0),"9999"))</f>
        <v/>
      </c>
      <c r="O638" s="69">
        <f>+IF(D638="","","01")</f>
        <v/>
      </c>
      <c r="P638" s="69">
        <f>+IF(B638="","","CONVENIO 100%")</f>
        <v/>
      </c>
      <c r="Q638" s="69">
        <f>+IF(I638="","","ZTRA")</f>
        <v/>
      </c>
      <c r="R638" s="69">
        <f>+IF(J638="","",+IFERROR(+IF(U638="DSZA","ALMA","1004"),"ALMA"))</f>
        <v/>
      </c>
      <c r="S638" s="69">
        <f>+IF(K638="","","40000001")</f>
        <v/>
      </c>
      <c r="T638" s="69">
        <f>+IF(L638="","",+DAY(TODAY())&amp;"."&amp;TEXT(+TODAY(),"MM")&amp;"."&amp;+YEAR(TODAY()))</f>
        <v/>
      </c>
      <c r="U638" s="69">
        <f>+IF(M638="","",IFERROR(+VLOOKUP(C638,materiales!$A$2:$D$1000,4,0),"DSZA"))</f>
        <v/>
      </c>
      <c r="V638" s="69">
        <f>+IF(N638="","","MAN")</f>
        <v/>
      </c>
      <c r="W638" s="69">
        <f>IF(B638="","","02")</f>
        <v/>
      </c>
      <c r="X638" s="69">
        <f>IF(B638="","","01")</f>
        <v/>
      </c>
      <c r="Y638" s="70">
        <f>+RIGHT(B638,8)</f>
        <v/>
      </c>
      <c r="Z638" s="70">
        <f>IF(M638="no_cargado",VLOOKUP(B638,NAfiliado_NFarmacia!A:H,8,0),"")</f>
        <v/>
      </c>
      <c r="AA638" s="71" t="n"/>
    </row>
    <row r="639">
      <c r="A639" s="50" t="n"/>
      <c r="B639" s="70" t="n"/>
      <c r="C639" s="72" t="n"/>
      <c r="D639" s="70" t="n"/>
      <c r="E639" s="70" t="n"/>
      <c r="F639" s="70" t="n"/>
      <c r="G639" s="66">
        <f>+IF($B639="","",+IFERROR(+VLOOKUP(B639,padron!$A$2:$E$2000,2,0),+IFERROR(VLOOKUP(B639,NAfiliado_NFarmacia!$A:$J,10,0),"Ingresar Nuevo Afiliado")))</f>
        <v/>
      </c>
      <c r="H639" s="69">
        <f>+IF(B639="","",+IFERROR(+VLOOKUP($C639,materiales!$A$2:$C$101,2,0),"9999"))</f>
        <v/>
      </c>
      <c r="I639" s="70">
        <f>+IF($B639="","",+IF(OR($F639="Si",$F639=""),IF(ISERROR(VLOOKUP($B639,padron!$A$3:$M$482,9,0)),+IF(ISERROR(VLOOKUP($B639,NAfiliado_NFarmacia!$A$2:$J$497,5,0)),"Ingresa Farmacia",VLOOKUP($B639,NAfiliado_NFarmacia!$A$2:$J$497,5,0)),VLOOKUP($B639,padron!$A$3:$M$482,9,0)),+IF(ISERROR(VLOOKUP($B639,NAfiliado_NFarmacia!$A$2:$J$497,5,0)),"Ingresa Farmacia",VLOOKUP($B639,NAfiliado_NFarmacia!$A$2:$J$497,5,0))))</f>
        <v/>
      </c>
      <c r="J639" s="70">
        <f>+IF($B639="","",+IF(OR($F639="Si",$F639=""),IF(ISERROR(VLOOKUP($B639,padron!$A$3:$M$482,10,0)),+IF(ISERROR(VLOOKUP($B639,NAfiliado_NFarmacia!$A$2:$J$497,5,0)),"Ingresa Direccion de Farmacia",VLOOKUP($B639,NAfiliado_NFarmacia!$A$2:$J$497,6,0)),VLOOKUP($B639,padron!$A$3:$M$482,10,0)),+IF(ISERROR(VLOOKUP($B639,NAfiliado_NFarmacia!$A$2:$J$497,6,0)),"Ingresa Direccion de Farmacia",VLOOKUP($B639,NAfiliado_NFarmacia!$A$2:$J$497,6,0))))</f>
        <v/>
      </c>
      <c r="K639" s="70">
        <f>+IF($B639="","",+IF(OR($F639="Si",$F639=""),IF(ISERROR(VLOOKUP($B639,padron!$A$3:$M$482,10,0)),+IF(ISERROR(VLOOKUP($B639,NAfiliado_NFarmacia!$A$2:$J$497,5,0)),"Ingresa Localidad de Farmacia",VLOOKUP($B639,NAfiliado_NFarmacia!$A$2:$J$497,7,0)),VLOOKUP($B639,padron!$A$3:$M$482,11,0)),+IF(ISERROR(VLOOKUP($B639,NAfiliado_NFarmacia!$A$2:$J$497,7,0)),"Ingresa Localidad de Farmacia",VLOOKUP($B639,NAfiliado_NFarmacia!$A$2:$J$497,7,0))))</f>
        <v/>
      </c>
      <c r="L639" s="69">
        <f>+IF(B639="","",IF(F639="No","84005541",+IFERROR(+VLOOKUP(inicio!B639,padron!$A$2:$H$1999,8,0),"84005541")))</f>
        <v/>
      </c>
      <c r="M639" s="69">
        <f>+IF(B639="","",+IFERROR(+VLOOKUP(B639,padron!A:C,3,0),"no_cargado"))</f>
        <v/>
      </c>
      <c r="N639" s="69">
        <f>+IF(C639="","",+IFERROR(+VLOOKUP($C639,materiales!$A$2:$C$101,3,0),"9999"))</f>
        <v/>
      </c>
      <c r="O639" s="69">
        <f>+IF(D639="","","01")</f>
        <v/>
      </c>
      <c r="P639" s="69">
        <f>+IF(B639="","","CONVENIO 100%")</f>
        <v/>
      </c>
      <c r="Q639" s="69">
        <f>+IF(I639="","","ZTRA")</f>
        <v/>
      </c>
      <c r="R639" s="69">
        <f>+IF(J639="","",+IFERROR(+IF(U639="DSZA","ALMA","1004"),"ALMA"))</f>
        <v/>
      </c>
      <c r="S639" s="69">
        <f>+IF(K639="","","40000001")</f>
        <v/>
      </c>
      <c r="T639" s="69">
        <f>+IF(L639="","",+DAY(TODAY())&amp;"."&amp;TEXT(+TODAY(),"MM")&amp;"."&amp;+YEAR(TODAY()))</f>
        <v/>
      </c>
      <c r="U639" s="69">
        <f>+IF(M639="","",IFERROR(+VLOOKUP(C639,materiales!$A$2:$D$1000,4,0),"DSZA"))</f>
        <v/>
      </c>
      <c r="V639" s="69">
        <f>+IF(N639="","","MAN")</f>
        <v/>
      </c>
      <c r="W639" s="69">
        <f>IF(B639="","","02")</f>
        <v/>
      </c>
      <c r="X639" s="69">
        <f>IF(B639="","","01")</f>
        <v/>
      </c>
      <c r="Y639" s="70">
        <f>+RIGHT(B639,8)</f>
        <v/>
      </c>
      <c r="Z639" s="70">
        <f>IF(M639="no_cargado",VLOOKUP(B639,NAfiliado_NFarmacia!A:H,8,0),"")</f>
        <v/>
      </c>
      <c r="AA639" s="71" t="n"/>
    </row>
    <row r="640">
      <c r="A640" s="50" t="n"/>
      <c r="B640" s="70" t="n"/>
      <c r="C640" s="72" t="n"/>
      <c r="D640" s="70" t="n"/>
      <c r="E640" s="70" t="n"/>
      <c r="F640" s="70" t="n"/>
      <c r="G640" s="66">
        <f>+IF($B640="","",+IFERROR(+VLOOKUP(B640,padron!$A$2:$E$2000,2,0),+IFERROR(VLOOKUP(B640,NAfiliado_NFarmacia!$A:$J,10,0),"Ingresar Nuevo Afiliado")))</f>
        <v/>
      </c>
      <c r="H640" s="69">
        <f>+IF(B640="","",+IFERROR(+VLOOKUP($C640,materiales!$A$2:$C$101,2,0),"9999"))</f>
        <v/>
      </c>
      <c r="I640" s="70">
        <f>+IF($B640="","",+IF(OR($F640="Si",$F640=""),IF(ISERROR(VLOOKUP($B640,padron!$A$3:$M$482,9,0)),+IF(ISERROR(VLOOKUP($B640,NAfiliado_NFarmacia!$A$2:$J$497,5,0)),"Ingresa Farmacia",VLOOKUP($B640,NAfiliado_NFarmacia!$A$2:$J$497,5,0)),VLOOKUP($B640,padron!$A$3:$M$482,9,0)),+IF(ISERROR(VLOOKUP($B640,NAfiliado_NFarmacia!$A$2:$J$497,5,0)),"Ingresa Farmacia",VLOOKUP($B640,NAfiliado_NFarmacia!$A$2:$J$497,5,0))))</f>
        <v/>
      </c>
      <c r="J640" s="70">
        <f>+IF($B640="","",+IF(OR($F640="Si",$F640=""),IF(ISERROR(VLOOKUP($B640,padron!$A$3:$M$482,10,0)),+IF(ISERROR(VLOOKUP($B640,NAfiliado_NFarmacia!$A$2:$J$497,5,0)),"Ingresa Direccion de Farmacia",VLOOKUP($B640,NAfiliado_NFarmacia!$A$2:$J$497,6,0)),VLOOKUP($B640,padron!$A$3:$M$482,10,0)),+IF(ISERROR(VLOOKUP($B640,NAfiliado_NFarmacia!$A$2:$J$497,6,0)),"Ingresa Direccion de Farmacia",VLOOKUP($B640,NAfiliado_NFarmacia!$A$2:$J$497,6,0))))</f>
        <v/>
      </c>
      <c r="K640" s="70">
        <f>+IF($B640="","",+IF(OR($F640="Si",$F640=""),IF(ISERROR(VLOOKUP($B640,padron!$A$3:$M$482,10,0)),+IF(ISERROR(VLOOKUP($B640,NAfiliado_NFarmacia!$A$2:$J$497,5,0)),"Ingresa Localidad de Farmacia",VLOOKUP($B640,NAfiliado_NFarmacia!$A$2:$J$497,7,0)),VLOOKUP($B640,padron!$A$3:$M$482,11,0)),+IF(ISERROR(VLOOKUP($B640,NAfiliado_NFarmacia!$A$2:$J$497,7,0)),"Ingresa Localidad de Farmacia",VLOOKUP($B640,NAfiliado_NFarmacia!$A$2:$J$497,7,0))))</f>
        <v/>
      </c>
      <c r="L640" s="69">
        <f>+IF(B640="","",IF(F640="No","84005541",+IFERROR(+VLOOKUP(inicio!B640,padron!$A$2:$H$1999,8,0),"84005541")))</f>
        <v/>
      </c>
      <c r="M640" s="69">
        <f>+IF(B640="","",+IFERROR(+VLOOKUP(B640,padron!A:C,3,0),"no_cargado"))</f>
        <v/>
      </c>
      <c r="N640" s="69">
        <f>+IF(C640="","",+IFERROR(+VLOOKUP($C640,materiales!$A$2:$C$101,3,0),"9999"))</f>
        <v/>
      </c>
      <c r="O640" s="69">
        <f>+IF(D640="","","01")</f>
        <v/>
      </c>
      <c r="P640" s="69">
        <f>+IF(B640="","","CONVENIO 100%")</f>
        <v/>
      </c>
      <c r="Q640" s="69">
        <f>+IF(I640="","","ZTRA")</f>
        <v/>
      </c>
      <c r="R640" s="69">
        <f>+IF(J640="","",+IFERROR(+IF(U640="DSZA","ALMA","1004"),"ALMA"))</f>
        <v/>
      </c>
      <c r="S640" s="69">
        <f>+IF(K640="","","40000001")</f>
        <v/>
      </c>
      <c r="T640" s="69">
        <f>+IF(L640="","",+DAY(TODAY())&amp;"."&amp;TEXT(+TODAY(),"MM")&amp;"."&amp;+YEAR(TODAY()))</f>
        <v/>
      </c>
      <c r="U640" s="69">
        <f>+IF(M640="","",IFERROR(+VLOOKUP(C640,materiales!$A$2:$D$1000,4,0),"DSZA"))</f>
        <v/>
      </c>
      <c r="V640" s="69">
        <f>+IF(N640="","","MAN")</f>
        <v/>
      </c>
      <c r="W640" s="69">
        <f>IF(B640="","","02")</f>
        <v/>
      </c>
      <c r="X640" s="69">
        <f>IF(B640="","","01")</f>
        <v/>
      </c>
      <c r="Y640" s="70">
        <f>+RIGHT(B640,8)</f>
        <v/>
      </c>
      <c r="Z640" s="70">
        <f>IF(M640="no_cargado",VLOOKUP(B640,NAfiliado_NFarmacia!A:H,8,0),"")</f>
        <v/>
      </c>
      <c r="AA640" s="71" t="n"/>
    </row>
    <row r="641">
      <c r="A641" s="50" t="n"/>
      <c r="B641" s="70" t="n"/>
      <c r="C641" s="72" t="n"/>
      <c r="D641" s="70" t="n"/>
      <c r="E641" s="70" t="n"/>
      <c r="F641" s="70" t="n"/>
      <c r="G641" s="66">
        <f>+IF($B641="","",+IFERROR(+VLOOKUP(B641,padron!$A$2:$E$2000,2,0),+IFERROR(VLOOKUP(B641,NAfiliado_NFarmacia!$A:$J,10,0),"Ingresar Nuevo Afiliado")))</f>
        <v/>
      </c>
      <c r="H641" s="69">
        <f>+IF(B641="","",+IFERROR(+VLOOKUP($C641,materiales!$A$2:$C$101,2,0),"9999"))</f>
        <v/>
      </c>
      <c r="I641" s="70">
        <f>+IF($B641="","",+IF(OR($F641="Si",$F641=""),IF(ISERROR(VLOOKUP($B641,padron!$A$3:$M$482,9,0)),+IF(ISERROR(VLOOKUP($B641,NAfiliado_NFarmacia!$A$2:$J$497,5,0)),"Ingresa Farmacia",VLOOKUP($B641,NAfiliado_NFarmacia!$A$2:$J$497,5,0)),VLOOKUP($B641,padron!$A$3:$M$482,9,0)),+IF(ISERROR(VLOOKUP($B641,NAfiliado_NFarmacia!$A$2:$J$497,5,0)),"Ingresa Farmacia",VLOOKUP($B641,NAfiliado_NFarmacia!$A$2:$J$497,5,0))))</f>
        <v/>
      </c>
      <c r="J641" s="70">
        <f>+IF($B641="","",+IF(OR($F641="Si",$F641=""),IF(ISERROR(VLOOKUP($B641,padron!$A$3:$M$482,10,0)),+IF(ISERROR(VLOOKUP($B641,NAfiliado_NFarmacia!$A$2:$J$497,5,0)),"Ingresa Direccion de Farmacia",VLOOKUP($B641,NAfiliado_NFarmacia!$A$2:$J$497,6,0)),VLOOKUP($B641,padron!$A$3:$M$482,10,0)),+IF(ISERROR(VLOOKUP($B641,NAfiliado_NFarmacia!$A$2:$J$497,6,0)),"Ingresa Direccion de Farmacia",VLOOKUP($B641,NAfiliado_NFarmacia!$A$2:$J$497,6,0))))</f>
        <v/>
      </c>
      <c r="K641" s="70">
        <f>+IF($B641="","",+IF(OR($F641="Si",$F641=""),IF(ISERROR(VLOOKUP($B641,padron!$A$3:$M$482,10,0)),+IF(ISERROR(VLOOKUP($B641,NAfiliado_NFarmacia!$A$2:$J$497,5,0)),"Ingresa Localidad de Farmacia",VLOOKUP($B641,NAfiliado_NFarmacia!$A$2:$J$497,7,0)),VLOOKUP($B641,padron!$A$3:$M$482,11,0)),+IF(ISERROR(VLOOKUP($B641,NAfiliado_NFarmacia!$A$2:$J$497,7,0)),"Ingresa Localidad de Farmacia",VLOOKUP($B641,NAfiliado_NFarmacia!$A$2:$J$497,7,0))))</f>
        <v/>
      </c>
      <c r="L641" s="69">
        <f>+IF(B641="","",IF(F641="No","84005541",+IFERROR(+VLOOKUP(inicio!B641,padron!$A$2:$H$1999,8,0),"84005541")))</f>
        <v/>
      </c>
      <c r="M641" s="69">
        <f>+IF(B641="","",+IFERROR(+VLOOKUP(B641,padron!A:C,3,0),"no_cargado"))</f>
        <v/>
      </c>
      <c r="N641" s="69">
        <f>+IF(C641="","",+IFERROR(+VLOOKUP($C641,materiales!$A$2:$C$101,3,0),"9999"))</f>
        <v/>
      </c>
      <c r="O641" s="69">
        <f>+IF(D641="","","01")</f>
        <v/>
      </c>
      <c r="P641" s="69">
        <f>+IF(B641="","","CONVENIO 100%")</f>
        <v/>
      </c>
      <c r="Q641" s="69">
        <f>+IF(I641="","","ZTRA")</f>
        <v/>
      </c>
      <c r="R641" s="69">
        <f>+IF(J641="","",+IFERROR(+IF(U641="DSZA","ALMA","1004"),"ALMA"))</f>
        <v/>
      </c>
      <c r="S641" s="69">
        <f>+IF(K641="","","40000001")</f>
        <v/>
      </c>
      <c r="T641" s="69">
        <f>+IF(L641="","",+DAY(TODAY())&amp;"."&amp;TEXT(+TODAY(),"MM")&amp;"."&amp;+YEAR(TODAY()))</f>
        <v/>
      </c>
      <c r="U641" s="69">
        <f>+IF(M641="","",IFERROR(+VLOOKUP(C641,materiales!$A$2:$D$1000,4,0),"DSZA"))</f>
        <v/>
      </c>
      <c r="V641" s="69">
        <f>+IF(N641="","","MAN")</f>
        <v/>
      </c>
      <c r="W641" s="69">
        <f>IF(B641="","","02")</f>
        <v/>
      </c>
      <c r="X641" s="69">
        <f>IF(B641="","","01")</f>
        <v/>
      </c>
      <c r="Y641" s="70">
        <f>+RIGHT(B641,8)</f>
        <v/>
      </c>
      <c r="Z641" s="70">
        <f>IF(M641="no_cargado",VLOOKUP(B641,NAfiliado_NFarmacia!A:H,8,0),"")</f>
        <v/>
      </c>
      <c r="AA641" s="71" t="n"/>
    </row>
    <row r="642">
      <c r="A642" s="50" t="n"/>
      <c r="B642" s="70" t="n"/>
      <c r="C642" s="72" t="n"/>
      <c r="D642" s="70" t="n"/>
      <c r="E642" s="70" t="n"/>
      <c r="F642" s="70" t="n"/>
      <c r="G642" s="66">
        <f>+IF($B642="","",+IFERROR(+VLOOKUP(B642,padron!$A$2:$E$2000,2,0),+IFERROR(VLOOKUP(B642,NAfiliado_NFarmacia!$A:$J,10,0),"Ingresar Nuevo Afiliado")))</f>
        <v/>
      </c>
      <c r="H642" s="69">
        <f>+IF(B642="","",+IFERROR(+VLOOKUP($C642,materiales!$A$2:$C$101,2,0),"9999"))</f>
        <v/>
      </c>
      <c r="I642" s="70">
        <f>+IF($B642="","",+IF(OR($F642="Si",$F642=""),IF(ISERROR(VLOOKUP($B642,padron!$A$3:$M$482,9,0)),+IF(ISERROR(VLOOKUP($B642,NAfiliado_NFarmacia!$A$2:$J$497,5,0)),"Ingresa Farmacia",VLOOKUP($B642,NAfiliado_NFarmacia!$A$2:$J$497,5,0)),VLOOKUP($B642,padron!$A$3:$M$482,9,0)),+IF(ISERROR(VLOOKUP($B642,NAfiliado_NFarmacia!$A$2:$J$497,5,0)),"Ingresa Farmacia",VLOOKUP($B642,NAfiliado_NFarmacia!$A$2:$J$497,5,0))))</f>
        <v/>
      </c>
      <c r="J642" s="70">
        <f>+IF($B642="","",+IF(OR($F642="Si",$F642=""),IF(ISERROR(VLOOKUP($B642,padron!$A$3:$M$482,10,0)),+IF(ISERROR(VLOOKUP($B642,NAfiliado_NFarmacia!$A$2:$J$497,5,0)),"Ingresa Direccion de Farmacia",VLOOKUP($B642,NAfiliado_NFarmacia!$A$2:$J$497,6,0)),VLOOKUP($B642,padron!$A$3:$M$482,10,0)),+IF(ISERROR(VLOOKUP($B642,NAfiliado_NFarmacia!$A$2:$J$497,6,0)),"Ingresa Direccion de Farmacia",VLOOKUP($B642,NAfiliado_NFarmacia!$A$2:$J$497,6,0))))</f>
        <v/>
      </c>
      <c r="K642" s="70">
        <f>+IF($B642="","",+IF(OR($F642="Si",$F642=""),IF(ISERROR(VLOOKUP($B642,padron!$A$3:$M$482,10,0)),+IF(ISERROR(VLOOKUP($B642,NAfiliado_NFarmacia!$A$2:$J$497,5,0)),"Ingresa Localidad de Farmacia",VLOOKUP($B642,NAfiliado_NFarmacia!$A$2:$J$497,7,0)),VLOOKUP($B642,padron!$A$3:$M$482,11,0)),+IF(ISERROR(VLOOKUP($B642,NAfiliado_NFarmacia!$A$2:$J$497,7,0)),"Ingresa Localidad de Farmacia",VLOOKUP($B642,NAfiliado_NFarmacia!$A$2:$J$497,7,0))))</f>
        <v/>
      </c>
      <c r="L642" s="69">
        <f>+IF(B642="","",IF(F642="No","84005541",+IFERROR(+VLOOKUP(inicio!B642,padron!$A$2:$H$1999,8,0),"84005541")))</f>
        <v/>
      </c>
      <c r="M642" s="69">
        <f>+IF(B642="","",+IFERROR(+VLOOKUP(B642,padron!A:C,3,0),"no_cargado"))</f>
        <v/>
      </c>
      <c r="N642" s="69">
        <f>+IF(C642="","",+IFERROR(+VLOOKUP($C642,materiales!$A$2:$C$101,3,0),"9999"))</f>
        <v/>
      </c>
      <c r="O642" s="69">
        <f>+IF(D642="","","01")</f>
        <v/>
      </c>
      <c r="P642" s="69">
        <f>+IF(B642="","","CONVENIO 100%")</f>
        <v/>
      </c>
      <c r="Q642" s="69">
        <f>+IF(I642="","","ZTRA")</f>
        <v/>
      </c>
      <c r="R642" s="69">
        <f>+IF(J642="","",+IFERROR(+IF(U642="DSZA","ALMA","1004"),"ALMA"))</f>
        <v/>
      </c>
      <c r="S642" s="69">
        <f>+IF(K642="","","40000001")</f>
        <v/>
      </c>
      <c r="T642" s="69">
        <f>+IF(L642="","",+DAY(TODAY())&amp;"."&amp;TEXT(+TODAY(),"MM")&amp;"."&amp;+YEAR(TODAY()))</f>
        <v/>
      </c>
      <c r="U642" s="69">
        <f>+IF(M642="","",IFERROR(+VLOOKUP(C642,materiales!$A$2:$D$1000,4,0),"DSZA"))</f>
        <v/>
      </c>
      <c r="V642" s="69">
        <f>+IF(N642="","","MAN")</f>
        <v/>
      </c>
      <c r="W642" s="69">
        <f>IF(B642="","","02")</f>
        <v/>
      </c>
      <c r="X642" s="69">
        <f>IF(B642="","","01")</f>
        <v/>
      </c>
      <c r="Y642" s="70">
        <f>+RIGHT(B642,8)</f>
        <v/>
      </c>
      <c r="Z642" s="70">
        <f>IF(M642="no_cargado",VLOOKUP(B642,NAfiliado_NFarmacia!A:H,8,0),"")</f>
        <v/>
      </c>
      <c r="AA642" s="71" t="n"/>
    </row>
    <row r="643">
      <c r="A643" s="50" t="n"/>
      <c r="B643" s="70" t="n"/>
      <c r="C643" s="72" t="n"/>
      <c r="D643" s="70" t="n"/>
      <c r="E643" s="70" t="n"/>
      <c r="F643" s="70" t="n"/>
      <c r="G643" s="66">
        <f>+IF($B643="","",+IFERROR(+VLOOKUP(B643,padron!$A$2:$E$2000,2,0),+IFERROR(VLOOKUP(B643,NAfiliado_NFarmacia!$A:$J,10,0),"Ingresar Nuevo Afiliado")))</f>
        <v/>
      </c>
      <c r="H643" s="69">
        <f>+IF(B643="","",+IFERROR(+VLOOKUP($C643,materiales!$A$2:$C$101,2,0),"9999"))</f>
        <v/>
      </c>
      <c r="I643" s="70">
        <f>+IF($B643="","",+IF(OR($F643="Si",$F643=""),IF(ISERROR(VLOOKUP($B643,padron!$A$3:$M$482,9,0)),+IF(ISERROR(VLOOKUP($B643,NAfiliado_NFarmacia!$A$2:$J$497,5,0)),"Ingresa Farmacia",VLOOKUP($B643,NAfiliado_NFarmacia!$A$2:$J$497,5,0)),VLOOKUP($B643,padron!$A$3:$M$482,9,0)),+IF(ISERROR(VLOOKUP($B643,NAfiliado_NFarmacia!$A$2:$J$497,5,0)),"Ingresa Farmacia",VLOOKUP($B643,NAfiliado_NFarmacia!$A$2:$J$497,5,0))))</f>
        <v/>
      </c>
      <c r="J643" s="70">
        <f>+IF($B643="","",+IF(OR($F643="Si",$F643=""),IF(ISERROR(VLOOKUP($B643,padron!$A$3:$M$482,10,0)),+IF(ISERROR(VLOOKUP($B643,NAfiliado_NFarmacia!$A$2:$J$497,5,0)),"Ingresa Direccion de Farmacia",VLOOKUP($B643,NAfiliado_NFarmacia!$A$2:$J$497,6,0)),VLOOKUP($B643,padron!$A$3:$M$482,10,0)),+IF(ISERROR(VLOOKUP($B643,NAfiliado_NFarmacia!$A$2:$J$497,6,0)),"Ingresa Direccion de Farmacia",VLOOKUP($B643,NAfiliado_NFarmacia!$A$2:$J$497,6,0))))</f>
        <v/>
      </c>
      <c r="K643" s="70">
        <f>+IF($B643="","",+IF(OR($F643="Si",$F643=""),IF(ISERROR(VLOOKUP($B643,padron!$A$3:$M$482,10,0)),+IF(ISERROR(VLOOKUP($B643,NAfiliado_NFarmacia!$A$2:$J$497,5,0)),"Ingresa Localidad de Farmacia",VLOOKUP($B643,NAfiliado_NFarmacia!$A$2:$J$497,7,0)),VLOOKUP($B643,padron!$A$3:$M$482,11,0)),+IF(ISERROR(VLOOKUP($B643,NAfiliado_NFarmacia!$A$2:$J$497,7,0)),"Ingresa Localidad de Farmacia",VLOOKUP($B643,NAfiliado_NFarmacia!$A$2:$J$497,7,0))))</f>
        <v/>
      </c>
      <c r="L643" s="69">
        <f>+IF(B643="","",IF(F643="No","84005541",+IFERROR(+VLOOKUP(inicio!B643,padron!$A$2:$H$1999,8,0),"84005541")))</f>
        <v/>
      </c>
      <c r="M643" s="69">
        <f>+IF(B643="","",+IFERROR(+VLOOKUP(B643,padron!A:C,3,0),"no_cargado"))</f>
        <v/>
      </c>
      <c r="N643" s="69">
        <f>+IF(C643="","",+IFERROR(+VLOOKUP($C643,materiales!$A$2:$C$101,3,0),"9999"))</f>
        <v/>
      </c>
      <c r="O643" s="69">
        <f>+IF(D643="","","01")</f>
        <v/>
      </c>
      <c r="P643" s="69">
        <f>+IF(B643="","","CONVENIO 100%")</f>
        <v/>
      </c>
      <c r="Q643" s="69">
        <f>+IF(I643="","","ZTRA")</f>
        <v/>
      </c>
      <c r="R643" s="69">
        <f>+IF(J643="","",+IFERROR(+IF(U643="DSZA","ALMA","1004"),"ALMA"))</f>
        <v/>
      </c>
      <c r="S643" s="69">
        <f>+IF(K643="","","40000001")</f>
        <v/>
      </c>
      <c r="T643" s="69">
        <f>+IF(L643="","",+DAY(TODAY())&amp;"."&amp;TEXT(+TODAY(),"MM")&amp;"."&amp;+YEAR(TODAY()))</f>
        <v/>
      </c>
      <c r="U643" s="69">
        <f>+IF(M643="","",IFERROR(+VLOOKUP(C643,materiales!$A$2:$D$1000,4,0),"DSZA"))</f>
        <v/>
      </c>
      <c r="V643" s="69">
        <f>+IF(N643="","","MAN")</f>
        <v/>
      </c>
      <c r="W643" s="69">
        <f>IF(B643="","","02")</f>
        <v/>
      </c>
      <c r="X643" s="69">
        <f>IF(B643="","","01")</f>
        <v/>
      </c>
      <c r="Y643" s="70">
        <f>+RIGHT(B643,8)</f>
        <v/>
      </c>
      <c r="Z643" s="70">
        <f>IF(M643="no_cargado",VLOOKUP(B643,NAfiliado_NFarmacia!A:H,8,0),"")</f>
        <v/>
      </c>
      <c r="AA643" s="71" t="n"/>
    </row>
    <row r="644">
      <c r="A644" s="50" t="n"/>
      <c r="B644" s="70" t="n"/>
      <c r="C644" s="72" t="n"/>
      <c r="D644" s="70" t="n"/>
      <c r="E644" s="70" t="n"/>
      <c r="F644" s="70" t="n"/>
      <c r="G644" s="66">
        <f>+IF($B644="","",+IFERROR(+VLOOKUP(B644,padron!$A$2:$E$2000,2,0),+IFERROR(VLOOKUP(B644,NAfiliado_NFarmacia!$A:$J,10,0),"Ingresar Nuevo Afiliado")))</f>
        <v/>
      </c>
      <c r="H644" s="69">
        <f>+IF(B644="","",+IFERROR(+VLOOKUP($C644,materiales!$A$2:$C$101,2,0),"9999"))</f>
        <v/>
      </c>
      <c r="I644" s="70">
        <f>+IF($B644="","",+IF(OR($F644="Si",$F644=""),IF(ISERROR(VLOOKUP($B644,padron!$A$3:$M$482,9,0)),+IF(ISERROR(VLOOKUP($B644,NAfiliado_NFarmacia!$A$2:$J$497,5,0)),"Ingresa Farmacia",VLOOKUP($B644,NAfiliado_NFarmacia!$A$2:$J$497,5,0)),VLOOKUP($B644,padron!$A$3:$M$482,9,0)),+IF(ISERROR(VLOOKUP($B644,NAfiliado_NFarmacia!$A$2:$J$497,5,0)),"Ingresa Farmacia",VLOOKUP($B644,NAfiliado_NFarmacia!$A$2:$J$497,5,0))))</f>
        <v/>
      </c>
      <c r="J644" s="70">
        <f>+IF($B644="","",+IF(OR($F644="Si",$F644=""),IF(ISERROR(VLOOKUP($B644,padron!$A$3:$M$482,10,0)),+IF(ISERROR(VLOOKUP($B644,NAfiliado_NFarmacia!$A$2:$J$497,5,0)),"Ingresa Direccion de Farmacia",VLOOKUP($B644,NAfiliado_NFarmacia!$A$2:$J$497,6,0)),VLOOKUP($B644,padron!$A$3:$M$482,10,0)),+IF(ISERROR(VLOOKUP($B644,NAfiliado_NFarmacia!$A$2:$J$497,6,0)),"Ingresa Direccion de Farmacia",VLOOKUP($B644,NAfiliado_NFarmacia!$A$2:$J$497,6,0))))</f>
        <v/>
      </c>
      <c r="K644" s="70">
        <f>+IF($B644="","",+IF(OR($F644="Si",$F644=""),IF(ISERROR(VLOOKUP($B644,padron!$A$3:$M$482,10,0)),+IF(ISERROR(VLOOKUP($B644,NAfiliado_NFarmacia!$A$2:$J$497,5,0)),"Ingresa Localidad de Farmacia",VLOOKUP($B644,NAfiliado_NFarmacia!$A$2:$J$497,7,0)),VLOOKUP($B644,padron!$A$3:$M$482,11,0)),+IF(ISERROR(VLOOKUP($B644,NAfiliado_NFarmacia!$A$2:$J$497,7,0)),"Ingresa Localidad de Farmacia",VLOOKUP($B644,NAfiliado_NFarmacia!$A$2:$J$497,7,0))))</f>
        <v/>
      </c>
      <c r="L644" s="69">
        <f>+IF(B644="","",IF(F644="No","84005541",+IFERROR(+VLOOKUP(inicio!B644,padron!$A$2:$H$1999,8,0),"84005541")))</f>
        <v/>
      </c>
      <c r="M644" s="69">
        <f>+IF(B644="","",+IFERROR(+VLOOKUP(B644,padron!A:C,3,0),"no_cargado"))</f>
        <v/>
      </c>
      <c r="N644" s="69">
        <f>+IF(C644="","",+IFERROR(+VLOOKUP($C644,materiales!$A$2:$C$101,3,0),"9999"))</f>
        <v/>
      </c>
      <c r="O644" s="69">
        <f>+IF(D644="","","01")</f>
        <v/>
      </c>
      <c r="P644" s="69">
        <f>+IF(B644="","","CONVENIO 100%")</f>
        <v/>
      </c>
      <c r="Q644" s="69">
        <f>+IF(I644="","","ZTRA")</f>
        <v/>
      </c>
      <c r="R644" s="69">
        <f>+IF(J644="","",+IFERROR(+IF(U644="DSZA","ALMA","1004"),"ALMA"))</f>
        <v/>
      </c>
      <c r="S644" s="69">
        <f>+IF(K644="","","40000001")</f>
        <v/>
      </c>
      <c r="T644" s="69">
        <f>+IF(L644="","",+DAY(TODAY())&amp;"."&amp;TEXT(+TODAY(),"MM")&amp;"."&amp;+YEAR(TODAY()))</f>
        <v/>
      </c>
      <c r="U644" s="69">
        <f>+IF(M644="","",IFERROR(+VLOOKUP(C644,materiales!$A$2:$D$1000,4,0),"DSZA"))</f>
        <v/>
      </c>
      <c r="V644" s="69">
        <f>+IF(N644="","","MAN")</f>
        <v/>
      </c>
      <c r="W644" s="69">
        <f>IF(B644="","","02")</f>
        <v/>
      </c>
      <c r="X644" s="69">
        <f>IF(B644="","","01")</f>
        <v/>
      </c>
      <c r="Y644" s="70">
        <f>+RIGHT(B644,8)</f>
        <v/>
      </c>
      <c r="Z644" s="70">
        <f>IF(M644="no_cargado",VLOOKUP(B644,NAfiliado_NFarmacia!A:H,8,0),"")</f>
        <v/>
      </c>
      <c r="AA644" s="71" t="n"/>
    </row>
    <row r="645">
      <c r="A645" s="50" t="n"/>
      <c r="B645" s="70" t="n"/>
      <c r="C645" s="72" t="n"/>
      <c r="D645" s="70" t="n"/>
      <c r="E645" s="70" t="n"/>
      <c r="F645" s="70" t="n"/>
      <c r="G645" s="66">
        <f>+IF($B645="","",+IFERROR(+VLOOKUP(B645,padron!$A$2:$E$2000,2,0),+IFERROR(VLOOKUP(B645,NAfiliado_NFarmacia!$A:$J,10,0),"Ingresar Nuevo Afiliado")))</f>
        <v/>
      </c>
      <c r="H645" s="69">
        <f>+IF(B645="","",+IFERROR(+VLOOKUP($C645,materiales!$A$2:$C$101,2,0),"9999"))</f>
        <v/>
      </c>
      <c r="I645" s="70">
        <f>+IF($B645="","",+IF(OR($F645="Si",$F645=""),IF(ISERROR(VLOOKUP($B645,padron!$A$3:$M$482,9,0)),+IF(ISERROR(VLOOKUP($B645,NAfiliado_NFarmacia!$A$2:$J$497,5,0)),"Ingresa Farmacia",VLOOKUP($B645,NAfiliado_NFarmacia!$A$2:$J$497,5,0)),VLOOKUP($B645,padron!$A$3:$M$482,9,0)),+IF(ISERROR(VLOOKUP($B645,NAfiliado_NFarmacia!$A$2:$J$497,5,0)),"Ingresa Farmacia",VLOOKUP($B645,NAfiliado_NFarmacia!$A$2:$J$497,5,0))))</f>
        <v/>
      </c>
      <c r="J645" s="70">
        <f>+IF($B645="","",+IF(OR($F645="Si",$F645=""),IF(ISERROR(VLOOKUP($B645,padron!$A$3:$M$482,10,0)),+IF(ISERROR(VLOOKUP($B645,NAfiliado_NFarmacia!$A$2:$J$497,5,0)),"Ingresa Direccion de Farmacia",VLOOKUP($B645,NAfiliado_NFarmacia!$A$2:$J$497,6,0)),VLOOKUP($B645,padron!$A$3:$M$482,10,0)),+IF(ISERROR(VLOOKUP($B645,NAfiliado_NFarmacia!$A$2:$J$497,6,0)),"Ingresa Direccion de Farmacia",VLOOKUP($B645,NAfiliado_NFarmacia!$A$2:$J$497,6,0))))</f>
        <v/>
      </c>
      <c r="K645" s="70">
        <f>+IF($B645="","",+IF(OR($F645="Si",$F645=""),IF(ISERROR(VLOOKUP($B645,padron!$A$3:$M$482,10,0)),+IF(ISERROR(VLOOKUP($B645,NAfiliado_NFarmacia!$A$2:$J$497,5,0)),"Ingresa Localidad de Farmacia",VLOOKUP($B645,NAfiliado_NFarmacia!$A$2:$J$497,7,0)),VLOOKUP($B645,padron!$A$3:$M$482,11,0)),+IF(ISERROR(VLOOKUP($B645,NAfiliado_NFarmacia!$A$2:$J$497,7,0)),"Ingresa Localidad de Farmacia",VLOOKUP($B645,NAfiliado_NFarmacia!$A$2:$J$497,7,0))))</f>
        <v/>
      </c>
      <c r="L645" s="69">
        <f>+IF(B645="","",IF(F645="No","84005541",+IFERROR(+VLOOKUP(inicio!B645,padron!$A$2:$H$1999,8,0),"84005541")))</f>
        <v/>
      </c>
      <c r="M645" s="69">
        <f>+IF(B645="","",+IFERROR(+VLOOKUP(B645,padron!A:C,3,0),"no_cargado"))</f>
        <v/>
      </c>
      <c r="N645" s="69">
        <f>+IF(C645="","",+IFERROR(+VLOOKUP($C645,materiales!$A$2:$C$101,3,0),"9999"))</f>
        <v/>
      </c>
      <c r="O645" s="69">
        <f>+IF(D645="","","01")</f>
        <v/>
      </c>
      <c r="P645" s="69">
        <f>+IF(B645="","","CONVENIO 100%")</f>
        <v/>
      </c>
      <c r="Q645" s="69">
        <f>+IF(I645="","","ZTRA")</f>
        <v/>
      </c>
      <c r="R645" s="69">
        <f>+IF(J645="","",+IFERROR(+IF(U645="DSZA","ALMA","1004"),"ALMA"))</f>
        <v/>
      </c>
      <c r="S645" s="69">
        <f>+IF(K645="","","40000001")</f>
        <v/>
      </c>
      <c r="T645" s="69">
        <f>+IF(L645="","",+DAY(TODAY())&amp;"."&amp;TEXT(+TODAY(),"MM")&amp;"."&amp;+YEAR(TODAY()))</f>
        <v/>
      </c>
      <c r="U645" s="69">
        <f>+IF(M645="","",IFERROR(+VLOOKUP(C645,materiales!$A$2:$D$1000,4,0),"DSZA"))</f>
        <v/>
      </c>
      <c r="V645" s="69">
        <f>+IF(N645="","","MAN")</f>
        <v/>
      </c>
      <c r="W645" s="69">
        <f>IF(B645="","","02")</f>
        <v/>
      </c>
      <c r="X645" s="69">
        <f>IF(B645="","","01")</f>
        <v/>
      </c>
      <c r="Y645" s="70">
        <f>+RIGHT(B645,8)</f>
        <v/>
      </c>
      <c r="Z645" s="70">
        <f>IF(M645="no_cargado",VLOOKUP(B645,NAfiliado_NFarmacia!A:H,8,0),"")</f>
        <v/>
      </c>
      <c r="AA645" s="71" t="n"/>
    </row>
    <row r="646">
      <c r="A646" s="50" t="n"/>
      <c r="B646" s="70" t="n"/>
      <c r="C646" s="72" t="n"/>
      <c r="D646" s="70" t="n"/>
      <c r="E646" s="70" t="n"/>
      <c r="F646" s="70" t="n"/>
      <c r="G646" s="66">
        <f>+IF($B646="","",+IFERROR(+VLOOKUP(B646,padron!$A$2:$E$2000,2,0),+IFERROR(VLOOKUP(B646,NAfiliado_NFarmacia!$A:$J,10,0),"Ingresar Nuevo Afiliado")))</f>
        <v/>
      </c>
      <c r="H646" s="69">
        <f>+IF(B646="","",+IFERROR(+VLOOKUP($C646,materiales!$A$2:$C$101,2,0),"9999"))</f>
        <v/>
      </c>
      <c r="I646" s="70">
        <f>+IF($B646="","",+IF(OR($F646="Si",$F646=""),IF(ISERROR(VLOOKUP($B646,padron!$A$3:$M$482,9,0)),+IF(ISERROR(VLOOKUP($B646,NAfiliado_NFarmacia!$A$2:$J$497,5,0)),"Ingresa Farmacia",VLOOKUP($B646,NAfiliado_NFarmacia!$A$2:$J$497,5,0)),VLOOKUP($B646,padron!$A$3:$M$482,9,0)),+IF(ISERROR(VLOOKUP($B646,NAfiliado_NFarmacia!$A$2:$J$497,5,0)),"Ingresa Farmacia",VLOOKUP($B646,NAfiliado_NFarmacia!$A$2:$J$497,5,0))))</f>
        <v/>
      </c>
      <c r="J646" s="70">
        <f>+IF($B646="","",+IF(OR($F646="Si",$F646=""),IF(ISERROR(VLOOKUP($B646,padron!$A$3:$M$482,10,0)),+IF(ISERROR(VLOOKUP($B646,NAfiliado_NFarmacia!$A$2:$J$497,5,0)),"Ingresa Direccion de Farmacia",VLOOKUP($B646,NAfiliado_NFarmacia!$A$2:$J$497,6,0)),VLOOKUP($B646,padron!$A$3:$M$482,10,0)),+IF(ISERROR(VLOOKUP($B646,NAfiliado_NFarmacia!$A$2:$J$497,6,0)),"Ingresa Direccion de Farmacia",VLOOKUP($B646,NAfiliado_NFarmacia!$A$2:$J$497,6,0))))</f>
        <v/>
      </c>
      <c r="K646" s="70">
        <f>+IF($B646="","",+IF(OR($F646="Si",$F646=""),IF(ISERROR(VLOOKUP($B646,padron!$A$3:$M$482,10,0)),+IF(ISERROR(VLOOKUP($B646,NAfiliado_NFarmacia!$A$2:$J$497,5,0)),"Ingresa Localidad de Farmacia",VLOOKUP($B646,NAfiliado_NFarmacia!$A$2:$J$497,7,0)),VLOOKUP($B646,padron!$A$3:$M$482,11,0)),+IF(ISERROR(VLOOKUP($B646,NAfiliado_NFarmacia!$A$2:$J$497,7,0)),"Ingresa Localidad de Farmacia",VLOOKUP($B646,NAfiliado_NFarmacia!$A$2:$J$497,7,0))))</f>
        <v/>
      </c>
      <c r="L646" s="69">
        <f>+IF(B646="","",IF(F646="No","84005541",+IFERROR(+VLOOKUP(inicio!B646,padron!$A$2:$H$1999,8,0),"84005541")))</f>
        <v/>
      </c>
      <c r="M646" s="69">
        <f>+IF(B646="","",+IFERROR(+VLOOKUP(B646,padron!A:C,3,0),"no_cargado"))</f>
        <v/>
      </c>
      <c r="N646" s="69">
        <f>+IF(C646="","",+IFERROR(+VLOOKUP($C646,materiales!$A$2:$C$101,3,0),"9999"))</f>
        <v/>
      </c>
      <c r="O646" s="69">
        <f>+IF(D646="","","01")</f>
        <v/>
      </c>
      <c r="P646" s="69">
        <f>+IF(B646="","","CONVENIO 100%")</f>
        <v/>
      </c>
      <c r="Q646" s="69">
        <f>+IF(I646="","","ZTRA")</f>
        <v/>
      </c>
      <c r="R646" s="69">
        <f>+IF(J646="","",+IFERROR(+IF(U646="DSZA","ALMA","1004"),"ALMA"))</f>
        <v/>
      </c>
      <c r="S646" s="69">
        <f>+IF(K646="","","40000001")</f>
        <v/>
      </c>
      <c r="T646" s="69">
        <f>+IF(L646="","",+DAY(TODAY())&amp;"."&amp;TEXT(+TODAY(),"MM")&amp;"."&amp;+YEAR(TODAY()))</f>
        <v/>
      </c>
      <c r="U646" s="69">
        <f>+IF(M646="","",IFERROR(+VLOOKUP(C646,materiales!$A$2:$D$1000,4,0),"DSZA"))</f>
        <v/>
      </c>
      <c r="V646" s="69">
        <f>+IF(N646="","","MAN")</f>
        <v/>
      </c>
      <c r="W646" s="69">
        <f>IF(B646="","","02")</f>
        <v/>
      </c>
      <c r="X646" s="69">
        <f>IF(B646="","","01")</f>
        <v/>
      </c>
      <c r="Y646" s="70">
        <f>+RIGHT(B646,8)</f>
        <v/>
      </c>
      <c r="Z646" s="70">
        <f>IF(M646="no_cargado",VLOOKUP(B646,NAfiliado_NFarmacia!A:H,8,0),"")</f>
        <v/>
      </c>
      <c r="AA646" s="71" t="n"/>
    </row>
    <row r="647">
      <c r="A647" s="50" t="n"/>
      <c r="B647" s="70" t="n"/>
      <c r="C647" s="72" t="n"/>
      <c r="D647" s="70" t="n"/>
      <c r="E647" s="70" t="n"/>
      <c r="F647" s="70" t="n"/>
      <c r="G647" s="66">
        <f>+IF($B647="","",+IFERROR(+VLOOKUP(B647,padron!$A$2:$E$2000,2,0),+IFERROR(VLOOKUP(B647,NAfiliado_NFarmacia!$A:$J,10,0),"Ingresar Nuevo Afiliado")))</f>
        <v/>
      </c>
      <c r="H647" s="69">
        <f>+IF(B647="","",+IFERROR(+VLOOKUP($C647,materiales!$A$2:$C$101,2,0),"9999"))</f>
        <v/>
      </c>
      <c r="I647" s="70">
        <f>+IF($B647="","",+IF(OR($F647="Si",$F647=""),IF(ISERROR(VLOOKUP($B647,padron!$A$3:$M$482,9,0)),+IF(ISERROR(VLOOKUP($B647,NAfiliado_NFarmacia!$A$2:$J$497,5,0)),"Ingresa Farmacia",VLOOKUP($B647,NAfiliado_NFarmacia!$A$2:$J$497,5,0)),VLOOKUP($B647,padron!$A$3:$M$482,9,0)),+IF(ISERROR(VLOOKUP($B647,NAfiliado_NFarmacia!$A$2:$J$497,5,0)),"Ingresa Farmacia",VLOOKUP($B647,NAfiliado_NFarmacia!$A$2:$J$497,5,0))))</f>
        <v/>
      </c>
      <c r="J647" s="70">
        <f>+IF($B647="","",+IF(OR($F647="Si",$F647=""),IF(ISERROR(VLOOKUP($B647,padron!$A$3:$M$482,10,0)),+IF(ISERROR(VLOOKUP($B647,NAfiliado_NFarmacia!$A$2:$J$497,5,0)),"Ingresa Direccion de Farmacia",VLOOKUP($B647,NAfiliado_NFarmacia!$A$2:$J$497,6,0)),VLOOKUP($B647,padron!$A$3:$M$482,10,0)),+IF(ISERROR(VLOOKUP($B647,NAfiliado_NFarmacia!$A$2:$J$497,6,0)),"Ingresa Direccion de Farmacia",VLOOKUP($B647,NAfiliado_NFarmacia!$A$2:$J$497,6,0))))</f>
        <v/>
      </c>
      <c r="K647" s="70">
        <f>+IF($B647="","",+IF(OR($F647="Si",$F647=""),IF(ISERROR(VLOOKUP($B647,padron!$A$3:$M$482,10,0)),+IF(ISERROR(VLOOKUP($B647,NAfiliado_NFarmacia!$A$2:$J$497,5,0)),"Ingresa Localidad de Farmacia",VLOOKUP($B647,NAfiliado_NFarmacia!$A$2:$J$497,7,0)),VLOOKUP($B647,padron!$A$3:$M$482,11,0)),+IF(ISERROR(VLOOKUP($B647,NAfiliado_NFarmacia!$A$2:$J$497,7,0)),"Ingresa Localidad de Farmacia",VLOOKUP($B647,NAfiliado_NFarmacia!$A$2:$J$497,7,0))))</f>
        <v/>
      </c>
      <c r="L647" s="69">
        <f>+IF(B647="","",IF(F647="No","84005541",+IFERROR(+VLOOKUP(inicio!B647,padron!$A$2:$H$1999,8,0),"84005541")))</f>
        <v/>
      </c>
      <c r="M647" s="69">
        <f>+IF(B647="","",+IFERROR(+VLOOKUP(B647,padron!A:C,3,0),"no_cargado"))</f>
        <v/>
      </c>
      <c r="N647" s="69">
        <f>+IF(C647="","",+IFERROR(+VLOOKUP($C647,materiales!$A$2:$C$101,3,0),"9999"))</f>
        <v/>
      </c>
      <c r="O647" s="69">
        <f>+IF(D647="","","01")</f>
        <v/>
      </c>
      <c r="P647" s="69">
        <f>+IF(B647="","","CONVENIO 100%")</f>
        <v/>
      </c>
      <c r="Q647" s="69">
        <f>+IF(I647="","","ZTRA")</f>
        <v/>
      </c>
      <c r="R647" s="69">
        <f>+IF(J647="","",+IFERROR(+IF(U647="DSZA","ALMA","1004"),"ALMA"))</f>
        <v/>
      </c>
      <c r="S647" s="69">
        <f>+IF(K647="","","40000001")</f>
        <v/>
      </c>
      <c r="T647" s="69">
        <f>+IF(L647="","",+DAY(TODAY())&amp;"."&amp;TEXT(+TODAY(),"MM")&amp;"."&amp;+YEAR(TODAY()))</f>
        <v/>
      </c>
      <c r="U647" s="69">
        <f>+IF(M647="","",IFERROR(+VLOOKUP(C647,materiales!$A$2:$D$1000,4,0),"DSZA"))</f>
        <v/>
      </c>
      <c r="V647" s="69">
        <f>+IF(N647="","","MAN")</f>
        <v/>
      </c>
      <c r="W647" s="69">
        <f>IF(B647="","","02")</f>
        <v/>
      </c>
      <c r="X647" s="69">
        <f>IF(B647="","","01")</f>
        <v/>
      </c>
      <c r="Y647" s="70">
        <f>+RIGHT(B647,8)</f>
        <v/>
      </c>
      <c r="Z647" s="70">
        <f>IF(M647="no_cargado",VLOOKUP(B647,NAfiliado_NFarmacia!A:H,8,0),"")</f>
        <v/>
      </c>
      <c r="AA647" s="71" t="n"/>
    </row>
    <row r="648">
      <c r="A648" s="50" t="n"/>
      <c r="B648" s="70" t="n"/>
      <c r="C648" s="72" t="n"/>
      <c r="D648" s="70" t="n"/>
      <c r="E648" s="70" t="n"/>
      <c r="F648" s="70" t="n"/>
      <c r="G648" s="66">
        <f>+IF($B648="","",+IFERROR(+VLOOKUP(B648,padron!$A$2:$E$2000,2,0),+IFERROR(VLOOKUP(B648,NAfiliado_NFarmacia!$A:$J,10,0),"Ingresar Nuevo Afiliado")))</f>
        <v/>
      </c>
      <c r="H648" s="69">
        <f>+IF(B648="","",+IFERROR(+VLOOKUP($C648,materiales!$A$2:$C$101,2,0),"9999"))</f>
        <v/>
      </c>
      <c r="I648" s="70">
        <f>+IF($B648="","",+IF(OR($F648="Si",$F648=""),IF(ISERROR(VLOOKUP($B648,padron!$A$3:$M$482,9,0)),+IF(ISERROR(VLOOKUP($B648,NAfiliado_NFarmacia!$A$2:$J$497,5,0)),"Ingresa Farmacia",VLOOKUP($B648,NAfiliado_NFarmacia!$A$2:$J$497,5,0)),VLOOKUP($B648,padron!$A$3:$M$482,9,0)),+IF(ISERROR(VLOOKUP($B648,NAfiliado_NFarmacia!$A$2:$J$497,5,0)),"Ingresa Farmacia",VLOOKUP($B648,NAfiliado_NFarmacia!$A$2:$J$497,5,0))))</f>
        <v/>
      </c>
      <c r="J648" s="70">
        <f>+IF($B648="","",+IF(OR($F648="Si",$F648=""),IF(ISERROR(VLOOKUP($B648,padron!$A$3:$M$482,10,0)),+IF(ISERROR(VLOOKUP($B648,NAfiliado_NFarmacia!$A$2:$J$497,5,0)),"Ingresa Direccion de Farmacia",VLOOKUP($B648,NAfiliado_NFarmacia!$A$2:$J$497,6,0)),VLOOKUP($B648,padron!$A$3:$M$482,10,0)),+IF(ISERROR(VLOOKUP($B648,NAfiliado_NFarmacia!$A$2:$J$497,6,0)),"Ingresa Direccion de Farmacia",VLOOKUP($B648,NAfiliado_NFarmacia!$A$2:$J$497,6,0))))</f>
        <v/>
      </c>
      <c r="K648" s="70">
        <f>+IF($B648="","",+IF(OR($F648="Si",$F648=""),IF(ISERROR(VLOOKUP($B648,padron!$A$3:$M$482,10,0)),+IF(ISERROR(VLOOKUP($B648,NAfiliado_NFarmacia!$A$2:$J$497,5,0)),"Ingresa Localidad de Farmacia",VLOOKUP($B648,NAfiliado_NFarmacia!$A$2:$J$497,7,0)),VLOOKUP($B648,padron!$A$3:$M$482,11,0)),+IF(ISERROR(VLOOKUP($B648,NAfiliado_NFarmacia!$A$2:$J$497,7,0)),"Ingresa Localidad de Farmacia",VLOOKUP($B648,NAfiliado_NFarmacia!$A$2:$J$497,7,0))))</f>
        <v/>
      </c>
      <c r="L648" s="69">
        <f>+IF(B648="","",IF(F648="No","84005541",+IFERROR(+VLOOKUP(inicio!B648,padron!$A$2:$H$1999,8,0),"84005541")))</f>
        <v/>
      </c>
      <c r="M648" s="69">
        <f>+IF(B648="","",+IFERROR(+VLOOKUP(B648,padron!A:C,3,0),"no_cargado"))</f>
        <v/>
      </c>
      <c r="N648" s="69">
        <f>+IF(C648="","",+IFERROR(+VLOOKUP($C648,materiales!$A$2:$C$101,3,0),"9999"))</f>
        <v/>
      </c>
      <c r="O648" s="69">
        <f>+IF(D648="","","01")</f>
        <v/>
      </c>
      <c r="P648" s="69">
        <f>+IF(B648="","","CONVENIO 100%")</f>
        <v/>
      </c>
      <c r="Q648" s="69">
        <f>+IF(I648="","","ZTRA")</f>
        <v/>
      </c>
      <c r="R648" s="69">
        <f>+IF(J648="","",+IFERROR(+IF(U648="DSZA","ALMA","1004"),"ALMA"))</f>
        <v/>
      </c>
      <c r="S648" s="69">
        <f>+IF(K648="","","40000001")</f>
        <v/>
      </c>
      <c r="T648" s="69">
        <f>+IF(L648="","",+DAY(TODAY())&amp;"."&amp;TEXT(+TODAY(),"MM")&amp;"."&amp;+YEAR(TODAY()))</f>
        <v/>
      </c>
      <c r="U648" s="69">
        <f>+IF(M648="","",IFERROR(+VLOOKUP(C648,materiales!$A$2:$D$1000,4,0),"DSZA"))</f>
        <v/>
      </c>
      <c r="V648" s="69">
        <f>+IF(N648="","","MAN")</f>
        <v/>
      </c>
      <c r="W648" s="69">
        <f>IF(B648="","","02")</f>
        <v/>
      </c>
      <c r="X648" s="69">
        <f>IF(B648="","","01")</f>
        <v/>
      </c>
      <c r="Y648" s="70">
        <f>+RIGHT(B648,8)</f>
        <v/>
      </c>
      <c r="Z648" s="70">
        <f>IF(M648="no_cargado",VLOOKUP(B648,NAfiliado_NFarmacia!A:H,8,0),"")</f>
        <v/>
      </c>
      <c r="AA648" s="71" t="n"/>
    </row>
    <row r="649">
      <c r="A649" s="50" t="n"/>
      <c r="B649" s="70" t="n"/>
      <c r="C649" s="72" t="n"/>
      <c r="D649" s="70" t="n"/>
      <c r="E649" s="70" t="n"/>
      <c r="F649" s="70" t="n"/>
      <c r="G649" s="66">
        <f>+IF($B649="","",+IFERROR(+VLOOKUP(B649,padron!$A$2:$E$2000,2,0),+IFERROR(VLOOKUP(B649,NAfiliado_NFarmacia!$A:$J,10,0),"Ingresar Nuevo Afiliado")))</f>
        <v/>
      </c>
      <c r="H649" s="69">
        <f>+IF(B649="","",+IFERROR(+VLOOKUP($C649,materiales!$A$2:$C$101,2,0),"9999"))</f>
        <v/>
      </c>
      <c r="I649" s="70">
        <f>+IF($B649="","",+IF(OR($F649="Si",$F649=""),IF(ISERROR(VLOOKUP($B649,padron!$A$3:$M$482,9,0)),+IF(ISERROR(VLOOKUP($B649,NAfiliado_NFarmacia!$A$2:$J$497,5,0)),"Ingresa Farmacia",VLOOKUP($B649,NAfiliado_NFarmacia!$A$2:$J$497,5,0)),VLOOKUP($B649,padron!$A$3:$M$482,9,0)),+IF(ISERROR(VLOOKUP($B649,NAfiliado_NFarmacia!$A$2:$J$497,5,0)),"Ingresa Farmacia",VLOOKUP($B649,NAfiliado_NFarmacia!$A$2:$J$497,5,0))))</f>
        <v/>
      </c>
      <c r="J649" s="70">
        <f>+IF($B649="","",+IF(OR($F649="Si",$F649=""),IF(ISERROR(VLOOKUP($B649,padron!$A$3:$M$482,10,0)),+IF(ISERROR(VLOOKUP($B649,NAfiliado_NFarmacia!$A$2:$J$497,5,0)),"Ingresa Direccion de Farmacia",VLOOKUP($B649,NAfiliado_NFarmacia!$A$2:$J$497,6,0)),VLOOKUP($B649,padron!$A$3:$M$482,10,0)),+IF(ISERROR(VLOOKUP($B649,NAfiliado_NFarmacia!$A$2:$J$497,6,0)),"Ingresa Direccion de Farmacia",VLOOKUP($B649,NAfiliado_NFarmacia!$A$2:$J$497,6,0))))</f>
        <v/>
      </c>
      <c r="K649" s="70">
        <f>+IF($B649="","",+IF(OR($F649="Si",$F649=""),IF(ISERROR(VLOOKUP($B649,padron!$A$3:$M$482,10,0)),+IF(ISERROR(VLOOKUP($B649,NAfiliado_NFarmacia!$A$2:$J$497,5,0)),"Ingresa Localidad de Farmacia",VLOOKUP($B649,NAfiliado_NFarmacia!$A$2:$J$497,7,0)),VLOOKUP($B649,padron!$A$3:$M$482,11,0)),+IF(ISERROR(VLOOKUP($B649,NAfiliado_NFarmacia!$A$2:$J$497,7,0)),"Ingresa Localidad de Farmacia",VLOOKUP($B649,NAfiliado_NFarmacia!$A$2:$J$497,7,0))))</f>
        <v/>
      </c>
      <c r="L649" s="69">
        <f>+IF(B649="","",IF(F649="No","84005541",+IFERROR(+VLOOKUP(inicio!B649,padron!$A$2:$H$1999,8,0),"84005541")))</f>
        <v/>
      </c>
      <c r="M649" s="69">
        <f>+IF(B649="","",+IFERROR(+VLOOKUP(B649,padron!A:C,3,0),"no_cargado"))</f>
        <v/>
      </c>
      <c r="N649" s="69">
        <f>+IF(C649="","",+IFERROR(+VLOOKUP($C649,materiales!$A$2:$C$101,3,0),"9999"))</f>
        <v/>
      </c>
      <c r="O649" s="69">
        <f>+IF(D649="","","01")</f>
        <v/>
      </c>
      <c r="P649" s="69">
        <f>+IF(B649="","","CONVENIO 100%")</f>
        <v/>
      </c>
      <c r="Q649" s="69">
        <f>+IF(I649="","","ZTRA")</f>
        <v/>
      </c>
      <c r="R649" s="69">
        <f>+IF(J649="","",+IFERROR(+IF(U649="DSZA","ALMA","1004"),"ALMA"))</f>
        <v/>
      </c>
      <c r="S649" s="69">
        <f>+IF(K649="","","40000001")</f>
        <v/>
      </c>
      <c r="T649" s="69">
        <f>+IF(L649="","",+DAY(TODAY())&amp;"."&amp;TEXT(+TODAY(),"MM")&amp;"."&amp;+YEAR(TODAY()))</f>
        <v/>
      </c>
      <c r="U649" s="69">
        <f>+IF(M649="","",IFERROR(+VLOOKUP(C649,materiales!$A$2:$D$1000,4,0),"DSZA"))</f>
        <v/>
      </c>
      <c r="V649" s="69">
        <f>+IF(N649="","","MAN")</f>
        <v/>
      </c>
      <c r="W649" s="69">
        <f>IF(B649="","","02")</f>
        <v/>
      </c>
      <c r="X649" s="69">
        <f>IF(B649="","","01")</f>
        <v/>
      </c>
      <c r="Y649" s="70">
        <f>+RIGHT(B649,8)</f>
        <v/>
      </c>
      <c r="Z649" s="70">
        <f>IF(M649="no_cargado",VLOOKUP(B649,NAfiliado_NFarmacia!A:H,8,0),"")</f>
        <v/>
      </c>
      <c r="AA649" s="71" t="n"/>
    </row>
    <row r="650">
      <c r="A650" s="50" t="n"/>
      <c r="B650" s="70" t="n"/>
      <c r="C650" s="72" t="n"/>
      <c r="D650" s="70" t="n"/>
      <c r="E650" s="70" t="n"/>
      <c r="F650" s="70" t="n"/>
      <c r="G650" s="66">
        <f>+IF($B650="","",+IFERROR(+VLOOKUP(B650,padron!$A$2:$E$2000,2,0),+IFERROR(VLOOKUP(B650,NAfiliado_NFarmacia!$A:$J,10,0),"Ingresar Nuevo Afiliado")))</f>
        <v/>
      </c>
      <c r="H650" s="69">
        <f>+IF(B650="","",+IFERROR(+VLOOKUP($C650,materiales!$A$2:$C$101,2,0),"9999"))</f>
        <v/>
      </c>
      <c r="I650" s="70">
        <f>+IF($B650="","",+IF(OR($F650="Si",$F650=""),IF(ISERROR(VLOOKUP($B650,padron!$A$3:$M$482,9,0)),+IF(ISERROR(VLOOKUP($B650,NAfiliado_NFarmacia!$A$2:$J$497,5,0)),"Ingresa Farmacia",VLOOKUP($B650,NAfiliado_NFarmacia!$A$2:$J$497,5,0)),VLOOKUP($B650,padron!$A$3:$M$482,9,0)),+IF(ISERROR(VLOOKUP($B650,NAfiliado_NFarmacia!$A$2:$J$497,5,0)),"Ingresa Farmacia",VLOOKUP($B650,NAfiliado_NFarmacia!$A$2:$J$497,5,0))))</f>
        <v/>
      </c>
      <c r="J650" s="70">
        <f>+IF($B650="","",+IF(OR($F650="Si",$F650=""),IF(ISERROR(VLOOKUP($B650,padron!$A$3:$M$482,10,0)),+IF(ISERROR(VLOOKUP($B650,NAfiliado_NFarmacia!$A$2:$J$497,5,0)),"Ingresa Direccion de Farmacia",VLOOKUP($B650,NAfiliado_NFarmacia!$A$2:$J$497,6,0)),VLOOKUP($B650,padron!$A$3:$M$482,10,0)),+IF(ISERROR(VLOOKUP($B650,NAfiliado_NFarmacia!$A$2:$J$497,6,0)),"Ingresa Direccion de Farmacia",VLOOKUP($B650,NAfiliado_NFarmacia!$A$2:$J$497,6,0))))</f>
        <v/>
      </c>
      <c r="K650" s="70">
        <f>+IF($B650="","",+IF(OR($F650="Si",$F650=""),IF(ISERROR(VLOOKUP($B650,padron!$A$3:$M$482,10,0)),+IF(ISERROR(VLOOKUP($B650,NAfiliado_NFarmacia!$A$2:$J$497,5,0)),"Ingresa Localidad de Farmacia",VLOOKUP($B650,NAfiliado_NFarmacia!$A$2:$J$497,7,0)),VLOOKUP($B650,padron!$A$3:$M$482,11,0)),+IF(ISERROR(VLOOKUP($B650,NAfiliado_NFarmacia!$A$2:$J$497,7,0)),"Ingresa Localidad de Farmacia",VLOOKUP($B650,NAfiliado_NFarmacia!$A$2:$J$497,7,0))))</f>
        <v/>
      </c>
      <c r="L650" s="69">
        <f>+IF(B650="","",IF(F650="No","84005541",+IFERROR(+VLOOKUP(inicio!B650,padron!$A$2:$H$1999,8,0),"84005541")))</f>
        <v/>
      </c>
      <c r="M650" s="69">
        <f>+IF(B650="","",+IFERROR(+VLOOKUP(B650,padron!A:C,3,0),"no_cargado"))</f>
        <v/>
      </c>
      <c r="N650" s="69">
        <f>+IF(C650="","",+IFERROR(+VLOOKUP($C650,materiales!$A$2:$C$101,3,0),"9999"))</f>
        <v/>
      </c>
      <c r="O650" s="69">
        <f>+IF(D650="","","01")</f>
        <v/>
      </c>
      <c r="P650" s="69">
        <f>+IF(B650="","","CONVENIO 100%")</f>
        <v/>
      </c>
      <c r="Q650" s="69">
        <f>+IF(I650="","","ZTRA")</f>
        <v/>
      </c>
      <c r="R650" s="69">
        <f>+IF(J650="","",+IFERROR(+IF(U650="DSZA","ALMA","1004"),"ALMA"))</f>
        <v/>
      </c>
      <c r="S650" s="69">
        <f>+IF(K650="","","40000001")</f>
        <v/>
      </c>
      <c r="T650" s="69">
        <f>+IF(L650="","",+DAY(TODAY())&amp;"."&amp;TEXT(+TODAY(),"MM")&amp;"."&amp;+YEAR(TODAY()))</f>
        <v/>
      </c>
      <c r="U650" s="69">
        <f>+IF(M650="","",IFERROR(+VLOOKUP(C650,materiales!$A$2:$D$1000,4,0),"DSZA"))</f>
        <v/>
      </c>
      <c r="V650" s="69">
        <f>+IF(N650="","","MAN")</f>
        <v/>
      </c>
      <c r="W650" s="69">
        <f>IF(B650="","","02")</f>
        <v/>
      </c>
      <c r="X650" s="69">
        <f>IF(B650="","","01")</f>
        <v/>
      </c>
      <c r="Y650" s="70">
        <f>+RIGHT(B650,8)</f>
        <v/>
      </c>
      <c r="Z650" s="70">
        <f>IF(M650="no_cargado",VLOOKUP(B650,NAfiliado_NFarmacia!A:H,8,0),"")</f>
        <v/>
      </c>
      <c r="AA650" s="71" t="n"/>
    </row>
    <row r="651">
      <c r="A651" s="50" t="n"/>
      <c r="B651" s="70" t="n"/>
      <c r="C651" s="72" t="n"/>
      <c r="D651" s="70" t="n"/>
      <c r="E651" s="70" t="n"/>
      <c r="F651" s="70" t="n"/>
      <c r="G651" s="66">
        <f>+IF($B651="","",+IFERROR(+VLOOKUP(B651,padron!$A$2:$E$2000,2,0),+IFERROR(VLOOKUP(B651,NAfiliado_NFarmacia!$A:$J,10,0),"Ingresar Nuevo Afiliado")))</f>
        <v/>
      </c>
      <c r="H651" s="69">
        <f>+IF(B651="","",+IFERROR(+VLOOKUP($C651,materiales!$A$2:$C$101,2,0),"9999"))</f>
        <v/>
      </c>
      <c r="I651" s="70">
        <f>+IF($B651="","",+IF(OR($F651="Si",$F651=""),IF(ISERROR(VLOOKUP($B651,padron!$A$3:$M$482,9,0)),+IF(ISERROR(VLOOKUP($B651,NAfiliado_NFarmacia!$A$2:$J$497,5,0)),"Ingresa Farmacia",VLOOKUP($B651,NAfiliado_NFarmacia!$A$2:$J$497,5,0)),VLOOKUP($B651,padron!$A$3:$M$482,9,0)),+IF(ISERROR(VLOOKUP($B651,NAfiliado_NFarmacia!$A$2:$J$497,5,0)),"Ingresa Farmacia",VLOOKUP($B651,NAfiliado_NFarmacia!$A$2:$J$497,5,0))))</f>
        <v/>
      </c>
      <c r="J651" s="70">
        <f>+IF($B651="","",+IF(OR($F651="Si",$F651=""),IF(ISERROR(VLOOKUP($B651,padron!$A$3:$M$482,10,0)),+IF(ISERROR(VLOOKUP($B651,NAfiliado_NFarmacia!$A$2:$J$497,5,0)),"Ingresa Direccion de Farmacia",VLOOKUP($B651,NAfiliado_NFarmacia!$A$2:$J$497,6,0)),VLOOKUP($B651,padron!$A$3:$M$482,10,0)),+IF(ISERROR(VLOOKUP($B651,NAfiliado_NFarmacia!$A$2:$J$497,6,0)),"Ingresa Direccion de Farmacia",VLOOKUP($B651,NAfiliado_NFarmacia!$A$2:$J$497,6,0))))</f>
        <v/>
      </c>
      <c r="K651" s="70">
        <f>+IF($B651="","",+IF(OR($F651="Si",$F651=""),IF(ISERROR(VLOOKUP($B651,padron!$A$3:$M$482,10,0)),+IF(ISERROR(VLOOKUP($B651,NAfiliado_NFarmacia!$A$2:$J$497,5,0)),"Ingresa Localidad de Farmacia",VLOOKUP($B651,NAfiliado_NFarmacia!$A$2:$J$497,7,0)),VLOOKUP($B651,padron!$A$3:$M$482,11,0)),+IF(ISERROR(VLOOKUP($B651,NAfiliado_NFarmacia!$A$2:$J$497,7,0)),"Ingresa Localidad de Farmacia",VLOOKUP($B651,NAfiliado_NFarmacia!$A$2:$J$497,7,0))))</f>
        <v/>
      </c>
      <c r="L651" s="69">
        <f>+IF(B651="","",IF(F651="No","84005541",+IFERROR(+VLOOKUP(inicio!B651,padron!$A$2:$H$1999,8,0),"84005541")))</f>
        <v/>
      </c>
      <c r="M651" s="69">
        <f>+IF(B651="","",+IFERROR(+VLOOKUP(B651,padron!A:C,3,0),"no_cargado"))</f>
        <v/>
      </c>
      <c r="N651" s="69">
        <f>+IF(C651="","",+IFERROR(+VLOOKUP($C651,materiales!$A$2:$C$101,3,0),"9999"))</f>
        <v/>
      </c>
      <c r="O651" s="69">
        <f>+IF(D651="","","01")</f>
        <v/>
      </c>
      <c r="P651" s="69">
        <f>+IF(B651="","","CONVENIO 100%")</f>
        <v/>
      </c>
      <c r="Q651" s="69">
        <f>+IF(I651="","","ZTRA")</f>
        <v/>
      </c>
      <c r="R651" s="69">
        <f>+IF(J651="","",+IFERROR(+IF(U651="DSZA","ALMA","1004"),"ALMA"))</f>
        <v/>
      </c>
      <c r="S651" s="69">
        <f>+IF(K651="","","40000001")</f>
        <v/>
      </c>
      <c r="T651" s="69">
        <f>+IF(L651="","",+DAY(TODAY())&amp;"."&amp;TEXT(+TODAY(),"MM")&amp;"."&amp;+YEAR(TODAY()))</f>
        <v/>
      </c>
      <c r="U651" s="69">
        <f>+IF(M651="","",IFERROR(+VLOOKUP(C651,materiales!$A$2:$D$1000,4,0),"DSZA"))</f>
        <v/>
      </c>
      <c r="V651" s="69">
        <f>+IF(N651="","","MAN")</f>
        <v/>
      </c>
      <c r="W651" s="69">
        <f>IF(B651="","","02")</f>
        <v/>
      </c>
      <c r="X651" s="69">
        <f>IF(B651="","","01")</f>
        <v/>
      </c>
      <c r="Y651" s="70">
        <f>+RIGHT(B651,8)</f>
        <v/>
      </c>
      <c r="Z651" s="70">
        <f>IF(M651="no_cargado",VLOOKUP(B651,NAfiliado_NFarmacia!A:H,8,0),"")</f>
        <v/>
      </c>
      <c r="AA651" s="71" t="n"/>
    </row>
    <row r="652">
      <c r="A652" s="50" t="n"/>
      <c r="B652" s="70" t="n"/>
      <c r="C652" s="72" t="n"/>
      <c r="D652" s="70" t="n"/>
      <c r="E652" s="70" t="n"/>
      <c r="F652" s="70" t="n"/>
      <c r="G652" s="66">
        <f>+IF($B652="","",+IFERROR(+VLOOKUP(B652,padron!$A$2:$E$2000,2,0),+IFERROR(VLOOKUP(B652,NAfiliado_NFarmacia!$A:$J,10,0),"Ingresar Nuevo Afiliado")))</f>
        <v/>
      </c>
      <c r="H652" s="69">
        <f>+IF(B652="","",+IFERROR(+VLOOKUP($C652,materiales!$A$2:$C$101,2,0),"9999"))</f>
        <v/>
      </c>
      <c r="I652" s="70">
        <f>+IF($B652="","",+IF(OR($F652="Si",$F652=""),IF(ISERROR(VLOOKUP($B652,padron!$A$3:$M$482,9,0)),+IF(ISERROR(VLOOKUP($B652,NAfiliado_NFarmacia!$A$2:$J$497,5,0)),"Ingresa Farmacia",VLOOKUP($B652,NAfiliado_NFarmacia!$A$2:$J$497,5,0)),VLOOKUP($B652,padron!$A$3:$M$482,9,0)),+IF(ISERROR(VLOOKUP($B652,NAfiliado_NFarmacia!$A$2:$J$497,5,0)),"Ingresa Farmacia",VLOOKUP($B652,NAfiliado_NFarmacia!$A$2:$J$497,5,0))))</f>
        <v/>
      </c>
      <c r="J652" s="70">
        <f>+IF($B652="","",+IF(OR($F652="Si",$F652=""),IF(ISERROR(VLOOKUP($B652,padron!$A$3:$M$482,10,0)),+IF(ISERROR(VLOOKUP($B652,NAfiliado_NFarmacia!$A$2:$J$497,5,0)),"Ingresa Direccion de Farmacia",VLOOKUP($B652,NAfiliado_NFarmacia!$A$2:$J$497,6,0)),VLOOKUP($B652,padron!$A$3:$M$482,10,0)),+IF(ISERROR(VLOOKUP($B652,NAfiliado_NFarmacia!$A$2:$J$497,6,0)),"Ingresa Direccion de Farmacia",VLOOKUP($B652,NAfiliado_NFarmacia!$A$2:$J$497,6,0))))</f>
        <v/>
      </c>
      <c r="K652" s="70">
        <f>+IF($B652="","",+IF(OR($F652="Si",$F652=""),IF(ISERROR(VLOOKUP($B652,padron!$A$3:$M$482,10,0)),+IF(ISERROR(VLOOKUP($B652,NAfiliado_NFarmacia!$A$2:$J$497,5,0)),"Ingresa Localidad de Farmacia",VLOOKUP($B652,NAfiliado_NFarmacia!$A$2:$J$497,7,0)),VLOOKUP($B652,padron!$A$3:$M$482,11,0)),+IF(ISERROR(VLOOKUP($B652,NAfiliado_NFarmacia!$A$2:$J$497,7,0)),"Ingresa Localidad de Farmacia",VLOOKUP($B652,NAfiliado_NFarmacia!$A$2:$J$497,7,0))))</f>
        <v/>
      </c>
      <c r="L652" s="69">
        <f>+IF(B652="","",IF(F652="No","84005541",+IFERROR(+VLOOKUP(inicio!B652,padron!$A$2:$H$1999,8,0),"84005541")))</f>
        <v/>
      </c>
      <c r="M652" s="69">
        <f>+IF(B652="","",+IFERROR(+VLOOKUP(B652,padron!A:C,3,0),"no_cargado"))</f>
        <v/>
      </c>
      <c r="N652" s="69">
        <f>+IF(C652="","",+IFERROR(+VLOOKUP($C652,materiales!$A$2:$C$101,3,0),"9999"))</f>
        <v/>
      </c>
      <c r="O652" s="69">
        <f>+IF(D652="","","01")</f>
        <v/>
      </c>
      <c r="P652" s="69">
        <f>+IF(B652="","","CONVENIO 100%")</f>
        <v/>
      </c>
      <c r="Q652" s="69">
        <f>+IF(I652="","","ZTRA")</f>
        <v/>
      </c>
      <c r="R652" s="69">
        <f>+IF(J652="","",+IFERROR(+IF(U652="DSZA","ALMA","1004"),"ALMA"))</f>
        <v/>
      </c>
      <c r="S652" s="69">
        <f>+IF(K652="","","40000001")</f>
        <v/>
      </c>
      <c r="T652" s="69">
        <f>+IF(L652="","",+DAY(TODAY())&amp;"."&amp;TEXT(+TODAY(),"MM")&amp;"."&amp;+YEAR(TODAY()))</f>
        <v/>
      </c>
      <c r="U652" s="69">
        <f>+IF(M652="","",IFERROR(+VLOOKUP(C652,materiales!$A$2:$D$1000,4,0),"DSZA"))</f>
        <v/>
      </c>
      <c r="V652" s="69">
        <f>+IF(N652="","","MAN")</f>
        <v/>
      </c>
      <c r="W652" s="69">
        <f>IF(B652="","","02")</f>
        <v/>
      </c>
      <c r="X652" s="69">
        <f>IF(B652="","","01")</f>
        <v/>
      </c>
      <c r="Y652" s="70">
        <f>+RIGHT(B652,8)</f>
        <v/>
      </c>
      <c r="Z652" s="70">
        <f>IF(M652="no_cargado",VLOOKUP(B652,NAfiliado_NFarmacia!A:H,8,0),"")</f>
        <v/>
      </c>
      <c r="AA652" s="71" t="n"/>
    </row>
    <row r="653">
      <c r="A653" s="50" t="n"/>
      <c r="B653" s="70" t="n"/>
      <c r="C653" s="72" t="n"/>
      <c r="D653" s="70" t="n"/>
      <c r="E653" s="70" t="n"/>
      <c r="F653" s="70" t="n"/>
      <c r="G653" s="66">
        <f>+IF($B653="","",+IFERROR(+VLOOKUP(B653,padron!$A$2:$E$2000,2,0),+IFERROR(VLOOKUP(B653,NAfiliado_NFarmacia!$A:$J,10,0),"Ingresar Nuevo Afiliado")))</f>
        <v/>
      </c>
      <c r="H653" s="69">
        <f>+IF(B653="","",+IFERROR(+VLOOKUP($C653,materiales!$A$2:$C$101,2,0),"9999"))</f>
        <v/>
      </c>
      <c r="I653" s="70">
        <f>+IF($B653="","",+IF(OR($F653="Si",$F653=""),IF(ISERROR(VLOOKUP($B653,padron!$A$3:$M$482,9,0)),+IF(ISERROR(VLOOKUP($B653,NAfiliado_NFarmacia!$A$2:$J$497,5,0)),"Ingresa Farmacia",VLOOKUP($B653,NAfiliado_NFarmacia!$A$2:$J$497,5,0)),VLOOKUP($B653,padron!$A$3:$M$482,9,0)),+IF(ISERROR(VLOOKUP($B653,NAfiliado_NFarmacia!$A$2:$J$497,5,0)),"Ingresa Farmacia",VLOOKUP($B653,NAfiliado_NFarmacia!$A$2:$J$497,5,0))))</f>
        <v/>
      </c>
      <c r="J653" s="70">
        <f>+IF($B653="","",+IF(OR($F653="Si",$F653=""),IF(ISERROR(VLOOKUP($B653,padron!$A$3:$M$482,10,0)),+IF(ISERROR(VLOOKUP($B653,NAfiliado_NFarmacia!$A$2:$J$497,5,0)),"Ingresa Direccion de Farmacia",VLOOKUP($B653,NAfiliado_NFarmacia!$A$2:$J$497,6,0)),VLOOKUP($B653,padron!$A$3:$M$482,10,0)),+IF(ISERROR(VLOOKUP($B653,NAfiliado_NFarmacia!$A$2:$J$497,6,0)),"Ingresa Direccion de Farmacia",VLOOKUP($B653,NAfiliado_NFarmacia!$A$2:$J$497,6,0))))</f>
        <v/>
      </c>
      <c r="K653" s="70">
        <f>+IF($B653="","",+IF(OR($F653="Si",$F653=""),IF(ISERROR(VLOOKUP($B653,padron!$A$3:$M$482,10,0)),+IF(ISERROR(VLOOKUP($B653,NAfiliado_NFarmacia!$A$2:$J$497,5,0)),"Ingresa Localidad de Farmacia",VLOOKUP($B653,NAfiliado_NFarmacia!$A$2:$J$497,7,0)),VLOOKUP($B653,padron!$A$3:$M$482,11,0)),+IF(ISERROR(VLOOKUP($B653,NAfiliado_NFarmacia!$A$2:$J$497,7,0)),"Ingresa Localidad de Farmacia",VLOOKUP($B653,NAfiliado_NFarmacia!$A$2:$J$497,7,0))))</f>
        <v/>
      </c>
      <c r="L653" s="69">
        <f>+IF(B653="","",IF(F653="No","84005541",+IFERROR(+VLOOKUP(inicio!B653,padron!$A$2:$H$1999,8,0),"84005541")))</f>
        <v/>
      </c>
      <c r="M653" s="69">
        <f>+IF(B653="","",+IFERROR(+VLOOKUP(B653,padron!A:C,3,0),"no_cargado"))</f>
        <v/>
      </c>
      <c r="N653" s="69">
        <f>+IF(C653="","",+IFERROR(+VLOOKUP($C653,materiales!$A$2:$C$101,3,0),"9999"))</f>
        <v/>
      </c>
      <c r="O653" s="69">
        <f>+IF(D653="","","01")</f>
        <v/>
      </c>
      <c r="P653" s="69">
        <f>+IF(B653="","","CONVENIO 100%")</f>
        <v/>
      </c>
      <c r="Q653" s="69">
        <f>+IF(I653="","","ZTRA")</f>
        <v/>
      </c>
      <c r="R653" s="69">
        <f>+IF(J653="","",+IFERROR(+IF(U653="DSZA","ALMA","1004"),"ALMA"))</f>
        <v/>
      </c>
      <c r="S653" s="69">
        <f>+IF(K653="","","40000001")</f>
        <v/>
      </c>
      <c r="T653" s="69">
        <f>+IF(L653="","",+DAY(TODAY())&amp;"."&amp;TEXT(+TODAY(),"MM")&amp;"."&amp;+YEAR(TODAY()))</f>
        <v/>
      </c>
      <c r="U653" s="69">
        <f>+IF(M653="","",IFERROR(+VLOOKUP(C653,materiales!$A$2:$D$1000,4,0),"DSZA"))</f>
        <v/>
      </c>
      <c r="V653" s="69">
        <f>+IF(N653="","","MAN")</f>
        <v/>
      </c>
      <c r="W653" s="69">
        <f>IF(B653="","","02")</f>
        <v/>
      </c>
      <c r="X653" s="69">
        <f>IF(B653="","","01")</f>
        <v/>
      </c>
      <c r="Y653" s="70">
        <f>+RIGHT(B653,8)</f>
        <v/>
      </c>
      <c r="Z653" s="70">
        <f>IF(M653="no_cargado",VLOOKUP(B653,NAfiliado_NFarmacia!A:H,8,0),"")</f>
        <v/>
      </c>
      <c r="AA653" s="71" t="n"/>
    </row>
    <row r="654">
      <c r="A654" s="50" t="n"/>
      <c r="B654" s="70" t="n"/>
      <c r="C654" s="72" t="n"/>
      <c r="D654" s="70" t="n"/>
      <c r="E654" s="70" t="n"/>
      <c r="F654" s="70" t="n"/>
      <c r="G654" s="66">
        <f>+IF($B654="","",+IFERROR(+VLOOKUP(B654,padron!$A$2:$E$2000,2,0),+IFERROR(VLOOKUP(B654,NAfiliado_NFarmacia!$A:$J,10,0),"Ingresar Nuevo Afiliado")))</f>
        <v/>
      </c>
      <c r="H654" s="69">
        <f>+IF(B654="","",+IFERROR(+VLOOKUP($C654,materiales!$A$2:$C$101,2,0),"9999"))</f>
        <v/>
      </c>
      <c r="I654" s="70">
        <f>+IF($B654="","",+IF(OR($F654="Si",$F654=""),IF(ISERROR(VLOOKUP($B654,padron!$A$3:$M$482,9,0)),+IF(ISERROR(VLOOKUP($B654,NAfiliado_NFarmacia!$A$2:$J$497,5,0)),"Ingresa Farmacia",VLOOKUP($B654,NAfiliado_NFarmacia!$A$2:$J$497,5,0)),VLOOKUP($B654,padron!$A$3:$M$482,9,0)),+IF(ISERROR(VLOOKUP($B654,NAfiliado_NFarmacia!$A$2:$J$497,5,0)),"Ingresa Farmacia",VLOOKUP($B654,NAfiliado_NFarmacia!$A$2:$J$497,5,0))))</f>
        <v/>
      </c>
      <c r="J654" s="70">
        <f>+IF($B654="","",+IF(OR($F654="Si",$F654=""),IF(ISERROR(VLOOKUP($B654,padron!$A$3:$M$482,10,0)),+IF(ISERROR(VLOOKUP($B654,NAfiliado_NFarmacia!$A$2:$J$497,5,0)),"Ingresa Direccion de Farmacia",VLOOKUP($B654,NAfiliado_NFarmacia!$A$2:$J$497,6,0)),VLOOKUP($B654,padron!$A$3:$M$482,10,0)),+IF(ISERROR(VLOOKUP($B654,NAfiliado_NFarmacia!$A$2:$J$497,6,0)),"Ingresa Direccion de Farmacia",VLOOKUP($B654,NAfiliado_NFarmacia!$A$2:$J$497,6,0))))</f>
        <v/>
      </c>
      <c r="K654" s="70">
        <f>+IF($B654="","",+IF(OR($F654="Si",$F654=""),IF(ISERROR(VLOOKUP($B654,padron!$A$3:$M$482,10,0)),+IF(ISERROR(VLOOKUP($B654,NAfiliado_NFarmacia!$A$2:$J$497,5,0)),"Ingresa Localidad de Farmacia",VLOOKUP($B654,NAfiliado_NFarmacia!$A$2:$J$497,7,0)),VLOOKUP($B654,padron!$A$3:$M$482,11,0)),+IF(ISERROR(VLOOKUP($B654,NAfiliado_NFarmacia!$A$2:$J$497,7,0)),"Ingresa Localidad de Farmacia",VLOOKUP($B654,NAfiliado_NFarmacia!$A$2:$J$497,7,0))))</f>
        <v/>
      </c>
      <c r="L654" s="69">
        <f>+IF(B654="","",IF(F654="No","84005541",+IFERROR(+VLOOKUP(inicio!B654,padron!$A$2:$H$1999,8,0),"84005541")))</f>
        <v/>
      </c>
      <c r="M654" s="69">
        <f>+IF(B654="","",+IFERROR(+VLOOKUP(B654,padron!A:C,3,0),"no_cargado"))</f>
        <v/>
      </c>
      <c r="N654" s="69">
        <f>+IF(C654="","",+IFERROR(+VLOOKUP($C654,materiales!$A$2:$C$101,3,0),"9999"))</f>
        <v/>
      </c>
      <c r="O654" s="69">
        <f>+IF(D654="","","01")</f>
        <v/>
      </c>
      <c r="P654" s="69">
        <f>+IF(B654="","","CONVENIO 100%")</f>
        <v/>
      </c>
      <c r="Q654" s="69">
        <f>+IF(I654="","","ZTRA")</f>
        <v/>
      </c>
      <c r="R654" s="69">
        <f>+IF(J654="","",+IFERROR(+IF(U654="DSZA","ALMA","1004"),"ALMA"))</f>
        <v/>
      </c>
      <c r="S654" s="69">
        <f>+IF(K654="","","40000001")</f>
        <v/>
      </c>
      <c r="T654" s="69">
        <f>+IF(L654="","",+DAY(TODAY())&amp;"."&amp;TEXT(+TODAY(),"MM")&amp;"."&amp;+YEAR(TODAY()))</f>
        <v/>
      </c>
      <c r="U654" s="69">
        <f>+IF(M654="","",IFERROR(+VLOOKUP(C654,materiales!$A$2:$D$1000,4,0),"DSZA"))</f>
        <v/>
      </c>
      <c r="V654" s="69">
        <f>+IF(N654="","","MAN")</f>
        <v/>
      </c>
      <c r="W654" s="69">
        <f>IF(B654="","","02")</f>
        <v/>
      </c>
      <c r="X654" s="69">
        <f>IF(B654="","","01")</f>
        <v/>
      </c>
      <c r="Y654" s="70">
        <f>+RIGHT(B654,8)</f>
        <v/>
      </c>
      <c r="Z654" s="70">
        <f>IF(M654="no_cargado",VLOOKUP(B654,NAfiliado_NFarmacia!A:H,8,0),"")</f>
        <v/>
      </c>
      <c r="AA654" s="71" t="n"/>
    </row>
    <row r="655">
      <c r="A655" s="50" t="n"/>
      <c r="B655" s="70" t="n"/>
      <c r="C655" s="72" t="n"/>
      <c r="D655" s="70" t="n"/>
      <c r="E655" s="70" t="n"/>
      <c r="F655" s="70" t="n"/>
      <c r="G655" s="66">
        <f>+IF($B655="","",+IFERROR(+VLOOKUP(B655,padron!$A$2:$E$2000,2,0),+IFERROR(VLOOKUP(B655,NAfiliado_NFarmacia!$A:$J,10,0),"Ingresar Nuevo Afiliado")))</f>
        <v/>
      </c>
      <c r="H655" s="69">
        <f>+IF(B655="","",+IFERROR(+VLOOKUP($C655,materiales!$A$2:$C$101,2,0),"9999"))</f>
        <v/>
      </c>
      <c r="I655" s="70">
        <f>+IF($B655="","",+IF(OR($F655="Si",$F655=""),IF(ISERROR(VLOOKUP($B655,padron!$A$3:$M$482,9,0)),+IF(ISERROR(VLOOKUP($B655,NAfiliado_NFarmacia!$A$2:$J$497,5,0)),"Ingresa Farmacia",VLOOKUP($B655,NAfiliado_NFarmacia!$A$2:$J$497,5,0)),VLOOKUP($B655,padron!$A$3:$M$482,9,0)),+IF(ISERROR(VLOOKUP($B655,NAfiliado_NFarmacia!$A$2:$J$497,5,0)),"Ingresa Farmacia",VLOOKUP($B655,NAfiliado_NFarmacia!$A$2:$J$497,5,0))))</f>
        <v/>
      </c>
      <c r="J655" s="70">
        <f>+IF($B655="","",+IF(OR($F655="Si",$F655=""),IF(ISERROR(VLOOKUP($B655,padron!$A$3:$M$482,10,0)),+IF(ISERROR(VLOOKUP($B655,NAfiliado_NFarmacia!$A$2:$J$497,5,0)),"Ingresa Direccion de Farmacia",VLOOKUP($B655,NAfiliado_NFarmacia!$A$2:$J$497,6,0)),VLOOKUP($B655,padron!$A$3:$M$482,10,0)),+IF(ISERROR(VLOOKUP($B655,NAfiliado_NFarmacia!$A$2:$J$497,6,0)),"Ingresa Direccion de Farmacia",VLOOKUP($B655,NAfiliado_NFarmacia!$A$2:$J$497,6,0))))</f>
        <v/>
      </c>
      <c r="K655" s="70">
        <f>+IF($B655="","",+IF(OR($F655="Si",$F655=""),IF(ISERROR(VLOOKUP($B655,padron!$A$3:$M$482,10,0)),+IF(ISERROR(VLOOKUP($B655,NAfiliado_NFarmacia!$A$2:$J$497,5,0)),"Ingresa Localidad de Farmacia",VLOOKUP($B655,NAfiliado_NFarmacia!$A$2:$J$497,7,0)),VLOOKUP($B655,padron!$A$3:$M$482,11,0)),+IF(ISERROR(VLOOKUP($B655,NAfiliado_NFarmacia!$A$2:$J$497,7,0)),"Ingresa Localidad de Farmacia",VLOOKUP($B655,NAfiliado_NFarmacia!$A$2:$J$497,7,0))))</f>
        <v/>
      </c>
      <c r="L655" s="69">
        <f>+IF(B655="","",IF(F655="No","84005541",+IFERROR(+VLOOKUP(inicio!B655,padron!$A$2:$H$1999,8,0),"84005541")))</f>
        <v/>
      </c>
      <c r="M655" s="69">
        <f>+IF(B655="","",+IFERROR(+VLOOKUP(B655,padron!A:C,3,0),"no_cargado"))</f>
        <v/>
      </c>
      <c r="N655" s="69">
        <f>+IF(C655="","",+IFERROR(+VLOOKUP($C655,materiales!$A$2:$C$101,3,0),"9999"))</f>
        <v/>
      </c>
      <c r="O655" s="69">
        <f>+IF(D655="","","01")</f>
        <v/>
      </c>
      <c r="P655" s="69">
        <f>+IF(B655="","","CONVENIO 100%")</f>
        <v/>
      </c>
      <c r="Q655" s="69">
        <f>+IF(I655="","","ZTRA")</f>
        <v/>
      </c>
      <c r="R655" s="69">
        <f>+IF(J655="","",+IFERROR(+IF(U655="DSZA","ALMA","1004"),"ALMA"))</f>
        <v/>
      </c>
      <c r="S655" s="69">
        <f>+IF(K655="","","40000001")</f>
        <v/>
      </c>
      <c r="T655" s="69">
        <f>+IF(L655="","",+DAY(TODAY())&amp;"."&amp;TEXT(+TODAY(),"MM")&amp;"."&amp;+YEAR(TODAY()))</f>
        <v/>
      </c>
      <c r="U655" s="69">
        <f>+IF(M655="","",IFERROR(+VLOOKUP(C655,materiales!$A$2:$D$1000,4,0),"DSZA"))</f>
        <v/>
      </c>
      <c r="V655" s="69">
        <f>+IF(N655="","","MAN")</f>
        <v/>
      </c>
      <c r="W655" s="69">
        <f>IF(B655="","","02")</f>
        <v/>
      </c>
      <c r="X655" s="69">
        <f>IF(B655="","","01")</f>
        <v/>
      </c>
      <c r="Y655" s="70">
        <f>+RIGHT(B655,8)</f>
        <v/>
      </c>
      <c r="Z655" s="70">
        <f>IF(M655="no_cargado",VLOOKUP(B655,NAfiliado_NFarmacia!A:H,8,0),"")</f>
        <v/>
      </c>
      <c r="AA655" s="71" t="n"/>
    </row>
    <row r="656">
      <c r="A656" s="50" t="n"/>
      <c r="B656" s="70" t="n"/>
      <c r="C656" s="72" t="n"/>
      <c r="D656" s="70" t="n"/>
      <c r="E656" s="70" t="n"/>
      <c r="F656" s="70" t="n"/>
      <c r="G656" s="66">
        <f>+IF($B656="","",+IFERROR(+VLOOKUP(B656,padron!$A$2:$E$2000,2,0),+IFERROR(VLOOKUP(B656,NAfiliado_NFarmacia!$A:$J,10,0),"Ingresar Nuevo Afiliado")))</f>
        <v/>
      </c>
      <c r="H656" s="69">
        <f>+IF(B656="","",+IFERROR(+VLOOKUP($C656,materiales!$A$2:$C$101,2,0),"9999"))</f>
        <v/>
      </c>
      <c r="I656" s="70">
        <f>+IF($B656="","",+IF(OR($F656="Si",$F656=""),IF(ISERROR(VLOOKUP($B656,padron!$A$3:$M$482,9,0)),+IF(ISERROR(VLOOKUP($B656,NAfiliado_NFarmacia!$A$2:$J$497,5,0)),"Ingresa Farmacia",VLOOKUP($B656,NAfiliado_NFarmacia!$A$2:$J$497,5,0)),VLOOKUP($B656,padron!$A$3:$M$482,9,0)),+IF(ISERROR(VLOOKUP($B656,NAfiliado_NFarmacia!$A$2:$J$497,5,0)),"Ingresa Farmacia",VLOOKUP($B656,NAfiliado_NFarmacia!$A$2:$J$497,5,0))))</f>
        <v/>
      </c>
      <c r="J656" s="70">
        <f>+IF($B656="","",+IF(OR($F656="Si",$F656=""),IF(ISERROR(VLOOKUP($B656,padron!$A$3:$M$482,10,0)),+IF(ISERROR(VLOOKUP($B656,NAfiliado_NFarmacia!$A$2:$J$497,5,0)),"Ingresa Direccion de Farmacia",VLOOKUP($B656,NAfiliado_NFarmacia!$A$2:$J$497,6,0)),VLOOKUP($B656,padron!$A$3:$M$482,10,0)),+IF(ISERROR(VLOOKUP($B656,NAfiliado_NFarmacia!$A$2:$J$497,6,0)),"Ingresa Direccion de Farmacia",VLOOKUP($B656,NAfiliado_NFarmacia!$A$2:$J$497,6,0))))</f>
        <v/>
      </c>
      <c r="K656" s="70">
        <f>+IF($B656="","",+IF(OR($F656="Si",$F656=""),IF(ISERROR(VLOOKUP($B656,padron!$A$3:$M$482,10,0)),+IF(ISERROR(VLOOKUP($B656,NAfiliado_NFarmacia!$A$2:$J$497,5,0)),"Ingresa Localidad de Farmacia",VLOOKUP($B656,NAfiliado_NFarmacia!$A$2:$J$497,7,0)),VLOOKUP($B656,padron!$A$3:$M$482,11,0)),+IF(ISERROR(VLOOKUP($B656,NAfiliado_NFarmacia!$A$2:$J$497,7,0)),"Ingresa Localidad de Farmacia",VLOOKUP($B656,NAfiliado_NFarmacia!$A$2:$J$497,7,0))))</f>
        <v/>
      </c>
      <c r="L656" s="69">
        <f>+IF(B656="","",IF(F656="No","84005541",+IFERROR(+VLOOKUP(inicio!B656,padron!$A$2:$H$1999,8,0),"84005541")))</f>
        <v/>
      </c>
      <c r="M656" s="69">
        <f>+IF(B656="","",+IFERROR(+VLOOKUP(B656,padron!A:C,3,0),"no_cargado"))</f>
        <v/>
      </c>
      <c r="N656" s="69">
        <f>+IF(C656="","",+IFERROR(+VLOOKUP($C656,materiales!$A$2:$C$101,3,0),"9999"))</f>
        <v/>
      </c>
      <c r="O656" s="69">
        <f>+IF(D656="","","01")</f>
        <v/>
      </c>
      <c r="P656" s="69">
        <f>+IF(B656="","","CONVENIO 100%")</f>
        <v/>
      </c>
      <c r="Q656" s="69">
        <f>+IF(I656="","","ZTRA")</f>
        <v/>
      </c>
      <c r="R656" s="69">
        <f>+IF(J656="","",+IFERROR(+IF(U656="DSZA","ALMA","1004"),"ALMA"))</f>
        <v/>
      </c>
      <c r="S656" s="69">
        <f>+IF(K656="","","40000001")</f>
        <v/>
      </c>
      <c r="T656" s="69">
        <f>+IF(L656="","",+DAY(TODAY())&amp;"."&amp;TEXT(+TODAY(),"MM")&amp;"."&amp;+YEAR(TODAY()))</f>
        <v/>
      </c>
      <c r="U656" s="69">
        <f>+IF(M656="","",IFERROR(+VLOOKUP(C656,materiales!$A$2:$D$1000,4,0),"DSZA"))</f>
        <v/>
      </c>
      <c r="V656" s="69">
        <f>+IF(N656="","","MAN")</f>
        <v/>
      </c>
      <c r="W656" s="69">
        <f>IF(B656="","","02")</f>
        <v/>
      </c>
      <c r="X656" s="69">
        <f>IF(B656="","","01")</f>
        <v/>
      </c>
      <c r="Y656" s="70">
        <f>+RIGHT(B656,8)</f>
        <v/>
      </c>
      <c r="Z656" s="70">
        <f>IF(M656="no_cargado",VLOOKUP(B656,NAfiliado_NFarmacia!A:H,8,0),"")</f>
        <v/>
      </c>
      <c r="AA656" s="71" t="n"/>
    </row>
    <row r="657">
      <c r="A657" s="50" t="n"/>
      <c r="B657" s="70" t="n"/>
      <c r="C657" s="72" t="n"/>
      <c r="D657" s="70" t="n"/>
      <c r="E657" s="70" t="n"/>
      <c r="F657" s="70" t="n"/>
      <c r="G657" s="66">
        <f>+IF($B657="","",+IFERROR(+VLOOKUP(B657,padron!$A$2:$E$2000,2,0),+IFERROR(VLOOKUP(B657,NAfiliado_NFarmacia!$A:$J,10,0),"Ingresar Nuevo Afiliado")))</f>
        <v/>
      </c>
      <c r="H657" s="69">
        <f>+IF(B657="","",+IFERROR(+VLOOKUP($C657,materiales!$A$2:$C$101,2,0),"9999"))</f>
        <v/>
      </c>
      <c r="I657" s="70">
        <f>+IF($B657="","",+IF(OR($F657="Si",$F657=""),IF(ISERROR(VLOOKUP($B657,padron!$A$3:$M$482,9,0)),+IF(ISERROR(VLOOKUP($B657,NAfiliado_NFarmacia!$A$2:$J$497,5,0)),"Ingresa Farmacia",VLOOKUP($B657,NAfiliado_NFarmacia!$A$2:$J$497,5,0)),VLOOKUP($B657,padron!$A$3:$M$482,9,0)),+IF(ISERROR(VLOOKUP($B657,NAfiliado_NFarmacia!$A$2:$J$497,5,0)),"Ingresa Farmacia",VLOOKUP($B657,NAfiliado_NFarmacia!$A$2:$J$497,5,0))))</f>
        <v/>
      </c>
      <c r="J657" s="70">
        <f>+IF($B657="","",+IF(OR($F657="Si",$F657=""),IF(ISERROR(VLOOKUP($B657,padron!$A$3:$M$482,10,0)),+IF(ISERROR(VLOOKUP($B657,NAfiliado_NFarmacia!$A$2:$J$497,5,0)),"Ingresa Direccion de Farmacia",VLOOKUP($B657,NAfiliado_NFarmacia!$A$2:$J$497,6,0)),VLOOKUP($B657,padron!$A$3:$M$482,10,0)),+IF(ISERROR(VLOOKUP($B657,NAfiliado_NFarmacia!$A$2:$J$497,6,0)),"Ingresa Direccion de Farmacia",VLOOKUP($B657,NAfiliado_NFarmacia!$A$2:$J$497,6,0))))</f>
        <v/>
      </c>
      <c r="K657" s="70">
        <f>+IF($B657="","",+IF(OR($F657="Si",$F657=""),IF(ISERROR(VLOOKUP($B657,padron!$A$3:$M$482,10,0)),+IF(ISERROR(VLOOKUP($B657,NAfiliado_NFarmacia!$A$2:$J$497,5,0)),"Ingresa Localidad de Farmacia",VLOOKUP($B657,NAfiliado_NFarmacia!$A$2:$J$497,7,0)),VLOOKUP($B657,padron!$A$3:$M$482,11,0)),+IF(ISERROR(VLOOKUP($B657,NAfiliado_NFarmacia!$A$2:$J$497,7,0)),"Ingresa Localidad de Farmacia",VLOOKUP($B657,NAfiliado_NFarmacia!$A$2:$J$497,7,0))))</f>
        <v/>
      </c>
      <c r="L657" s="69">
        <f>+IF(B657="","",IF(F657="No","84005541",+IFERROR(+VLOOKUP(inicio!B657,padron!$A$2:$H$1999,8,0),"84005541")))</f>
        <v/>
      </c>
      <c r="M657" s="69">
        <f>+IF(B657="","",+IFERROR(+VLOOKUP(B657,padron!A:C,3,0),"no_cargado"))</f>
        <v/>
      </c>
      <c r="N657" s="69">
        <f>+IF(C657="","",+IFERROR(+VLOOKUP($C657,materiales!$A$2:$C$101,3,0),"9999"))</f>
        <v/>
      </c>
      <c r="O657" s="69">
        <f>+IF(D657="","","01")</f>
        <v/>
      </c>
      <c r="P657" s="69">
        <f>+IF(B657="","","CONVENIO 100%")</f>
        <v/>
      </c>
      <c r="Q657" s="69">
        <f>+IF(I657="","","ZTRA")</f>
        <v/>
      </c>
      <c r="R657" s="69">
        <f>+IF(J657="","",+IFERROR(+IF(U657="DSZA","ALMA","1004"),"ALMA"))</f>
        <v/>
      </c>
      <c r="S657" s="69">
        <f>+IF(K657="","","40000001")</f>
        <v/>
      </c>
      <c r="T657" s="69">
        <f>+IF(L657="","",+DAY(TODAY())&amp;"."&amp;TEXT(+TODAY(),"MM")&amp;"."&amp;+YEAR(TODAY()))</f>
        <v/>
      </c>
      <c r="U657" s="69">
        <f>+IF(M657="","",IFERROR(+VLOOKUP(C657,materiales!$A$2:$D$1000,4,0),"DSZA"))</f>
        <v/>
      </c>
      <c r="V657" s="69">
        <f>+IF(N657="","","MAN")</f>
        <v/>
      </c>
      <c r="W657" s="69">
        <f>IF(B657="","","02")</f>
        <v/>
      </c>
      <c r="X657" s="69">
        <f>IF(B657="","","01")</f>
        <v/>
      </c>
      <c r="Y657" s="70">
        <f>+RIGHT(B657,8)</f>
        <v/>
      </c>
      <c r="Z657" s="70">
        <f>IF(M657="no_cargado",VLOOKUP(B657,NAfiliado_NFarmacia!A:H,8,0),"")</f>
        <v/>
      </c>
      <c r="AA657" s="71" t="n"/>
    </row>
    <row r="658">
      <c r="A658" s="50" t="n"/>
      <c r="B658" s="70" t="n"/>
      <c r="C658" s="72" t="n"/>
      <c r="D658" s="70" t="n"/>
      <c r="E658" s="70" t="n"/>
      <c r="F658" s="70" t="n"/>
      <c r="G658" s="66">
        <f>+IF($B658="","",+IFERROR(+VLOOKUP(B658,padron!$A$2:$E$2000,2,0),+IFERROR(VLOOKUP(B658,NAfiliado_NFarmacia!$A:$J,10,0),"Ingresar Nuevo Afiliado")))</f>
        <v/>
      </c>
      <c r="H658" s="69">
        <f>+IF(B658="","",+IFERROR(+VLOOKUP($C658,materiales!$A$2:$C$101,2,0),"9999"))</f>
        <v/>
      </c>
      <c r="I658" s="70">
        <f>+IF($B658="","",+IF(OR($F658="Si",$F658=""),IF(ISERROR(VLOOKUP($B658,padron!$A$3:$M$482,9,0)),+IF(ISERROR(VLOOKUP($B658,NAfiliado_NFarmacia!$A$2:$J$497,5,0)),"Ingresa Farmacia",VLOOKUP($B658,NAfiliado_NFarmacia!$A$2:$J$497,5,0)),VLOOKUP($B658,padron!$A$3:$M$482,9,0)),+IF(ISERROR(VLOOKUP($B658,NAfiliado_NFarmacia!$A$2:$J$497,5,0)),"Ingresa Farmacia",VLOOKUP($B658,NAfiliado_NFarmacia!$A$2:$J$497,5,0))))</f>
        <v/>
      </c>
      <c r="J658" s="70">
        <f>+IF($B658="","",+IF(OR($F658="Si",$F658=""),IF(ISERROR(VLOOKUP($B658,padron!$A$3:$M$482,10,0)),+IF(ISERROR(VLOOKUP($B658,NAfiliado_NFarmacia!$A$2:$J$497,5,0)),"Ingresa Direccion de Farmacia",VLOOKUP($B658,NAfiliado_NFarmacia!$A$2:$J$497,6,0)),VLOOKUP($B658,padron!$A$3:$M$482,10,0)),+IF(ISERROR(VLOOKUP($B658,NAfiliado_NFarmacia!$A$2:$J$497,6,0)),"Ingresa Direccion de Farmacia",VLOOKUP($B658,NAfiliado_NFarmacia!$A$2:$J$497,6,0))))</f>
        <v/>
      </c>
      <c r="K658" s="70">
        <f>+IF($B658="","",+IF(OR($F658="Si",$F658=""),IF(ISERROR(VLOOKUP($B658,padron!$A$3:$M$482,10,0)),+IF(ISERROR(VLOOKUP($B658,NAfiliado_NFarmacia!$A$2:$J$497,5,0)),"Ingresa Localidad de Farmacia",VLOOKUP($B658,NAfiliado_NFarmacia!$A$2:$J$497,7,0)),VLOOKUP($B658,padron!$A$3:$M$482,11,0)),+IF(ISERROR(VLOOKUP($B658,NAfiliado_NFarmacia!$A$2:$J$497,7,0)),"Ingresa Localidad de Farmacia",VLOOKUP($B658,NAfiliado_NFarmacia!$A$2:$J$497,7,0))))</f>
        <v/>
      </c>
      <c r="L658" s="69">
        <f>+IF(B658="","",IF(F658="No","84005541",+IFERROR(+VLOOKUP(inicio!B658,padron!$A$2:$H$1999,8,0),"84005541")))</f>
        <v/>
      </c>
      <c r="M658" s="69">
        <f>+IF(B658="","",+IFERROR(+VLOOKUP(B658,padron!A:C,3,0),"no_cargado"))</f>
        <v/>
      </c>
      <c r="N658" s="69">
        <f>+IF(C658="","",+IFERROR(+VLOOKUP($C658,materiales!$A$2:$C$101,3,0),"9999"))</f>
        <v/>
      </c>
      <c r="O658" s="69">
        <f>+IF(D658="","","01")</f>
        <v/>
      </c>
      <c r="P658" s="69">
        <f>+IF(B658="","","CONVENIO 100%")</f>
        <v/>
      </c>
      <c r="Q658" s="69">
        <f>+IF(I658="","","ZTRA")</f>
        <v/>
      </c>
      <c r="R658" s="69">
        <f>+IF(J658="","",+IFERROR(+IF(U658="DSZA","ALMA","1004"),"ALMA"))</f>
        <v/>
      </c>
      <c r="S658" s="69">
        <f>+IF(K658="","","40000001")</f>
        <v/>
      </c>
      <c r="T658" s="69">
        <f>+IF(L658="","",+DAY(TODAY())&amp;"."&amp;TEXT(+TODAY(),"MM")&amp;"."&amp;+YEAR(TODAY()))</f>
        <v/>
      </c>
      <c r="U658" s="69">
        <f>+IF(M658="","",IFERROR(+VLOOKUP(C658,materiales!$A$2:$D$1000,4,0),"DSZA"))</f>
        <v/>
      </c>
      <c r="V658" s="69">
        <f>+IF(N658="","","MAN")</f>
        <v/>
      </c>
      <c r="W658" s="69">
        <f>IF(B658="","","02")</f>
        <v/>
      </c>
      <c r="X658" s="69">
        <f>IF(B658="","","01")</f>
        <v/>
      </c>
      <c r="Y658" s="70">
        <f>+RIGHT(B658,8)</f>
        <v/>
      </c>
      <c r="Z658" s="70">
        <f>IF(M658="no_cargado",VLOOKUP(B658,NAfiliado_NFarmacia!A:H,8,0),"")</f>
        <v/>
      </c>
      <c r="AA658" s="71" t="n"/>
    </row>
    <row r="659">
      <c r="A659" s="50" t="n"/>
      <c r="B659" s="70" t="n"/>
      <c r="C659" s="72" t="n"/>
      <c r="D659" s="70" t="n"/>
      <c r="E659" s="70" t="n"/>
      <c r="F659" s="70" t="n"/>
      <c r="G659" s="66">
        <f>+IF($B659="","",+IFERROR(+VLOOKUP(B659,padron!$A$2:$E$2000,2,0),+IFERROR(VLOOKUP(B659,NAfiliado_NFarmacia!$A:$J,10,0),"Ingresar Nuevo Afiliado")))</f>
        <v/>
      </c>
      <c r="H659" s="69">
        <f>+IF(B659="","",+IFERROR(+VLOOKUP($C659,materiales!$A$2:$C$101,2,0),"9999"))</f>
        <v/>
      </c>
      <c r="I659" s="70">
        <f>+IF($B659="","",+IF(OR($F659="Si",$F659=""),IF(ISERROR(VLOOKUP($B659,padron!$A$3:$M$482,9,0)),+IF(ISERROR(VLOOKUP($B659,NAfiliado_NFarmacia!$A$2:$J$497,5,0)),"Ingresa Farmacia",VLOOKUP($B659,NAfiliado_NFarmacia!$A$2:$J$497,5,0)),VLOOKUP($B659,padron!$A$3:$M$482,9,0)),+IF(ISERROR(VLOOKUP($B659,NAfiliado_NFarmacia!$A$2:$J$497,5,0)),"Ingresa Farmacia",VLOOKUP($B659,NAfiliado_NFarmacia!$A$2:$J$497,5,0))))</f>
        <v/>
      </c>
      <c r="J659" s="70">
        <f>+IF($B659="","",+IF(OR($F659="Si",$F659=""),IF(ISERROR(VLOOKUP($B659,padron!$A$3:$M$482,10,0)),+IF(ISERROR(VLOOKUP($B659,NAfiliado_NFarmacia!$A$2:$J$497,5,0)),"Ingresa Direccion de Farmacia",VLOOKUP($B659,NAfiliado_NFarmacia!$A$2:$J$497,6,0)),VLOOKUP($B659,padron!$A$3:$M$482,10,0)),+IF(ISERROR(VLOOKUP($B659,NAfiliado_NFarmacia!$A$2:$J$497,6,0)),"Ingresa Direccion de Farmacia",VLOOKUP($B659,NAfiliado_NFarmacia!$A$2:$J$497,6,0))))</f>
        <v/>
      </c>
      <c r="K659" s="70">
        <f>+IF($B659="","",+IF(OR($F659="Si",$F659=""),IF(ISERROR(VLOOKUP($B659,padron!$A$3:$M$482,10,0)),+IF(ISERROR(VLOOKUP($B659,NAfiliado_NFarmacia!$A$2:$J$497,5,0)),"Ingresa Localidad de Farmacia",VLOOKUP($B659,NAfiliado_NFarmacia!$A$2:$J$497,7,0)),VLOOKUP($B659,padron!$A$3:$M$482,11,0)),+IF(ISERROR(VLOOKUP($B659,NAfiliado_NFarmacia!$A$2:$J$497,7,0)),"Ingresa Localidad de Farmacia",VLOOKUP($B659,NAfiliado_NFarmacia!$A$2:$J$497,7,0))))</f>
        <v/>
      </c>
      <c r="L659" s="69">
        <f>+IF(B659="","",IF(F659="No","84005541",+IFERROR(+VLOOKUP(inicio!B659,padron!$A$2:$H$1999,8,0),"84005541")))</f>
        <v/>
      </c>
      <c r="M659" s="69">
        <f>+IF(B659="","",+IFERROR(+VLOOKUP(B659,padron!A:C,3,0),"no_cargado"))</f>
        <v/>
      </c>
      <c r="N659" s="69">
        <f>+IF(C659="","",+IFERROR(+VLOOKUP($C659,materiales!$A$2:$C$101,3,0),"9999"))</f>
        <v/>
      </c>
      <c r="O659" s="69">
        <f>+IF(D659="","","01")</f>
        <v/>
      </c>
      <c r="P659" s="69">
        <f>+IF(B659="","","CONVENIO 100%")</f>
        <v/>
      </c>
      <c r="Q659" s="69">
        <f>+IF(I659="","","ZTRA")</f>
        <v/>
      </c>
      <c r="R659" s="69">
        <f>+IF(J659="","",+IFERROR(+IF(U659="DSZA","ALMA","1004"),"ALMA"))</f>
        <v/>
      </c>
      <c r="S659" s="69">
        <f>+IF(K659="","","40000001")</f>
        <v/>
      </c>
      <c r="T659" s="69">
        <f>+IF(L659="","",+DAY(TODAY())&amp;"."&amp;TEXT(+TODAY(),"MM")&amp;"."&amp;+YEAR(TODAY()))</f>
        <v/>
      </c>
      <c r="U659" s="69">
        <f>+IF(M659="","",IFERROR(+VLOOKUP(C659,materiales!$A$2:$D$1000,4,0),"DSZA"))</f>
        <v/>
      </c>
      <c r="V659" s="69">
        <f>+IF(N659="","","MAN")</f>
        <v/>
      </c>
      <c r="W659" s="69">
        <f>IF(B659="","","02")</f>
        <v/>
      </c>
      <c r="X659" s="69">
        <f>IF(B659="","","01")</f>
        <v/>
      </c>
      <c r="Y659" s="70">
        <f>+RIGHT(B659,8)</f>
        <v/>
      </c>
      <c r="Z659" s="70">
        <f>IF(M659="no_cargado",VLOOKUP(B659,NAfiliado_NFarmacia!A:H,8,0),"")</f>
        <v/>
      </c>
      <c r="AA659" s="71" t="n"/>
    </row>
    <row r="660">
      <c r="A660" s="50" t="n"/>
      <c r="B660" s="70" t="n"/>
      <c r="C660" s="72" t="n"/>
      <c r="D660" s="70" t="n"/>
      <c r="E660" s="70" t="n"/>
      <c r="F660" s="70" t="n"/>
      <c r="G660" s="66">
        <f>+IF($B660="","",+IFERROR(+VLOOKUP(B660,padron!$A$2:$E$2000,2,0),+IFERROR(VLOOKUP(B660,NAfiliado_NFarmacia!$A:$J,10,0),"Ingresar Nuevo Afiliado")))</f>
        <v/>
      </c>
      <c r="H660" s="69">
        <f>+IF(B660="","",+IFERROR(+VLOOKUP($C660,materiales!$A$2:$C$101,2,0),"9999"))</f>
        <v/>
      </c>
      <c r="I660" s="70">
        <f>+IF($B660="","",+IF(OR($F660="Si",$F660=""),IF(ISERROR(VLOOKUP($B660,padron!$A$3:$M$482,9,0)),+IF(ISERROR(VLOOKUP($B660,NAfiliado_NFarmacia!$A$2:$J$497,5,0)),"Ingresa Farmacia",VLOOKUP($B660,NAfiliado_NFarmacia!$A$2:$J$497,5,0)),VLOOKUP($B660,padron!$A$3:$M$482,9,0)),+IF(ISERROR(VLOOKUP($B660,NAfiliado_NFarmacia!$A$2:$J$497,5,0)),"Ingresa Farmacia",VLOOKUP($B660,NAfiliado_NFarmacia!$A$2:$J$497,5,0))))</f>
        <v/>
      </c>
      <c r="J660" s="70">
        <f>+IF($B660="","",+IF(OR($F660="Si",$F660=""),IF(ISERROR(VLOOKUP($B660,padron!$A$3:$M$482,10,0)),+IF(ISERROR(VLOOKUP($B660,NAfiliado_NFarmacia!$A$2:$J$497,5,0)),"Ingresa Direccion de Farmacia",VLOOKUP($B660,NAfiliado_NFarmacia!$A$2:$J$497,6,0)),VLOOKUP($B660,padron!$A$3:$M$482,10,0)),+IF(ISERROR(VLOOKUP($B660,NAfiliado_NFarmacia!$A$2:$J$497,6,0)),"Ingresa Direccion de Farmacia",VLOOKUP($B660,NAfiliado_NFarmacia!$A$2:$J$497,6,0))))</f>
        <v/>
      </c>
      <c r="K660" s="70">
        <f>+IF($B660="","",+IF(OR($F660="Si",$F660=""),IF(ISERROR(VLOOKUP($B660,padron!$A$3:$M$482,10,0)),+IF(ISERROR(VLOOKUP($B660,NAfiliado_NFarmacia!$A$2:$J$497,5,0)),"Ingresa Localidad de Farmacia",VLOOKUP($B660,NAfiliado_NFarmacia!$A$2:$J$497,7,0)),VLOOKUP($B660,padron!$A$3:$M$482,11,0)),+IF(ISERROR(VLOOKUP($B660,NAfiliado_NFarmacia!$A$2:$J$497,7,0)),"Ingresa Localidad de Farmacia",VLOOKUP($B660,NAfiliado_NFarmacia!$A$2:$J$497,7,0))))</f>
        <v/>
      </c>
      <c r="L660" s="69">
        <f>+IF(B660="","",IF(F660="No","84005541",+IFERROR(+VLOOKUP(inicio!B660,padron!$A$2:$H$1999,8,0),"84005541")))</f>
        <v/>
      </c>
      <c r="M660" s="69">
        <f>+IF(B660="","",+IFERROR(+VLOOKUP(B660,padron!A:C,3,0),"no_cargado"))</f>
        <v/>
      </c>
      <c r="N660" s="69">
        <f>+IF(C660="","",+IFERROR(+VLOOKUP($C660,materiales!$A$2:$C$101,3,0),"9999"))</f>
        <v/>
      </c>
      <c r="O660" s="69">
        <f>+IF(D660="","","01")</f>
        <v/>
      </c>
      <c r="P660" s="69">
        <f>+IF(B660="","","CONVENIO 100%")</f>
        <v/>
      </c>
      <c r="Q660" s="69">
        <f>+IF(I660="","","ZTRA")</f>
        <v/>
      </c>
      <c r="R660" s="69">
        <f>+IF(J660="","",+IFERROR(+IF(U660="DSZA","ALMA","1004"),"ALMA"))</f>
        <v/>
      </c>
      <c r="S660" s="69">
        <f>+IF(K660="","","40000001")</f>
        <v/>
      </c>
      <c r="T660" s="69">
        <f>+IF(L660="","",+DAY(TODAY())&amp;"."&amp;TEXT(+TODAY(),"MM")&amp;"."&amp;+YEAR(TODAY()))</f>
        <v/>
      </c>
      <c r="U660" s="69">
        <f>+IF(M660="","",IFERROR(+VLOOKUP(C660,materiales!$A$2:$D$1000,4,0),"DSZA"))</f>
        <v/>
      </c>
      <c r="V660" s="69">
        <f>+IF(N660="","","MAN")</f>
        <v/>
      </c>
      <c r="W660" s="69">
        <f>IF(B660="","","02")</f>
        <v/>
      </c>
      <c r="X660" s="69">
        <f>IF(B660="","","01")</f>
        <v/>
      </c>
      <c r="Y660" s="70">
        <f>+RIGHT(B660,8)</f>
        <v/>
      </c>
      <c r="Z660" s="70">
        <f>IF(M660="no_cargado",VLOOKUP(B660,NAfiliado_NFarmacia!A:H,8,0),"")</f>
        <v/>
      </c>
      <c r="AA660" s="71" t="n"/>
    </row>
    <row r="661">
      <c r="A661" s="50" t="n"/>
      <c r="B661" s="70" t="n"/>
      <c r="C661" s="72" t="n"/>
      <c r="D661" s="70" t="n"/>
      <c r="E661" s="70" t="n"/>
      <c r="F661" s="70" t="n"/>
      <c r="G661" s="66">
        <f>+IF($B661="","",+IFERROR(+VLOOKUP(B661,padron!$A$2:$E$2000,2,0),+IFERROR(VLOOKUP(B661,NAfiliado_NFarmacia!$A:$J,10,0),"Ingresar Nuevo Afiliado")))</f>
        <v/>
      </c>
      <c r="H661" s="69">
        <f>+IF(B661="","",+IFERROR(+VLOOKUP($C661,materiales!$A$2:$C$101,2,0),"9999"))</f>
        <v/>
      </c>
      <c r="I661" s="70">
        <f>+IF($B661="","",+IF(OR($F661="Si",$F661=""),IF(ISERROR(VLOOKUP($B661,padron!$A$3:$M$482,9,0)),+IF(ISERROR(VLOOKUP($B661,NAfiliado_NFarmacia!$A$2:$J$497,5,0)),"Ingresa Farmacia",VLOOKUP($B661,NAfiliado_NFarmacia!$A$2:$J$497,5,0)),VLOOKUP($B661,padron!$A$3:$M$482,9,0)),+IF(ISERROR(VLOOKUP($B661,NAfiliado_NFarmacia!$A$2:$J$497,5,0)),"Ingresa Farmacia",VLOOKUP($B661,NAfiliado_NFarmacia!$A$2:$J$497,5,0))))</f>
        <v/>
      </c>
      <c r="J661" s="70">
        <f>+IF($B661="","",+IF(OR($F661="Si",$F661=""),IF(ISERROR(VLOOKUP($B661,padron!$A$3:$M$482,10,0)),+IF(ISERROR(VLOOKUP($B661,NAfiliado_NFarmacia!$A$2:$J$497,5,0)),"Ingresa Direccion de Farmacia",VLOOKUP($B661,NAfiliado_NFarmacia!$A$2:$J$497,6,0)),VLOOKUP($B661,padron!$A$3:$M$482,10,0)),+IF(ISERROR(VLOOKUP($B661,NAfiliado_NFarmacia!$A$2:$J$497,6,0)),"Ingresa Direccion de Farmacia",VLOOKUP($B661,NAfiliado_NFarmacia!$A$2:$J$497,6,0))))</f>
        <v/>
      </c>
      <c r="K661" s="70">
        <f>+IF($B661="","",+IF(OR($F661="Si",$F661=""),IF(ISERROR(VLOOKUP($B661,padron!$A$3:$M$482,10,0)),+IF(ISERROR(VLOOKUP($B661,NAfiliado_NFarmacia!$A$2:$J$497,5,0)),"Ingresa Localidad de Farmacia",VLOOKUP($B661,NAfiliado_NFarmacia!$A$2:$J$497,7,0)),VLOOKUP($B661,padron!$A$3:$M$482,11,0)),+IF(ISERROR(VLOOKUP($B661,NAfiliado_NFarmacia!$A$2:$J$497,7,0)),"Ingresa Localidad de Farmacia",VLOOKUP($B661,NAfiliado_NFarmacia!$A$2:$J$497,7,0))))</f>
        <v/>
      </c>
      <c r="L661" s="69">
        <f>+IF(B661="","",IF(F661="No","84005541",+IFERROR(+VLOOKUP(inicio!B661,padron!$A$2:$H$1999,8,0),"84005541")))</f>
        <v/>
      </c>
      <c r="M661" s="69">
        <f>+IF(B661="","",+IFERROR(+VLOOKUP(B661,padron!A:C,3,0),"no_cargado"))</f>
        <v/>
      </c>
      <c r="N661" s="69">
        <f>+IF(C661="","",+IFERROR(+VLOOKUP($C661,materiales!$A$2:$C$101,3,0),"9999"))</f>
        <v/>
      </c>
      <c r="O661" s="69">
        <f>+IF(D661="","","01")</f>
        <v/>
      </c>
      <c r="P661" s="69">
        <f>+IF(B661="","","CONVENIO 100%")</f>
        <v/>
      </c>
      <c r="Q661" s="69">
        <f>+IF(I661="","","ZTRA")</f>
        <v/>
      </c>
      <c r="R661" s="69">
        <f>+IF(J661="","",+IFERROR(+IF(U661="DSZA","ALMA","1004"),"ALMA"))</f>
        <v/>
      </c>
      <c r="S661" s="69">
        <f>+IF(K661="","","40000001")</f>
        <v/>
      </c>
      <c r="T661" s="69">
        <f>+IF(L661="","",+DAY(TODAY())&amp;"."&amp;TEXT(+TODAY(),"MM")&amp;"."&amp;+YEAR(TODAY()))</f>
        <v/>
      </c>
      <c r="U661" s="69">
        <f>+IF(M661="","",IFERROR(+VLOOKUP(C661,materiales!$A$2:$D$1000,4,0),"DSZA"))</f>
        <v/>
      </c>
      <c r="V661" s="69">
        <f>+IF(N661="","","MAN")</f>
        <v/>
      </c>
      <c r="W661" s="69">
        <f>IF(B661="","","02")</f>
        <v/>
      </c>
      <c r="X661" s="69">
        <f>IF(B661="","","01")</f>
        <v/>
      </c>
      <c r="Y661" s="70">
        <f>+RIGHT(B661,8)</f>
        <v/>
      </c>
      <c r="Z661" s="70">
        <f>IF(M661="no_cargado",VLOOKUP(B661,NAfiliado_NFarmacia!A:H,8,0),"")</f>
        <v/>
      </c>
      <c r="AA661" s="71" t="n"/>
    </row>
    <row r="662">
      <c r="A662" s="50" t="n"/>
      <c r="B662" s="70" t="n"/>
      <c r="C662" s="72" t="n"/>
      <c r="D662" s="70" t="n"/>
      <c r="E662" s="70" t="n"/>
      <c r="F662" s="70" t="n"/>
      <c r="G662" s="66">
        <f>+IF($B662="","",+IFERROR(+VLOOKUP(B662,padron!$A$2:$E$2000,2,0),+IFERROR(VLOOKUP(B662,NAfiliado_NFarmacia!$A:$J,10,0),"Ingresar Nuevo Afiliado")))</f>
        <v/>
      </c>
      <c r="H662" s="69">
        <f>+IF(B662="","",+IFERROR(+VLOOKUP($C662,materiales!$A$2:$C$101,2,0),"9999"))</f>
        <v/>
      </c>
      <c r="I662" s="70">
        <f>+IF($B662="","",+IF(OR($F662="Si",$F662=""),IF(ISERROR(VLOOKUP($B662,padron!$A$3:$M$482,9,0)),+IF(ISERROR(VLOOKUP($B662,NAfiliado_NFarmacia!$A$2:$J$497,5,0)),"Ingresa Farmacia",VLOOKUP($B662,NAfiliado_NFarmacia!$A$2:$J$497,5,0)),VLOOKUP($B662,padron!$A$3:$M$482,9,0)),+IF(ISERROR(VLOOKUP($B662,NAfiliado_NFarmacia!$A$2:$J$497,5,0)),"Ingresa Farmacia",VLOOKUP($B662,NAfiliado_NFarmacia!$A$2:$J$497,5,0))))</f>
        <v/>
      </c>
      <c r="J662" s="70">
        <f>+IF($B662="","",+IF(OR($F662="Si",$F662=""),IF(ISERROR(VLOOKUP($B662,padron!$A$3:$M$482,10,0)),+IF(ISERROR(VLOOKUP($B662,NAfiliado_NFarmacia!$A$2:$J$497,5,0)),"Ingresa Direccion de Farmacia",VLOOKUP($B662,NAfiliado_NFarmacia!$A$2:$J$497,6,0)),VLOOKUP($B662,padron!$A$3:$M$482,10,0)),+IF(ISERROR(VLOOKUP($B662,NAfiliado_NFarmacia!$A$2:$J$497,6,0)),"Ingresa Direccion de Farmacia",VLOOKUP($B662,NAfiliado_NFarmacia!$A$2:$J$497,6,0))))</f>
        <v/>
      </c>
      <c r="K662" s="70">
        <f>+IF($B662="","",+IF(OR($F662="Si",$F662=""),IF(ISERROR(VLOOKUP($B662,padron!$A$3:$M$482,10,0)),+IF(ISERROR(VLOOKUP($B662,NAfiliado_NFarmacia!$A$2:$J$497,5,0)),"Ingresa Localidad de Farmacia",VLOOKUP($B662,NAfiliado_NFarmacia!$A$2:$J$497,7,0)),VLOOKUP($B662,padron!$A$3:$M$482,11,0)),+IF(ISERROR(VLOOKUP($B662,NAfiliado_NFarmacia!$A$2:$J$497,7,0)),"Ingresa Localidad de Farmacia",VLOOKUP($B662,NAfiliado_NFarmacia!$A$2:$J$497,7,0))))</f>
        <v/>
      </c>
      <c r="L662" s="69">
        <f>+IF(B662="","",IF(F662="No","84005541",+IFERROR(+VLOOKUP(inicio!B662,padron!$A$2:$H$1999,8,0),"84005541")))</f>
        <v/>
      </c>
      <c r="M662" s="69">
        <f>+IF(B662="","",+IFERROR(+VLOOKUP(B662,padron!A:C,3,0),"no_cargado"))</f>
        <v/>
      </c>
      <c r="N662" s="69">
        <f>+IF(C662="","",+IFERROR(+VLOOKUP($C662,materiales!$A$2:$C$101,3,0),"9999"))</f>
        <v/>
      </c>
      <c r="O662" s="69">
        <f>+IF(D662="","","01")</f>
        <v/>
      </c>
      <c r="P662" s="69">
        <f>+IF(B662="","","CONVENIO 100%")</f>
        <v/>
      </c>
      <c r="Q662" s="69">
        <f>+IF(I662="","","ZTRA")</f>
        <v/>
      </c>
      <c r="R662" s="69">
        <f>+IF(J662="","",+IFERROR(+IF(U662="DSZA","ALMA","1004"),"ALMA"))</f>
        <v/>
      </c>
      <c r="S662" s="69">
        <f>+IF(K662="","","40000001")</f>
        <v/>
      </c>
      <c r="T662" s="69">
        <f>+IF(L662="","",+DAY(TODAY())&amp;"."&amp;TEXT(+TODAY(),"MM")&amp;"."&amp;+YEAR(TODAY()))</f>
        <v/>
      </c>
      <c r="U662" s="69">
        <f>+IF(M662="","",IFERROR(+VLOOKUP(C662,materiales!$A$2:$D$1000,4,0),"DSZA"))</f>
        <v/>
      </c>
      <c r="V662" s="69">
        <f>+IF(N662="","","MAN")</f>
        <v/>
      </c>
      <c r="W662" s="69">
        <f>IF(B662="","","02")</f>
        <v/>
      </c>
      <c r="X662" s="69">
        <f>IF(B662="","","01")</f>
        <v/>
      </c>
      <c r="Y662" s="70">
        <f>+RIGHT(B662,8)</f>
        <v/>
      </c>
      <c r="Z662" s="70">
        <f>IF(M662="no_cargado",VLOOKUP(B662,NAfiliado_NFarmacia!A:H,8,0),"")</f>
        <v/>
      </c>
      <c r="AA662" s="71" t="n"/>
    </row>
    <row r="663">
      <c r="A663" s="50" t="n"/>
      <c r="B663" s="70" t="n"/>
      <c r="C663" s="72" t="n"/>
      <c r="D663" s="70" t="n"/>
      <c r="E663" s="70" t="n"/>
      <c r="F663" s="70" t="n"/>
      <c r="G663" s="66">
        <f>+IF($B663="","",+IFERROR(+VLOOKUP(B663,padron!$A$2:$E$2000,2,0),+IFERROR(VLOOKUP(B663,NAfiliado_NFarmacia!$A:$J,10,0),"Ingresar Nuevo Afiliado")))</f>
        <v/>
      </c>
      <c r="H663" s="69">
        <f>+IF(B663="","",+IFERROR(+VLOOKUP($C663,materiales!$A$2:$C$101,2,0),"9999"))</f>
        <v/>
      </c>
      <c r="I663" s="70">
        <f>+IF($B663="","",+IF(OR($F663="Si",$F663=""),IF(ISERROR(VLOOKUP($B663,padron!$A$3:$M$482,9,0)),+IF(ISERROR(VLOOKUP($B663,NAfiliado_NFarmacia!$A$2:$J$497,5,0)),"Ingresa Farmacia",VLOOKUP($B663,NAfiliado_NFarmacia!$A$2:$J$497,5,0)),VLOOKUP($B663,padron!$A$3:$M$482,9,0)),+IF(ISERROR(VLOOKUP($B663,NAfiliado_NFarmacia!$A$2:$J$497,5,0)),"Ingresa Farmacia",VLOOKUP($B663,NAfiliado_NFarmacia!$A$2:$J$497,5,0))))</f>
        <v/>
      </c>
      <c r="J663" s="70">
        <f>+IF($B663="","",+IF(OR($F663="Si",$F663=""),IF(ISERROR(VLOOKUP($B663,padron!$A$3:$M$482,10,0)),+IF(ISERROR(VLOOKUP($B663,NAfiliado_NFarmacia!$A$2:$J$497,5,0)),"Ingresa Direccion de Farmacia",VLOOKUP($B663,NAfiliado_NFarmacia!$A$2:$J$497,6,0)),VLOOKUP($B663,padron!$A$3:$M$482,10,0)),+IF(ISERROR(VLOOKUP($B663,NAfiliado_NFarmacia!$A$2:$J$497,6,0)),"Ingresa Direccion de Farmacia",VLOOKUP($B663,NAfiliado_NFarmacia!$A$2:$J$497,6,0))))</f>
        <v/>
      </c>
      <c r="K663" s="70">
        <f>+IF($B663="","",+IF(OR($F663="Si",$F663=""),IF(ISERROR(VLOOKUP($B663,padron!$A$3:$M$482,10,0)),+IF(ISERROR(VLOOKUP($B663,NAfiliado_NFarmacia!$A$2:$J$497,5,0)),"Ingresa Localidad de Farmacia",VLOOKUP($B663,NAfiliado_NFarmacia!$A$2:$J$497,7,0)),VLOOKUP($B663,padron!$A$3:$M$482,11,0)),+IF(ISERROR(VLOOKUP($B663,NAfiliado_NFarmacia!$A$2:$J$497,7,0)),"Ingresa Localidad de Farmacia",VLOOKUP($B663,NAfiliado_NFarmacia!$A$2:$J$497,7,0))))</f>
        <v/>
      </c>
      <c r="L663" s="69">
        <f>+IF(B663="","",IF(F663="No","84005541",+IFERROR(+VLOOKUP(inicio!B663,padron!$A$2:$H$1999,8,0),"84005541")))</f>
        <v/>
      </c>
      <c r="M663" s="69">
        <f>+IF(B663="","",+IFERROR(+VLOOKUP(B663,padron!A:C,3,0),"no_cargado"))</f>
        <v/>
      </c>
      <c r="N663" s="69">
        <f>+IF(C663="","",+IFERROR(+VLOOKUP($C663,materiales!$A$2:$C$101,3,0),"9999"))</f>
        <v/>
      </c>
      <c r="O663" s="69">
        <f>+IF(D663="","","01")</f>
        <v/>
      </c>
      <c r="P663" s="69">
        <f>+IF(B663="","","CONVENIO 100%")</f>
        <v/>
      </c>
      <c r="Q663" s="69">
        <f>+IF(I663="","","ZTRA")</f>
        <v/>
      </c>
      <c r="R663" s="69">
        <f>+IF(J663="","",+IFERROR(+IF(U663="DSZA","ALMA","1004"),"ALMA"))</f>
        <v/>
      </c>
      <c r="S663" s="69">
        <f>+IF(K663="","","40000001")</f>
        <v/>
      </c>
      <c r="T663" s="69">
        <f>+IF(L663="","",+DAY(TODAY())&amp;"."&amp;TEXT(+TODAY(),"MM")&amp;"."&amp;+YEAR(TODAY()))</f>
        <v/>
      </c>
      <c r="U663" s="69">
        <f>+IF(M663="","",IFERROR(+VLOOKUP(C663,materiales!$A$2:$D$1000,4,0),"DSZA"))</f>
        <v/>
      </c>
      <c r="V663" s="69">
        <f>+IF(N663="","","MAN")</f>
        <v/>
      </c>
      <c r="W663" s="69">
        <f>IF(B663="","","02")</f>
        <v/>
      </c>
      <c r="X663" s="69">
        <f>IF(B663="","","01")</f>
        <v/>
      </c>
      <c r="Y663" s="70">
        <f>+RIGHT(B663,8)</f>
        <v/>
      </c>
      <c r="Z663" s="70">
        <f>IF(M663="no_cargado",VLOOKUP(B663,NAfiliado_NFarmacia!A:H,8,0),"")</f>
        <v/>
      </c>
      <c r="AA663" s="71" t="n"/>
    </row>
    <row r="664">
      <c r="A664" s="50" t="n"/>
      <c r="B664" s="70" t="n"/>
      <c r="C664" s="72" t="n"/>
      <c r="D664" s="70" t="n"/>
      <c r="E664" s="70" t="n"/>
      <c r="F664" s="70" t="n"/>
      <c r="G664" s="66">
        <f>+IF($B664="","",+IFERROR(+VLOOKUP(B664,padron!$A$2:$E$2000,2,0),+IFERROR(VLOOKUP(B664,NAfiliado_NFarmacia!$A:$J,10,0),"Ingresar Nuevo Afiliado")))</f>
        <v/>
      </c>
      <c r="H664" s="69">
        <f>+IF(B664="","",+IFERROR(+VLOOKUP($C664,materiales!$A$2:$C$101,2,0),"9999"))</f>
        <v/>
      </c>
      <c r="I664" s="70">
        <f>+IF($B664="","",+IF(OR($F664="Si",$F664=""),IF(ISERROR(VLOOKUP($B664,padron!$A$3:$M$482,9,0)),+IF(ISERROR(VLOOKUP($B664,NAfiliado_NFarmacia!$A$2:$J$497,5,0)),"Ingresa Farmacia",VLOOKUP($B664,NAfiliado_NFarmacia!$A$2:$J$497,5,0)),VLOOKUP($B664,padron!$A$3:$M$482,9,0)),+IF(ISERROR(VLOOKUP($B664,NAfiliado_NFarmacia!$A$2:$J$497,5,0)),"Ingresa Farmacia",VLOOKUP($B664,NAfiliado_NFarmacia!$A$2:$J$497,5,0))))</f>
        <v/>
      </c>
      <c r="J664" s="70">
        <f>+IF($B664="","",+IF(OR($F664="Si",$F664=""),IF(ISERROR(VLOOKUP($B664,padron!$A$3:$M$482,10,0)),+IF(ISERROR(VLOOKUP($B664,NAfiliado_NFarmacia!$A$2:$J$497,5,0)),"Ingresa Direccion de Farmacia",VLOOKUP($B664,NAfiliado_NFarmacia!$A$2:$J$497,6,0)),VLOOKUP($B664,padron!$A$3:$M$482,10,0)),+IF(ISERROR(VLOOKUP($B664,NAfiliado_NFarmacia!$A$2:$J$497,6,0)),"Ingresa Direccion de Farmacia",VLOOKUP($B664,NAfiliado_NFarmacia!$A$2:$J$497,6,0))))</f>
        <v/>
      </c>
      <c r="K664" s="70">
        <f>+IF($B664="","",+IF(OR($F664="Si",$F664=""),IF(ISERROR(VLOOKUP($B664,padron!$A$3:$M$482,10,0)),+IF(ISERROR(VLOOKUP($B664,NAfiliado_NFarmacia!$A$2:$J$497,5,0)),"Ingresa Localidad de Farmacia",VLOOKUP($B664,NAfiliado_NFarmacia!$A$2:$J$497,7,0)),VLOOKUP($B664,padron!$A$3:$M$482,11,0)),+IF(ISERROR(VLOOKUP($B664,NAfiliado_NFarmacia!$A$2:$J$497,7,0)),"Ingresa Localidad de Farmacia",VLOOKUP($B664,NAfiliado_NFarmacia!$A$2:$J$497,7,0))))</f>
        <v/>
      </c>
      <c r="L664" s="69">
        <f>+IF(B664="","",IF(F664="No","84005541",+IFERROR(+VLOOKUP(inicio!B664,padron!$A$2:$H$1999,8,0),"84005541")))</f>
        <v/>
      </c>
      <c r="M664" s="69">
        <f>+IF(B664="","",+IFERROR(+VLOOKUP(B664,padron!A:C,3,0),"no_cargado"))</f>
        <v/>
      </c>
      <c r="N664" s="69">
        <f>+IF(C664="","",+IFERROR(+VLOOKUP($C664,materiales!$A$2:$C$101,3,0),"9999"))</f>
        <v/>
      </c>
      <c r="O664" s="69">
        <f>+IF(D664="","","01")</f>
        <v/>
      </c>
      <c r="P664" s="69">
        <f>+IF(B664="","","CONVENIO 100%")</f>
        <v/>
      </c>
      <c r="Q664" s="69">
        <f>+IF(I664="","","ZTRA")</f>
        <v/>
      </c>
      <c r="R664" s="69">
        <f>+IF(J664="","",+IFERROR(+IF(U664="DSZA","ALMA","1004"),"ALMA"))</f>
        <v/>
      </c>
      <c r="S664" s="69">
        <f>+IF(K664="","","40000001")</f>
        <v/>
      </c>
      <c r="T664" s="69">
        <f>+IF(L664="","",+DAY(TODAY())&amp;"."&amp;TEXT(+TODAY(),"MM")&amp;"."&amp;+YEAR(TODAY()))</f>
        <v/>
      </c>
      <c r="U664" s="69">
        <f>+IF(M664="","",IFERROR(+VLOOKUP(C664,materiales!$A$2:$D$1000,4,0),"DSZA"))</f>
        <v/>
      </c>
      <c r="V664" s="69">
        <f>+IF(N664="","","MAN")</f>
        <v/>
      </c>
      <c r="W664" s="69">
        <f>IF(B664="","","02")</f>
        <v/>
      </c>
      <c r="X664" s="69">
        <f>IF(B664="","","01")</f>
        <v/>
      </c>
      <c r="Y664" s="70">
        <f>+RIGHT(B664,8)</f>
        <v/>
      </c>
      <c r="Z664" s="70">
        <f>IF(M664="no_cargado",VLOOKUP(B664,NAfiliado_NFarmacia!A:H,8,0),"")</f>
        <v/>
      </c>
      <c r="AA664" s="71" t="n"/>
    </row>
    <row r="665">
      <c r="A665" s="50" t="n"/>
      <c r="B665" s="70" t="n"/>
      <c r="C665" s="72" t="n"/>
      <c r="D665" s="70" t="n"/>
      <c r="E665" s="70" t="n"/>
      <c r="F665" s="70" t="n"/>
      <c r="G665" s="66">
        <f>+IF($B665="","",+IFERROR(+VLOOKUP(B665,padron!$A$2:$E$2000,2,0),+IFERROR(VLOOKUP(B665,NAfiliado_NFarmacia!$A:$J,10,0),"Ingresar Nuevo Afiliado")))</f>
        <v/>
      </c>
      <c r="H665" s="69">
        <f>+IF(B665="","",+IFERROR(+VLOOKUP($C665,materiales!$A$2:$C$101,2,0),"9999"))</f>
        <v/>
      </c>
      <c r="I665" s="70">
        <f>+IF($B665="","",+IF(OR($F665="Si",$F665=""),IF(ISERROR(VLOOKUP($B665,padron!$A$3:$M$482,9,0)),+IF(ISERROR(VLOOKUP($B665,NAfiliado_NFarmacia!$A$2:$J$497,5,0)),"Ingresa Farmacia",VLOOKUP($B665,NAfiliado_NFarmacia!$A$2:$J$497,5,0)),VLOOKUP($B665,padron!$A$3:$M$482,9,0)),+IF(ISERROR(VLOOKUP($B665,NAfiliado_NFarmacia!$A$2:$J$497,5,0)),"Ingresa Farmacia",VLOOKUP($B665,NAfiliado_NFarmacia!$A$2:$J$497,5,0))))</f>
        <v/>
      </c>
      <c r="J665" s="70">
        <f>+IF($B665="","",+IF(OR($F665="Si",$F665=""),IF(ISERROR(VLOOKUP($B665,padron!$A$3:$M$482,10,0)),+IF(ISERROR(VLOOKUP($B665,NAfiliado_NFarmacia!$A$2:$J$497,5,0)),"Ingresa Direccion de Farmacia",VLOOKUP($B665,NAfiliado_NFarmacia!$A$2:$J$497,6,0)),VLOOKUP($B665,padron!$A$3:$M$482,10,0)),+IF(ISERROR(VLOOKUP($B665,NAfiliado_NFarmacia!$A$2:$J$497,6,0)),"Ingresa Direccion de Farmacia",VLOOKUP($B665,NAfiliado_NFarmacia!$A$2:$J$497,6,0))))</f>
        <v/>
      </c>
      <c r="K665" s="70">
        <f>+IF($B665="","",+IF(OR($F665="Si",$F665=""),IF(ISERROR(VLOOKUP($B665,padron!$A$3:$M$482,10,0)),+IF(ISERROR(VLOOKUP($B665,NAfiliado_NFarmacia!$A$2:$J$497,5,0)),"Ingresa Localidad de Farmacia",VLOOKUP($B665,NAfiliado_NFarmacia!$A$2:$J$497,7,0)),VLOOKUP($B665,padron!$A$3:$M$482,11,0)),+IF(ISERROR(VLOOKUP($B665,NAfiliado_NFarmacia!$A$2:$J$497,7,0)),"Ingresa Localidad de Farmacia",VLOOKUP($B665,NAfiliado_NFarmacia!$A$2:$J$497,7,0))))</f>
        <v/>
      </c>
      <c r="L665" s="69">
        <f>+IF(B665="","",IF(F665="No","84005541",+IFERROR(+VLOOKUP(inicio!B665,padron!$A$2:$H$1999,8,0),"84005541")))</f>
        <v/>
      </c>
      <c r="M665" s="69">
        <f>+IF(B665="","",+IFERROR(+VLOOKUP(B665,padron!A:C,3,0),"no_cargado"))</f>
        <v/>
      </c>
      <c r="N665" s="69">
        <f>+IF(C665="","",+IFERROR(+VLOOKUP($C665,materiales!$A$2:$C$101,3,0),"9999"))</f>
        <v/>
      </c>
      <c r="O665" s="69">
        <f>+IF(D665="","","01")</f>
        <v/>
      </c>
      <c r="P665" s="69">
        <f>+IF(B665="","","CONVENIO 100%")</f>
        <v/>
      </c>
      <c r="Q665" s="69">
        <f>+IF(I665="","","ZTRA")</f>
        <v/>
      </c>
      <c r="R665" s="69">
        <f>+IF(J665="","",+IFERROR(+IF(U665="DSZA","ALMA","1004"),"ALMA"))</f>
        <v/>
      </c>
      <c r="S665" s="69">
        <f>+IF(K665="","","40000001")</f>
        <v/>
      </c>
      <c r="T665" s="69">
        <f>+IF(L665="","",+DAY(TODAY())&amp;"."&amp;TEXT(+TODAY(),"MM")&amp;"."&amp;+YEAR(TODAY()))</f>
        <v/>
      </c>
      <c r="U665" s="69">
        <f>+IF(M665="","",IFERROR(+VLOOKUP(C665,materiales!$A$2:$D$1000,4,0),"DSZA"))</f>
        <v/>
      </c>
      <c r="V665" s="69">
        <f>+IF(N665="","","MAN")</f>
        <v/>
      </c>
      <c r="W665" s="69">
        <f>IF(B665="","","02")</f>
        <v/>
      </c>
      <c r="X665" s="69">
        <f>IF(B665="","","01")</f>
        <v/>
      </c>
      <c r="Y665" s="70">
        <f>+RIGHT(B665,8)</f>
        <v/>
      </c>
      <c r="Z665" s="70">
        <f>IF(M665="no_cargado",VLOOKUP(B665,NAfiliado_NFarmacia!A:H,8,0),"")</f>
        <v/>
      </c>
      <c r="AA665" s="71" t="n"/>
    </row>
    <row r="666">
      <c r="A666" s="50" t="n"/>
      <c r="B666" s="70" t="n"/>
      <c r="C666" s="72" t="n"/>
      <c r="D666" s="70" t="n"/>
      <c r="E666" s="70" t="n"/>
      <c r="F666" s="70" t="n"/>
      <c r="G666" s="66">
        <f>+IF($B666="","",+IFERROR(+VLOOKUP(B666,padron!$A$2:$E$2000,2,0),+IFERROR(VLOOKUP(B666,NAfiliado_NFarmacia!$A:$J,10,0),"Ingresar Nuevo Afiliado")))</f>
        <v/>
      </c>
      <c r="H666" s="69">
        <f>+IF(B666="","",+IFERROR(+VLOOKUP($C666,materiales!$A$2:$C$101,2,0),"9999"))</f>
        <v/>
      </c>
      <c r="I666" s="70">
        <f>+IF($B666="","",+IF(OR($F666="Si",$F666=""),IF(ISERROR(VLOOKUP($B666,padron!$A$3:$M$482,9,0)),+IF(ISERROR(VLOOKUP($B666,NAfiliado_NFarmacia!$A$2:$J$497,5,0)),"Ingresa Farmacia",VLOOKUP($B666,NAfiliado_NFarmacia!$A$2:$J$497,5,0)),VLOOKUP($B666,padron!$A$3:$M$482,9,0)),+IF(ISERROR(VLOOKUP($B666,NAfiliado_NFarmacia!$A$2:$J$497,5,0)),"Ingresa Farmacia",VLOOKUP($B666,NAfiliado_NFarmacia!$A$2:$J$497,5,0))))</f>
        <v/>
      </c>
      <c r="J666" s="70">
        <f>+IF($B666="","",+IF(OR($F666="Si",$F666=""),IF(ISERROR(VLOOKUP($B666,padron!$A$3:$M$482,10,0)),+IF(ISERROR(VLOOKUP($B666,NAfiliado_NFarmacia!$A$2:$J$497,5,0)),"Ingresa Direccion de Farmacia",VLOOKUP($B666,NAfiliado_NFarmacia!$A$2:$J$497,6,0)),VLOOKUP($B666,padron!$A$3:$M$482,10,0)),+IF(ISERROR(VLOOKUP($B666,NAfiliado_NFarmacia!$A$2:$J$497,6,0)),"Ingresa Direccion de Farmacia",VLOOKUP($B666,NAfiliado_NFarmacia!$A$2:$J$497,6,0))))</f>
        <v/>
      </c>
      <c r="K666" s="70">
        <f>+IF($B666="","",+IF(OR($F666="Si",$F666=""),IF(ISERROR(VLOOKUP($B666,padron!$A$3:$M$482,10,0)),+IF(ISERROR(VLOOKUP($B666,NAfiliado_NFarmacia!$A$2:$J$497,5,0)),"Ingresa Localidad de Farmacia",VLOOKUP($B666,NAfiliado_NFarmacia!$A$2:$J$497,7,0)),VLOOKUP($B666,padron!$A$3:$M$482,11,0)),+IF(ISERROR(VLOOKUP($B666,NAfiliado_NFarmacia!$A$2:$J$497,7,0)),"Ingresa Localidad de Farmacia",VLOOKUP($B666,NAfiliado_NFarmacia!$A$2:$J$497,7,0))))</f>
        <v/>
      </c>
      <c r="L666" s="69">
        <f>+IF(B666="","",IF(F666="No","84005541",+IFERROR(+VLOOKUP(inicio!B666,padron!$A$2:$H$1999,8,0),"84005541")))</f>
        <v/>
      </c>
      <c r="M666" s="69">
        <f>+IF(B666="","",+IFERROR(+VLOOKUP(B666,padron!A:C,3,0),"no_cargado"))</f>
        <v/>
      </c>
      <c r="N666" s="69">
        <f>+IF(C666="","",+IFERROR(+VLOOKUP($C666,materiales!$A$2:$C$101,3,0),"9999"))</f>
        <v/>
      </c>
      <c r="O666" s="69">
        <f>+IF(D666="","","01")</f>
        <v/>
      </c>
      <c r="P666" s="69">
        <f>+IF(B666="","","CONVENIO 100%")</f>
        <v/>
      </c>
      <c r="Q666" s="69">
        <f>+IF(I666="","","ZTRA")</f>
        <v/>
      </c>
      <c r="R666" s="69">
        <f>+IF(J666="","",+IFERROR(+IF(U666="DSZA","ALMA","1004"),"ALMA"))</f>
        <v/>
      </c>
      <c r="S666" s="69">
        <f>+IF(K666="","","40000001")</f>
        <v/>
      </c>
      <c r="T666" s="69">
        <f>+IF(L666="","",+DAY(TODAY())&amp;"."&amp;TEXT(+TODAY(),"MM")&amp;"."&amp;+YEAR(TODAY()))</f>
        <v/>
      </c>
      <c r="U666" s="69">
        <f>+IF(M666="","",IFERROR(+VLOOKUP(C666,materiales!$A$2:$D$1000,4,0),"DSZA"))</f>
        <v/>
      </c>
      <c r="V666" s="69">
        <f>+IF(N666="","","MAN")</f>
        <v/>
      </c>
      <c r="W666" s="69">
        <f>IF(B666="","","02")</f>
        <v/>
      </c>
      <c r="X666" s="69">
        <f>IF(B666="","","01")</f>
        <v/>
      </c>
      <c r="Y666" s="70">
        <f>+RIGHT(B666,8)</f>
        <v/>
      </c>
      <c r="Z666" s="70">
        <f>IF(M666="no_cargado",VLOOKUP(B666,NAfiliado_NFarmacia!A:H,8,0),"")</f>
        <v/>
      </c>
      <c r="AA666" s="71" t="n"/>
    </row>
    <row r="667">
      <c r="A667" s="50" t="n"/>
      <c r="B667" s="70" t="n"/>
      <c r="C667" s="72" t="n"/>
      <c r="D667" s="70" t="n"/>
      <c r="E667" s="70" t="n"/>
      <c r="F667" s="70" t="n"/>
      <c r="G667" s="66">
        <f>+IF($B667="","",+IFERROR(+VLOOKUP(B667,padron!$A$2:$E$2000,2,0),+IFERROR(VLOOKUP(B667,NAfiliado_NFarmacia!$A:$J,10,0),"Ingresar Nuevo Afiliado")))</f>
        <v/>
      </c>
      <c r="H667" s="69">
        <f>+IF(B667="","",+IFERROR(+VLOOKUP($C667,materiales!$A$2:$C$101,2,0),"9999"))</f>
        <v/>
      </c>
      <c r="I667" s="70">
        <f>+IF($B667="","",+IF(OR($F667="Si",$F667=""),IF(ISERROR(VLOOKUP($B667,padron!$A$3:$M$482,9,0)),+IF(ISERROR(VLOOKUP($B667,NAfiliado_NFarmacia!$A$2:$J$497,5,0)),"Ingresa Farmacia",VLOOKUP($B667,NAfiliado_NFarmacia!$A$2:$J$497,5,0)),VLOOKUP($B667,padron!$A$3:$M$482,9,0)),+IF(ISERROR(VLOOKUP($B667,NAfiliado_NFarmacia!$A$2:$J$497,5,0)),"Ingresa Farmacia",VLOOKUP($B667,NAfiliado_NFarmacia!$A$2:$J$497,5,0))))</f>
        <v/>
      </c>
      <c r="J667" s="70">
        <f>+IF($B667="","",+IF(OR($F667="Si",$F667=""),IF(ISERROR(VLOOKUP($B667,padron!$A$3:$M$482,10,0)),+IF(ISERROR(VLOOKUP($B667,NAfiliado_NFarmacia!$A$2:$J$497,5,0)),"Ingresa Direccion de Farmacia",VLOOKUP($B667,NAfiliado_NFarmacia!$A$2:$J$497,6,0)),VLOOKUP($B667,padron!$A$3:$M$482,10,0)),+IF(ISERROR(VLOOKUP($B667,NAfiliado_NFarmacia!$A$2:$J$497,6,0)),"Ingresa Direccion de Farmacia",VLOOKUP($B667,NAfiliado_NFarmacia!$A$2:$J$497,6,0))))</f>
        <v/>
      </c>
      <c r="K667" s="70">
        <f>+IF($B667="","",+IF(OR($F667="Si",$F667=""),IF(ISERROR(VLOOKUP($B667,padron!$A$3:$M$482,10,0)),+IF(ISERROR(VLOOKUP($B667,NAfiliado_NFarmacia!$A$2:$J$497,5,0)),"Ingresa Localidad de Farmacia",VLOOKUP($B667,NAfiliado_NFarmacia!$A$2:$J$497,7,0)),VLOOKUP($B667,padron!$A$3:$M$482,11,0)),+IF(ISERROR(VLOOKUP($B667,NAfiliado_NFarmacia!$A$2:$J$497,7,0)),"Ingresa Localidad de Farmacia",VLOOKUP($B667,NAfiliado_NFarmacia!$A$2:$J$497,7,0))))</f>
        <v/>
      </c>
      <c r="L667" s="69">
        <f>+IF(B667="","",IF(F667="No","84005541",+IFERROR(+VLOOKUP(inicio!B667,padron!$A$2:$H$1999,8,0),"84005541")))</f>
        <v/>
      </c>
      <c r="M667" s="69">
        <f>+IF(B667="","",+IFERROR(+VLOOKUP(B667,padron!A:C,3,0),"no_cargado"))</f>
        <v/>
      </c>
      <c r="N667" s="69">
        <f>+IF(C667="","",+IFERROR(+VLOOKUP($C667,materiales!$A$2:$C$101,3,0),"9999"))</f>
        <v/>
      </c>
      <c r="O667" s="69">
        <f>+IF(D667="","","01")</f>
        <v/>
      </c>
      <c r="P667" s="69">
        <f>+IF(B667="","","CONVENIO 100%")</f>
        <v/>
      </c>
      <c r="Q667" s="69">
        <f>+IF(I667="","","ZTRA")</f>
        <v/>
      </c>
      <c r="R667" s="69">
        <f>+IF(J667="","",+IFERROR(+IF(U667="DSZA","ALMA","1004"),"ALMA"))</f>
        <v/>
      </c>
      <c r="S667" s="69">
        <f>+IF(K667="","","40000001")</f>
        <v/>
      </c>
      <c r="T667" s="69">
        <f>+IF(L667="","",+DAY(TODAY())&amp;"."&amp;TEXT(+TODAY(),"MM")&amp;"."&amp;+YEAR(TODAY()))</f>
        <v/>
      </c>
      <c r="U667" s="69">
        <f>+IF(M667="","",IFERROR(+VLOOKUP(C667,materiales!$A$2:$D$1000,4,0),"DSZA"))</f>
        <v/>
      </c>
      <c r="V667" s="69">
        <f>+IF(N667="","","MAN")</f>
        <v/>
      </c>
      <c r="W667" s="69">
        <f>IF(B667="","","02")</f>
        <v/>
      </c>
      <c r="X667" s="69">
        <f>IF(B667="","","01")</f>
        <v/>
      </c>
      <c r="Y667" s="70">
        <f>+RIGHT(B667,8)</f>
        <v/>
      </c>
      <c r="Z667" s="70">
        <f>IF(M667="no_cargado",VLOOKUP(B667,NAfiliado_NFarmacia!A:H,8,0),"")</f>
        <v/>
      </c>
      <c r="AA667" s="71" t="n"/>
    </row>
    <row r="668">
      <c r="A668" s="50" t="n"/>
      <c r="B668" s="70" t="n"/>
      <c r="C668" s="72" t="n"/>
      <c r="D668" s="70" t="n"/>
      <c r="E668" s="70" t="n"/>
      <c r="F668" s="70" t="n"/>
      <c r="G668" s="66">
        <f>+IF($B668="","",+IFERROR(+VLOOKUP(B668,padron!$A$2:$E$2000,2,0),+IFERROR(VLOOKUP(B668,NAfiliado_NFarmacia!$A:$J,10,0),"Ingresar Nuevo Afiliado")))</f>
        <v/>
      </c>
      <c r="H668" s="69">
        <f>+IF(B668="","",+IFERROR(+VLOOKUP($C668,materiales!$A$2:$C$101,2,0),"9999"))</f>
        <v/>
      </c>
      <c r="I668" s="70">
        <f>+IF($B668="","",+IF(OR($F668="Si",$F668=""),IF(ISERROR(VLOOKUP($B668,padron!$A$3:$M$482,9,0)),+IF(ISERROR(VLOOKUP($B668,NAfiliado_NFarmacia!$A$2:$J$497,5,0)),"Ingresa Farmacia",VLOOKUP($B668,NAfiliado_NFarmacia!$A$2:$J$497,5,0)),VLOOKUP($B668,padron!$A$3:$M$482,9,0)),+IF(ISERROR(VLOOKUP($B668,NAfiliado_NFarmacia!$A$2:$J$497,5,0)),"Ingresa Farmacia",VLOOKUP($B668,NAfiliado_NFarmacia!$A$2:$J$497,5,0))))</f>
        <v/>
      </c>
      <c r="J668" s="70">
        <f>+IF($B668="","",+IF(OR($F668="Si",$F668=""),IF(ISERROR(VLOOKUP($B668,padron!$A$3:$M$482,10,0)),+IF(ISERROR(VLOOKUP($B668,NAfiliado_NFarmacia!$A$2:$J$497,5,0)),"Ingresa Direccion de Farmacia",VLOOKUP($B668,NAfiliado_NFarmacia!$A$2:$J$497,6,0)),VLOOKUP($B668,padron!$A$3:$M$482,10,0)),+IF(ISERROR(VLOOKUP($B668,NAfiliado_NFarmacia!$A$2:$J$497,6,0)),"Ingresa Direccion de Farmacia",VLOOKUP($B668,NAfiliado_NFarmacia!$A$2:$J$497,6,0))))</f>
        <v/>
      </c>
      <c r="K668" s="70">
        <f>+IF($B668="","",+IF(OR($F668="Si",$F668=""),IF(ISERROR(VLOOKUP($B668,padron!$A$3:$M$482,10,0)),+IF(ISERROR(VLOOKUP($B668,NAfiliado_NFarmacia!$A$2:$J$497,5,0)),"Ingresa Localidad de Farmacia",VLOOKUP($B668,NAfiliado_NFarmacia!$A$2:$J$497,7,0)),VLOOKUP($B668,padron!$A$3:$M$482,11,0)),+IF(ISERROR(VLOOKUP($B668,NAfiliado_NFarmacia!$A$2:$J$497,7,0)),"Ingresa Localidad de Farmacia",VLOOKUP($B668,NAfiliado_NFarmacia!$A$2:$J$497,7,0))))</f>
        <v/>
      </c>
      <c r="L668" s="69">
        <f>+IF(B668="","",IF(F668="No","84005541",+IFERROR(+VLOOKUP(inicio!B668,padron!$A$2:$H$1999,8,0),"84005541")))</f>
        <v/>
      </c>
      <c r="M668" s="69">
        <f>+IF(B668="","",+IFERROR(+VLOOKUP(B668,padron!A:C,3,0),"no_cargado"))</f>
        <v/>
      </c>
      <c r="N668" s="69">
        <f>+IF(C668="","",+IFERROR(+VLOOKUP($C668,materiales!$A$2:$C$101,3,0),"9999"))</f>
        <v/>
      </c>
      <c r="O668" s="69">
        <f>+IF(D668="","","01")</f>
        <v/>
      </c>
      <c r="P668" s="69">
        <f>+IF(B668="","","CONVENIO 100%")</f>
        <v/>
      </c>
      <c r="Q668" s="69">
        <f>+IF(I668="","","ZTRA")</f>
        <v/>
      </c>
      <c r="R668" s="69">
        <f>+IF(J668="","",+IFERROR(+IF(U668="DSZA","ALMA","1004"),"ALMA"))</f>
        <v/>
      </c>
      <c r="S668" s="69">
        <f>+IF(K668="","","40000001")</f>
        <v/>
      </c>
      <c r="T668" s="69">
        <f>+IF(L668="","",+DAY(TODAY())&amp;"."&amp;TEXT(+TODAY(),"MM")&amp;"."&amp;+YEAR(TODAY()))</f>
        <v/>
      </c>
      <c r="U668" s="69">
        <f>+IF(M668="","",IFERROR(+VLOOKUP(C668,materiales!$A$2:$D$1000,4,0),"DSZA"))</f>
        <v/>
      </c>
      <c r="V668" s="69">
        <f>+IF(N668="","","MAN")</f>
        <v/>
      </c>
      <c r="W668" s="69">
        <f>IF(B668="","","02")</f>
        <v/>
      </c>
      <c r="X668" s="69">
        <f>IF(B668="","","01")</f>
        <v/>
      </c>
      <c r="Y668" s="70">
        <f>+RIGHT(B668,8)</f>
        <v/>
      </c>
      <c r="Z668" s="70">
        <f>IF(M668="no_cargado",VLOOKUP(B668,NAfiliado_NFarmacia!A:H,8,0),"")</f>
        <v/>
      </c>
      <c r="AA668" s="71" t="n"/>
    </row>
    <row r="669">
      <c r="A669" s="50" t="n"/>
      <c r="B669" s="70" t="n"/>
      <c r="C669" s="72" t="n"/>
      <c r="D669" s="70" t="n"/>
      <c r="E669" s="70" t="n"/>
      <c r="F669" s="70" t="n"/>
      <c r="G669" s="66">
        <f>+IF($B669="","",+IFERROR(+VLOOKUP(B669,padron!$A$2:$E$2000,2,0),+IFERROR(VLOOKUP(B669,NAfiliado_NFarmacia!$A:$J,10,0),"Ingresar Nuevo Afiliado")))</f>
        <v/>
      </c>
      <c r="H669" s="69">
        <f>+IF(B669="","",+IFERROR(+VLOOKUP($C669,materiales!$A$2:$C$101,2,0),"9999"))</f>
        <v/>
      </c>
      <c r="I669" s="70">
        <f>+IF($B669="","",+IF(OR($F669="Si",$F669=""),IF(ISERROR(VLOOKUP($B669,padron!$A$3:$M$482,9,0)),+IF(ISERROR(VLOOKUP($B669,NAfiliado_NFarmacia!$A$2:$J$497,5,0)),"Ingresa Farmacia",VLOOKUP($B669,NAfiliado_NFarmacia!$A$2:$J$497,5,0)),VLOOKUP($B669,padron!$A$3:$M$482,9,0)),+IF(ISERROR(VLOOKUP($B669,NAfiliado_NFarmacia!$A$2:$J$497,5,0)),"Ingresa Farmacia",VLOOKUP($B669,NAfiliado_NFarmacia!$A$2:$J$497,5,0))))</f>
        <v/>
      </c>
      <c r="J669" s="70">
        <f>+IF($B669="","",+IF(OR($F669="Si",$F669=""),IF(ISERROR(VLOOKUP($B669,padron!$A$3:$M$482,10,0)),+IF(ISERROR(VLOOKUP($B669,NAfiliado_NFarmacia!$A$2:$J$497,5,0)),"Ingresa Direccion de Farmacia",VLOOKUP($B669,NAfiliado_NFarmacia!$A$2:$J$497,6,0)),VLOOKUP($B669,padron!$A$3:$M$482,10,0)),+IF(ISERROR(VLOOKUP($B669,NAfiliado_NFarmacia!$A$2:$J$497,6,0)),"Ingresa Direccion de Farmacia",VLOOKUP($B669,NAfiliado_NFarmacia!$A$2:$J$497,6,0))))</f>
        <v/>
      </c>
      <c r="K669" s="70">
        <f>+IF($B669="","",+IF(OR($F669="Si",$F669=""),IF(ISERROR(VLOOKUP($B669,padron!$A$3:$M$482,10,0)),+IF(ISERROR(VLOOKUP($B669,NAfiliado_NFarmacia!$A$2:$J$497,5,0)),"Ingresa Localidad de Farmacia",VLOOKUP($B669,NAfiliado_NFarmacia!$A$2:$J$497,7,0)),VLOOKUP($B669,padron!$A$3:$M$482,11,0)),+IF(ISERROR(VLOOKUP($B669,NAfiliado_NFarmacia!$A$2:$J$497,7,0)),"Ingresa Localidad de Farmacia",VLOOKUP($B669,NAfiliado_NFarmacia!$A$2:$J$497,7,0))))</f>
        <v/>
      </c>
      <c r="L669" s="69">
        <f>+IF(B669="","",IF(F669="No","84005541",+IFERROR(+VLOOKUP(inicio!B669,padron!$A$2:$H$1999,8,0),"84005541")))</f>
        <v/>
      </c>
      <c r="M669" s="69">
        <f>+IF(B669="","",+IFERROR(+VLOOKUP(B669,padron!A:C,3,0),"no_cargado"))</f>
        <v/>
      </c>
      <c r="N669" s="69">
        <f>+IF(C669="","",+IFERROR(+VLOOKUP($C669,materiales!$A$2:$C$101,3,0),"9999"))</f>
        <v/>
      </c>
      <c r="O669" s="69">
        <f>+IF(D669="","","01")</f>
        <v/>
      </c>
      <c r="P669" s="69">
        <f>+IF(B669="","","CONVENIO 100%")</f>
        <v/>
      </c>
      <c r="Q669" s="69">
        <f>+IF(I669="","","ZTRA")</f>
        <v/>
      </c>
      <c r="R669" s="69">
        <f>+IF(J669="","",+IFERROR(+IF(U669="DSZA","ALMA","1004"),"ALMA"))</f>
        <v/>
      </c>
      <c r="S669" s="69">
        <f>+IF(K669="","","40000001")</f>
        <v/>
      </c>
      <c r="T669" s="69">
        <f>+IF(L669="","",+DAY(TODAY())&amp;"."&amp;TEXT(+TODAY(),"MM")&amp;"."&amp;+YEAR(TODAY()))</f>
        <v/>
      </c>
      <c r="U669" s="69">
        <f>+IF(M669="","",IFERROR(+VLOOKUP(C669,materiales!$A$2:$D$1000,4,0),"DSZA"))</f>
        <v/>
      </c>
      <c r="V669" s="69">
        <f>+IF(N669="","","MAN")</f>
        <v/>
      </c>
      <c r="W669" s="69">
        <f>IF(B669="","","02")</f>
        <v/>
      </c>
      <c r="X669" s="69">
        <f>IF(B669="","","01")</f>
        <v/>
      </c>
      <c r="Y669" s="70">
        <f>+RIGHT(B669,8)</f>
        <v/>
      </c>
      <c r="Z669" s="70">
        <f>IF(M669="no_cargado",VLOOKUP(B669,NAfiliado_NFarmacia!A:H,8,0),"")</f>
        <v/>
      </c>
      <c r="AA669" s="71" t="n"/>
    </row>
    <row r="670">
      <c r="A670" s="50" t="n"/>
      <c r="B670" s="70" t="n"/>
      <c r="C670" s="72" t="n"/>
      <c r="D670" s="70" t="n"/>
      <c r="E670" s="70" t="n"/>
      <c r="F670" s="70" t="n"/>
      <c r="G670" s="66">
        <f>+IF($B670="","",+IFERROR(+VLOOKUP(B670,padron!$A$2:$E$2000,2,0),+IFERROR(VLOOKUP(B670,NAfiliado_NFarmacia!$A:$J,10,0),"Ingresar Nuevo Afiliado")))</f>
        <v/>
      </c>
      <c r="H670" s="69">
        <f>+IF(B670="","",+IFERROR(+VLOOKUP($C670,materiales!$A$2:$C$101,2,0),"9999"))</f>
        <v/>
      </c>
      <c r="I670" s="70">
        <f>+IF($B670="","",+IF(OR($F670="Si",$F670=""),IF(ISERROR(VLOOKUP($B670,padron!$A$3:$M$482,9,0)),+IF(ISERROR(VLOOKUP($B670,NAfiliado_NFarmacia!$A$2:$J$497,5,0)),"Ingresa Farmacia",VLOOKUP($B670,NAfiliado_NFarmacia!$A$2:$J$497,5,0)),VLOOKUP($B670,padron!$A$3:$M$482,9,0)),+IF(ISERROR(VLOOKUP($B670,NAfiliado_NFarmacia!$A$2:$J$497,5,0)),"Ingresa Farmacia",VLOOKUP($B670,NAfiliado_NFarmacia!$A$2:$J$497,5,0))))</f>
        <v/>
      </c>
      <c r="J670" s="70">
        <f>+IF($B670="","",+IF(OR($F670="Si",$F670=""),IF(ISERROR(VLOOKUP($B670,padron!$A$3:$M$482,10,0)),+IF(ISERROR(VLOOKUP($B670,NAfiliado_NFarmacia!$A$2:$J$497,5,0)),"Ingresa Direccion de Farmacia",VLOOKUP($B670,NAfiliado_NFarmacia!$A$2:$J$497,6,0)),VLOOKUP($B670,padron!$A$3:$M$482,10,0)),+IF(ISERROR(VLOOKUP($B670,NAfiliado_NFarmacia!$A$2:$J$497,6,0)),"Ingresa Direccion de Farmacia",VLOOKUP($B670,NAfiliado_NFarmacia!$A$2:$J$497,6,0))))</f>
        <v/>
      </c>
      <c r="K670" s="70">
        <f>+IF($B670="","",+IF(OR($F670="Si",$F670=""),IF(ISERROR(VLOOKUP($B670,padron!$A$3:$M$482,10,0)),+IF(ISERROR(VLOOKUP($B670,NAfiliado_NFarmacia!$A$2:$J$497,5,0)),"Ingresa Localidad de Farmacia",VLOOKUP($B670,NAfiliado_NFarmacia!$A$2:$J$497,7,0)),VLOOKUP($B670,padron!$A$3:$M$482,11,0)),+IF(ISERROR(VLOOKUP($B670,NAfiliado_NFarmacia!$A$2:$J$497,7,0)),"Ingresa Localidad de Farmacia",VLOOKUP($B670,NAfiliado_NFarmacia!$A$2:$J$497,7,0))))</f>
        <v/>
      </c>
      <c r="L670" s="69">
        <f>+IF(B670="","",IF(F670="No","84005541",+IFERROR(+VLOOKUP(inicio!B670,padron!$A$2:$H$1999,8,0),"84005541")))</f>
        <v/>
      </c>
      <c r="M670" s="69">
        <f>+IF(B670="","",+IFERROR(+VLOOKUP(B670,padron!A:C,3,0),"no_cargado"))</f>
        <v/>
      </c>
      <c r="N670" s="69">
        <f>+IF(C670="","",+IFERROR(+VLOOKUP($C670,materiales!$A$2:$C$101,3,0),"9999"))</f>
        <v/>
      </c>
      <c r="O670" s="69">
        <f>+IF(D670="","","01")</f>
        <v/>
      </c>
      <c r="P670" s="69">
        <f>+IF(B670="","","CONVENIO 100%")</f>
        <v/>
      </c>
      <c r="Q670" s="69">
        <f>+IF(I670="","","ZTRA")</f>
        <v/>
      </c>
      <c r="R670" s="69">
        <f>+IF(J670="","",+IFERROR(+IF(U670="DSZA","ALMA","1004"),"ALMA"))</f>
        <v/>
      </c>
      <c r="S670" s="69">
        <f>+IF(K670="","","40000001")</f>
        <v/>
      </c>
      <c r="T670" s="69">
        <f>+IF(L670="","",+DAY(TODAY())&amp;"."&amp;TEXT(+TODAY(),"MM")&amp;"."&amp;+YEAR(TODAY()))</f>
        <v/>
      </c>
      <c r="U670" s="69">
        <f>+IF(M670="","",IFERROR(+VLOOKUP(C670,materiales!$A$2:$D$1000,4,0),"DSZA"))</f>
        <v/>
      </c>
      <c r="V670" s="69">
        <f>+IF(N670="","","MAN")</f>
        <v/>
      </c>
      <c r="W670" s="69">
        <f>IF(B670="","","02")</f>
        <v/>
      </c>
      <c r="X670" s="69">
        <f>IF(B670="","","01")</f>
        <v/>
      </c>
      <c r="Y670" s="70">
        <f>+RIGHT(B670,8)</f>
        <v/>
      </c>
      <c r="Z670" s="70">
        <f>IF(M670="no_cargado",VLOOKUP(B670,NAfiliado_NFarmacia!A:H,8,0),"")</f>
        <v/>
      </c>
      <c r="AA670" s="71" t="n"/>
    </row>
    <row r="671">
      <c r="A671" s="50" t="n"/>
      <c r="B671" s="70" t="n"/>
      <c r="C671" s="72" t="n"/>
      <c r="D671" s="70" t="n"/>
      <c r="E671" s="70" t="n"/>
      <c r="F671" s="70" t="n"/>
      <c r="G671" s="66">
        <f>+IF($B671="","",+IFERROR(+VLOOKUP(B671,padron!$A$2:$E$2000,2,0),+IFERROR(VLOOKUP(B671,NAfiliado_NFarmacia!$A:$J,10,0),"Ingresar Nuevo Afiliado")))</f>
        <v/>
      </c>
      <c r="H671" s="69">
        <f>+IF(B671="","",+IFERROR(+VLOOKUP($C671,materiales!$A$2:$C$101,2,0),"9999"))</f>
        <v/>
      </c>
      <c r="I671" s="70">
        <f>+IF($B671="","",+IF(OR($F671="Si",$F671=""),IF(ISERROR(VLOOKUP($B671,padron!$A$3:$M$482,9,0)),+IF(ISERROR(VLOOKUP($B671,NAfiliado_NFarmacia!$A$2:$J$497,5,0)),"Ingresa Farmacia",VLOOKUP($B671,NAfiliado_NFarmacia!$A$2:$J$497,5,0)),VLOOKUP($B671,padron!$A$3:$M$482,9,0)),+IF(ISERROR(VLOOKUP($B671,NAfiliado_NFarmacia!$A$2:$J$497,5,0)),"Ingresa Farmacia",VLOOKUP($B671,NAfiliado_NFarmacia!$A$2:$J$497,5,0))))</f>
        <v/>
      </c>
      <c r="J671" s="70">
        <f>+IF($B671="","",+IF(OR($F671="Si",$F671=""),IF(ISERROR(VLOOKUP($B671,padron!$A$3:$M$482,10,0)),+IF(ISERROR(VLOOKUP($B671,NAfiliado_NFarmacia!$A$2:$J$497,5,0)),"Ingresa Direccion de Farmacia",VLOOKUP($B671,NAfiliado_NFarmacia!$A$2:$J$497,6,0)),VLOOKUP($B671,padron!$A$3:$M$482,10,0)),+IF(ISERROR(VLOOKUP($B671,NAfiliado_NFarmacia!$A$2:$J$497,6,0)),"Ingresa Direccion de Farmacia",VLOOKUP($B671,NAfiliado_NFarmacia!$A$2:$J$497,6,0))))</f>
        <v/>
      </c>
      <c r="K671" s="70">
        <f>+IF($B671="","",+IF(OR($F671="Si",$F671=""),IF(ISERROR(VLOOKUP($B671,padron!$A$3:$M$482,10,0)),+IF(ISERROR(VLOOKUP($B671,NAfiliado_NFarmacia!$A$2:$J$497,5,0)),"Ingresa Localidad de Farmacia",VLOOKUP($B671,NAfiliado_NFarmacia!$A$2:$J$497,7,0)),VLOOKUP($B671,padron!$A$3:$M$482,11,0)),+IF(ISERROR(VLOOKUP($B671,NAfiliado_NFarmacia!$A$2:$J$497,7,0)),"Ingresa Localidad de Farmacia",VLOOKUP($B671,NAfiliado_NFarmacia!$A$2:$J$497,7,0))))</f>
        <v/>
      </c>
      <c r="L671" s="69">
        <f>+IF(B671="","",IF(F671="No","84005541",+IFERROR(+VLOOKUP(inicio!B671,padron!$A$2:$H$1999,8,0),"84005541")))</f>
        <v/>
      </c>
      <c r="M671" s="69">
        <f>+IF(B671="","",+IFERROR(+VLOOKUP(B671,padron!A:C,3,0),"no_cargado"))</f>
        <v/>
      </c>
      <c r="N671" s="69">
        <f>+IF(C671="","",+IFERROR(+VLOOKUP($C671,materiales!$A$2:$C$101,3,0),"9999"))</f>
        <v/>
      </c>
      <c r="O671" s="69">
        <f>+IF(D671="","","01")</f>
        <v/>
      </c>
      <c r="P671" s="69">
        <f>+IF(B671="","","CONVENIO 100%")</f>
        <v/>
      </c>
      <c r="Q671" s="69">
        <f>+IF(I671="","","ZTRA")</f>
        <v/>
      </c>
      <c r="R671" s="69">
        <f>+IF(J671="","",+IFERROR(+IF(U671="DSZA","ALMA","1004"),"ALMA"))</f>
        <v/>
      </c>
      <c r="S671" s="69">
        <f>+IF(K671="","","40000001")</f>
        <v/>
      </c>
      <c r="T671" s="69">
        <f>+IF(L671="","",+DAY(TODAY())&amp;"."&amp;TEXT(+TODAY(),"MM")&amp;"."&amp;+YEAR(TODAY()))</f>
        <v/>
      </c>
      <c r="U671" s="69">
        <f>+IF(M671="","",IFERROR(+VLOOKUP(C671,materiales!$A$2:$D$1000,4,0),"DSZA"))</f>
        <v/>
      </c>
      <c r="V671" s="69">
        <f>+IF(N671="","","MAN")</f>
        <v/>
      </c>
      <c r="W671" s="69">
        <f>IF(B671="","","02")</f>
        <v/>
      </c>
      <c r="X671" s="69">
        <f>IF(B671="","","01")</f>
        <v/>
      </c>
      <c r="Y671" s="70">
        <f>+RIGHT(B671,8)</f>
        <v/>
      </c>
      <c r="Z671" s="70">
        <f>IF(M671="no_cargado",VLOOKUP(B671,NAfiliado_NFarmacia!A:H,8,0),"")</f>
        <v/>
      </c>
      <c r="AA671" s="71" t="n"/>
    </row>
    <row r="672">
      <c r="A672" s="50" t="n"/>
      <c r="B672" s="70" t="n"/>
      <c r="C672" s="72" t="n"/>
      <c r="D672" s="70" t="n"/>
      <c r="E672" s="70" t="n"/>
      <c r="F672" s="70" t="n"/>
      <c r="G672" s="66">
        <f>+IF($B672="","",+IFERROR(+VLOOKUP(B672,padron!$A$2:$E$2000,2,0),+IFERROR(VLOOKUP(B672,NAfiliado_NFarmacia!$A:$J,10,0),"Ingresar Nuevo Afiliado")))</f>
        <v/>
      </c>
      <c r="H672" s="69">
        <f>+IF(B672="","",+IFERROR(+VLOOKUP($C672,materiales!$A$2:$C$101,2,0),"9999"))</f>
        <v/>
      </c>
      <c r="I672" s="70">
        <f>+IF($B672="","",+IF(OR($F672="Si",$F672=""),IF(ISERROR(VLOOKUP($B672,padron!$A$3:$M$482,9,0)),+IF(ISERROR(VLOOKUP($B672,NAfiliado_NFarmacia!$A$2:$J$497,5,0)),"Ingresa Farmacia",VLOOKUP($B672,NAfiliado_NFarmacia!$A$2:$J$497,5,0)),VLOOKUP($B672,padron!$A$3:$M$482,9,0)),+IF(ISERROR(VLOOKUP($B672,NAfiliado_NFarmacia!$A$2:$J$497,5,0)),"Ingresa Farmacia",VLOOKUP($B672,NAfiliado_NFarmacia!$A$2:$J$497,5,0))))</f>
        <v/>
      </c>
      <c r="J672" s="70">
        <f>+IF($B672="","",+IF(OR($F672="Si",$F672=""),IF(ISERROR(VLOOKUP($B672,padron!$A$3:$M$482,10,0)),+IF(ISERROR(VLOOKUP($B672,NAfiliado_NFarmacia!$A$2:$J$497,5,0)),"Ingresa Direccion de Farmacia",VLOOKUP($B672,NAfiliado_NFarmacia!$A$2:$J$497,6,0)),VLOOKUP($B672,padron!$A$3:$M$482,10,0)),+IF(ISERROR(VLOOKUP($B672,NAfiliado_NFarmacia!$A$2:$J$497,6,0)),"Ingresa Direccion de Farmacia",VLOOKUP($B672,NAfiliado_NFarmacia!$A$2:$J$497,6,0))))</f>
        <v/>
      </c>
      <c r="K672" s="70">
        <f>+IF($B672="","",+IF(OR($F672="Si",$F672=""),IF(ISERROR(VLOOKUP($B672,padron!$A$3:$M$482,10,0)),+IF(ISERROR(VLOOKUP($B672,NAfiliado_NFarmacia!$A$2:$J$497,5,0)),"Ingresa Localidad de Farmacia",VLOOKUP($B672,NAfiliado_NFarmacia!$A$2:$J$497,7,0)),VLOOKUP($B672,padron!$A$3:$M$482,11,0)),+IF(ISERROR(VLOOKUP($B672,NAfiliado_NFarmacia!$A$2:$J$497,7,0)),"Ingresa Localidad de Farmacia",VLOOKUP($B672,NAfiliado_NFarmacia!$A$2:$J$497,7,0))))</f>
        <v/>
      </c>
      <c r="L672" s="69">
        <f>+IF(B672="","",IF(F672="No","84005541",+IFERROR(+VLOOKUP(inicio!B672,padron!$A$2:$H$1999,8,0),"84005541")))</f>
        <v/>
      </c>
      <c r="M672" s="69">
        <f>+IF(B672="","",+IFERROR(+VLOOKUP(B672,padron!A:C,3,0),"no_cargado"))</f>
        <v/>
      </c>
      <c r="N672" s="69">
        <f>+IF(C672="","",+IFERROR(+VLOOKUP($C672,materiales!$A$2:$C$101,3,0),"9999"))</f>
        <v/>
      </c>
      <c r="O672" s="69">
        <f>+IF(D672="","","01")</f>
        <v/>
      </c>
      <c r="P672" s="69">
        <f>+IF(B672="","","CONVENIO 100%")</f>
        <v/>
      </c>
      <c r="Q672" s="69">
        <f>+IF(I672="","","ZTRA")</f>
        <v/>
      </c>
      <c r="R672" s="69">
        <f>+IF(J672="","",+IFERROR(+IF(U672="DSZA","ALMA","1004"),"ALMA"))</f>
        <v/>
      </c>
      <c r="S672" s="69">
        <f>+IF(K672="","","40000001")</f>
        <v/>
      </c>
      <c r="T672" s="69">
        <f>+IF(L672="","",+DAY(TODAY())&amp;"."&amp;TEXT(+TODAY(),"MM")&amp;"."&amp;+YEAR(TODAY()))</f>
        <v/>
      </c>
      <c r="U672" s="69">
        <f>+IF(M672="","",IFERROR(+VLOOKUP(C672,materiales!$A$2:$D$1000,4,0),"DSZA"))</f>
        <v/>
      </c>
      <c r="V672" s="69">
        <f>+IF(N672="","","MAN")</f>
        <v/>
      </c>
      <c r="W672" s="69">
        <f>IF(B672="","","02")</f>
        <v/>
      </c>
      <c r="X672" s="69">
        <f>IF(B672="","","01")</f>
        <v/>
      </c>
      <c r="Y672" s="70">
        <f>+RIGHT(B672,8)</f>
        <v/>
      </c>
      <c r="Z672" s="70">
        <f>IF(M672="no_cargado",VLOOKUP(B672,NAfiliado_NFarmacia!A:H,8,0),"")</f>
        <v/>
      </c>
      <c r="AA672" s="71" t="n"/>
    </row>
    <row r="673">
      <c r="A673" s="50" t="n"/>
      <c r="B673" s="70" t="n"/>
      <c r="C673" s="72" t="n"/>
      <c r="D673" s="70" t="n"/>
      <c r="E673" s="70" t="n"/>
      <c r="F673" s="70" t="n"/>
      <c r="G673" s="66">
        <f>+IF($B673="","",+IFERROR(+VLOOKUP(B673,padron!$A$2:$E$2000,2,0),+IFERROR(VLOOKUP(B673,NAfiliado_NFarmacia!$A:$J,10,0),"Ingresar Nuevo Afiliado")))</f>
        <v/>
      </c>
      <c r="H673" s="69">
        <f>+IF(B673="","",+IFERROR(+VLOOKUP($C673,materiales!$A$2:$C$101,2,0),"9999"))</f>
        <v/>
      </c>
      <c r="I673" s="70">
        <f>+IF($B673="","",+IF(OR($F673="Si",$F673=""),IF(ISERROR(VLOOKUP($B673,padron!$A$3:$M$482,9,0)),+IF(ISERROR(VLOOKUP($B673,NAfiliado_NFarmacia!$A$2:$J$497,5,0)),"Ingresa Farmacia",VLOOKUP($B673,NAfiliado_NFarmacia!$A$2:$J$497,5,0)),VLOOKUP($B673,padron!$A$3:$M$482,9,0)),+IF(ISERROR(VLOOKUP($B673,NAfiliado_NFarmacia!$A$2:$J$497,5,0)),"Ingresa Farmacia",VLOOKUP($B673,NAfiliado_NFarmacia!$A$2:$J$497,5,0))))</f>
        <v/>
      </c>
      <c r="J673" s="70">
        <f>+IF($B673="","",+IF(OR($F673="Si",$F673=""),IF(ISERROR(VLOOKUP($B673,padron!$A$3:$M$482,10,0)),+IF(ISERROR(VLOOKUP($B673,NAfiliado_NFarmacia!$A$2:$J$497,5,0)),"Ingresa Direccion de Farmacia",VLOOKUP($B673,NAfiliado_NFarmacia!$A$2:$J$497,6,0)),VLOOKUP($B673,padron!$A$3:$M$482,10,0)),+IF(ISERROR(VLOOKUP($B673,NAfiliado_NFarmacia!$A$2:$J$497,6,0)),"Ingresa Direccion de Farmacia",VLOOKUP($B673,NAfiliado_NFarmacia!$A$2:$J$497,6,0))))</f>
        <v/>
      </c>
      <c r="K673" s="70">
        <f>+IF($B673="","",+IF(OR($F673="Si",$F673=""),IF(ISERROR(VLOOKUP($B673,padron!$A$3:$M$482,10,0)),+IF(ISERROR(VLOOKUP($B673,NAfiliado_NFarmacia!$A$2:$J$497,5,0)),"Ingresa Localidad de Farmacia",VLOOKUP($B673,NAfiliado_NFarmacia!$A$2:$J$497,7,0)),VLOOKUP($B673,padron!$A$3:$M$482,11,0)),+IF(ISERROR(VLOOKUP($B673,NAfiliado_NFarmacia!$A$2:$J$497,7,0)),"Ingresa Localidad de Farmacia",VLOOKUP($B673,NAfiliado_NFarmacia!$A$2:$J$497,7,0))))</f>
        <v/>
      </c>
      <c r="L673" s="69">
        <f>+IF(B673="","",IF(F673="No","84005541",+IFERROR(+VLOOKUP(inicio!B673,padron!$A$2:$H$1999,8,0),"84005541")))</f>
        <v/>
      </c>
      <c r="M673" s="69">
        <f>+IF(B673="","",+IFERROR(+VLOOKUP(B673,padron!A:C,3,0),"no_cargado"))</f>
        <v/>
      </c>
      <c r="N673" s="69">
        <f>+IF(C673="","",+IFERROR(+VLOOKUP($C673,materiales!$A$2:$C$101,3,0),"9999"))</f>
        <v/>
      </c>
      <c r="O673" s="69">
        <f>+IF(D673="","","01")</f>
        <v/>
      </c>
      <c r="P673" s="69">
        <f>+IF(B673="","","CONVENIO 100%")</f>
        <v/>
      </c>
      <c r="Q673" s="69">
        <f>+IF(I673="","","ZTRA")</f>
        <v/>
      </c>
      <c r="R673" s="69">
        <f>+IF(J673="","",+IFERROR(+IF(U673="DSZA","ALMA","1004"),"ALMA"))</f>
        <v/>
      </c>
      <c r="S673" s="69">
        <f>+IF(K673="","","40000001")</f>
        <v/>
      </c>
      <c r="T673" s="69">
        <f>+IF(L673="","",+DAY(TODAY())&amp;"."&amp;TEXT(+TODAY(),"MM")&amp;"."&amp;+YEAR(TODAY()))</f>
        <v/>
      </c>
      <c r="U673" s="69">
        <f>+IF(M673="","",IFERROR(+VLOOKUP(C673,materiales!$A$2:$D$1000,4,0),"DSZA"))</f>
        <v/>
      </c>
      <c r="V673" s="69">
        <f>+IF(N673="","","MAN")</f>
        <v/>
      </c>
      <c r="W673" s="69">
        <f>IF(B673="","","02")</f>
        <v/>
      </c>
      <c r="X673" s="69">
        <f>IF(B673="","","01")</f>
        <v/>
      </c>
      <c r="Y673" s="70">
        <f>+RIGHT(B673,8)</f>
        <v/>
      </c>
      <c r="Z673" s="70">
        <f>IF(M673="no_cargado",VLOOKUP(B673,NAfiliado_NFarmacia!A:H,8,0),"")</f>
        <v/>
      </c>
      <c r="AA673" s="71" t="n"/>
    </row>
    <row r="674">
      <c r="A674" s="50" t="n"/>
      <c r="B674" s="70" t="n"/>
      <c r="C674" s="72" t="n"/>
      <c r="D674" s="70" t="n"/>
      <c r="E674" s="70" t="n"/>
      <c r="F674" s="70" t="n"/>
      <c r="G674" s="66">
        <f>+IF($B674="","",+IFERROR(+VLOOKUP(B674,padron!$A$2:$E$2000,2,0),+IFERROR(VLOOKUP(B674,NAfiliado_NFarmacia!$A:$J,10,0),"Ingresar Nuevo Afiliado")))</f>
        <v/>
      </c>
      <c r="H674" s="69">
        <f>+IF(B674="","",+IFERROR(+VLOOKUP($C674,materiales!$A$2:$C$101,2,0),"9999"))</f>
        <v/>
      </c>
      <c r="I674" s="70">
        <f>+IF($B674="","",+IF(OR($F674="Si",$F674=""),IF(ISERROR(VLOOKUP($B674,padron!$A$3:$M$482,9,0)),+IF(ISERROR(VLOOKUP($B674,NAfiliado_NFarmacia!$A$2:$J$497,5,0)),"Ingresa Farmacia",VLOOKUP($B674,NAfiliado_NFarmacia!$A$2:$J$497,5,0)),VLOOKUP($B674,padron!$A$3:$M$482,9,0)),+IF(ISERROR(VLOOKUP($B674,NAfiliado_NFarmacia!$A$2:$J$497,5,0)),"Ingresa Farmacia",VLOOKUP($B674,NAfiliado_NFarmacia!$A$2:$J$497,5,0))))</f>
        <v/>
      </c>
      <c r="J674" s="70">
        <f>+IF($B674="","",+IF(OR($F674="Si",$F674=""),IF(ISERROR(VLOOKUP($B674,padron!$A$3:$M$482,10,0)),+IF(ISERROR(VLOOKUP($B674,NAfiliado_NFarmacia!$A$2:$J$497,5,0)),"Ingresa Direccion de Farmacia",VLOOKUP($B674,NAfiliado_NFarmacia!$A$2:$J$497,6,0)),VLOOKUP($B674,padron!$A$3:$M$482,10,0)),+IF(ISERROR(VLOOKUP($B674,NAfiliado_NFarmacia!$A$2:$J$497,6,0)),"Ingresa Direccion de Farmacia",VLOOKUP($B674,NAfiliado_NFarmacia!$A$2:$J$497,6,0))))</f>
        <v/>
      </c>
      <c r="K674" s="70">
        <f>+IF($B674="","",+IF(OR($F674="Si",$F674=""),IF(ISERROR(VLOOKUP($B674,padron!$A$3:$M$482,10,0)),+IF(ISERROR(VLOOKUP($B674,NAfiliado_NFarmacia!$A$2:$J$497,5,0)),"Ingresa Localidad de Farmacia",VLOOKUP($B674,NAfiliado_NFarmacia!$A$2:$J$497,7,0)),VLOOKUP($B674,padron!$A$3:$M$482,11,0)),+IF(ISERROR(VLOOKUP($B674,NAfiliado_NFarmacia!$A$2:$J$497,7,0)),"Ingresa Localidad de Farmacia",VLOOKUP($B674,NAfiliado_NFarmacia!$A$2:$J$497,7,0))))</f>
        <v/>
      </c>
      <c r="L674" s="69">
        <f>+IF(B674="","",IF(F674="No","84005541",+IFERROR(+VLOOKUP(inicio!B674,padron!$A$2:$H$1999,8,0),"84005541")))</f>
        <v/>
      </c>
      <c r="M674" s="69">
        <f>+IF(B674="","",+IFERROR(+VLOOKUP(B674,padron!A:C,3,0),"no_cargado"))</f>
        <v/>
      </c>
      <c r="N674" s="69">
        <f>+IF(C674="","",+IFERROR(+VLOOKUP($C674,materiales!$A$2:$C$101,3,0),"9999"))</f>
        <v/>
      </c>
      <c r="O674" s="69">
        <f>+IF(D674="","","01")</f>
        <v/>
      </c>
      <c r="P674" s="69">
        <f>+IF(B674="","","CONVENIO 100%")</f>
        <v/>
      </c>
      <c r="Q674" s="69">
        <f>+IF(I674="","","ZTRA")</f>
        <v/>
      </c>
      <c r="R674" s="69">
        <f>+IF(J674="","",+IFERROR(+IF(U674="DSZA","ALMA","1004"),"ALMA"))</f>
        <v/>
      </c>
      <c r="S674" s="69">
        <f>+IF(K674="","","40000001")</f>
        <v/>
      </c>
      <c r="T674" s="69">
        <f>+IF(L674="","",+DAY(TODAY())&amp;"."&amp;TEXT(+TODAY(),"MM")&amp;"."&amp;+YEAR(TODAY()))</f>
        <v/>
      </c>
      <c r="U674" s="69">
        <f>+IF(M674="","",IFERROR(+VLOOKUP(C674,materiales!$A$2:$D$1000,4,0),"DSZA"))</f>
        <v/>
      </c>
      <c r="V674" s="69">
        <f>+IF(N674="","","MAN")</f>
        <v/>
      </c>
      <c r="W674" s="69">
        <f>IF(B674="","","02")</f>
        <v/>
      </c>
      <c r="X674" s="69">
        <f>IF(B674="","","01")</f>
        <v/>
      </c>
      <c r="Y674" s="70">
        <f>+RIGHT(B674,8)</f>
        <v/>
      </c>
      <c r="Z674" s="70">
        <f>IF(M674="no_cargado",VLOOKUP(B674,NAfiliado_NFarmacia!A:H,8,0),"")</f>
        <v/>
      </c>
      <c r="AA674" s="71" t="n"/>
    </row>
    <row r="675">
      <c r="A675" s="50" t="n"/>
      <c r="B675" s="70" t="n"/>
      <c r="C675" s="72" t="n"/>
      <c r="D675" s="70" t="n"/>
      <c r="E675" s="70" t="n"/>
      <c r="F675" s="70" t="n"/>
      <c r="G675" s="66">
        <f>+IF($B675="","",+IFERROR(+VLOOKUP(B675,padron!$A$2:$E$2000,2,0),+IFERROR(VLOOKUP(B675,NAfiliado_NFarmacia!$A:$J,10,0),"Ingresar Nuevo Afiliado")))</f>
        <v/>
      </c>
      <c r="H675" s="69">
        <f>+IF(B675="","",+IFERROR(+VLOOKUP($C675,materiales!$A$2:$C$101,2,0),"9999"))</f>
        <v/>
      </c>
      <c r="I675" s="70">
        <f>+IF($B675="","",+IF(OR($F675="Si",$F675=""),IF(ISERROR(VLOOKUP($B675,padron!$A$3:$M$482,9,0)),+IF(ISERROR(VLOOKUP($B675,NAfiliado_NFarmacia!$A$2:$J$497,5,0)),"Ingresa Farmacia",VLOOKUP($B675,NAfiliado_NFarmacia!$A$2:$J$497,5,0)),VLOOKUP($B675,padron!$A$3:$M$482,9,0)),+IF(ISERROR(VLOOKUP($B675,NAfiliado_NFarmacia!$A$2:$J$497,5,0)),"Ingresa Farmacia",VLOOKUP($B675,NAfiliado_NFarmacia!$A$2:$J$497,5,0))))</f>
        <v/>
      </c>
      <c r="J675" s="70">
        <f>+IF($B675="","",+IF(OR($F675="Si",$F675=""),IF(ISERROR(VLOOKUP($B675,padron!$A$3:$M$482,10,0)),+IF(ISERROR(VLOOKUP($B675,NAfiliado_NFarmacia!$A$2:$J$497,5,0)),"Ingresa Direccion de Farmacia",VLOOKUP($B675,NAfiliado_NFarmacia!$A$2:$J$497,6,0)),VLOOKUP($B675,padron!$A$3:$M$482,10,0)),+IF(ISERROR(VLOOKUP($B675,NAfiliado_NFarmacia!$A$2:$J$497,6,0)),"Ingresa Direccion de Farmacia",VLOOKUP($B675,NAfiliado_NFarmacia!$A$2:$J$497,6,0))))</f>
        <v/>
      </c>
      <c r="K675" s="70">
        <f>+IF($B675="","",+IF(OR($F675="Si",$F675=""),IF(ISERROR(VLOOKUP($B675,padron!$A$3:$M$482,10,0)),+IF(ISERROR(VLOOKUP($B675,NAfiliado_NFarmacia!$A$2:$J$497,5,0)),"Ingresa Localidad de Farmacia",VLOOKUP($B675,NAfiliado_NFarmacia!$A$2:$J$497,7,0)),VLOOKUP($B675,padron!$A$3:$M$482,11,0)),+IF(ISERROR(VLOOKUP($B675,NAfiliado_NFarmacia!$A$2:$J$497,7,0)),"Ingresa Localidad de Farmacia",VLOOKUP($B675,NAfiliado_NFarmacia!$A$2:$J$497,7,0))))</f>
        <v/>
      </c>
      <c r="L675" s="69">
        <f>+IF(B675="","",IF(F675="No","84005541",+IFERROR(+VLOOKUP(inicio!B675,padron!$A$2:$H$1999,8,0),"84005541")))</f>
        <v/>
      </c>
      <c r="M675" s="69">
        <f>+IF(B675="","",+IFERROR(+VLOOKUP(B675,padron!A:C,3,0),"no_cargado"))</f>
        <v/>
      </c>
      <c r="N675" s="69">
        <f>+IF(C675="","",+IFERROR(+VLOOKUP($C675,materiales!$A$2:$C$101,3,0),"9999"))</f>
        <v/>
      </c>
      <c r="O675" s="69">
        <f>+IF(D675="","","01")</f>
        <v/>
      </c>
      <c r="P675" s="69">
        <f>+IF(B675="","","CONVENIO 100%")</f>
        <v/>
      </c>
      <c r="Q675" s="69">
        <f>+IF(I675="","","ZTRA")</f>
        <v/>
      </c>
      <c r="R675" s="69">
        <f>+IF(J675="","",+IFERROR(+IF(U675="DSZA","ALMA","1004"),"ALMA"))</f>
        <v/>
      </c>
      <c r="S675" s="69">
        <f>+IF(K675="","","40000001")</f>
        <v/>
      </c>
      <c r="T675" s="69">
        <f>+IF(L675="","",+DAY(TODAY())&amp;"."&amp;TEXT(+TODAY(),"MM")&amp;"."&amp;+YEAR(TODAY()))</f>
        <v/>
      </c>
      <c r="U675" s="69">
        <f>+IF(M675="","",IFERROR(+VLOOKUP(C675,materiales!$A$2:$D$1000,4,0),"DSZA"))</f>
        <v/>
      </c>
      <c r="V675" s="69">
        <f>+IF(N675="","","MAN")</f>
        <v/>
      </c>
      <c r="W675" s="69">
        <f>IF(B675="","","02")</f>
        <v/>
      </c>
      <c r="X675" s="69">
        <f>IF(B675="","","01")</f>
        <v/>
      </c>
      <c r="Y675" s="70">
        <f>+RIGHT(B675,8)</f>
        <v/>
      </c>
      <c r="Z675" s="70">
        <f>IF(M675="no_cargado",VLOOKUP(B675,NAfiliado_NFarmacia!A:H,8,0),"")</f>
        <v/>
      </c>
      <c r="AA675" s="71" t="n"/>
    </row>
    <row r="676">
      <c r="A676" s="50" t="n"/>
      <c r="B676" s="70" t="n"/>
      <c r="C676" s="72" t="n"/>
      <c r="D676" s="70" t="n"/>
      <c r="E676" s="70" t="n"/>
      <c r="F676" s="70" t="n"/>
      <c r="G676" s="66">
        <f>+IF($B676="","",+IFERROR(+VLOOKUP(B676,padron!$A$2:$E$2000,2,0),+IFERROR(VLOOKUP(B676,NAfiliado_NFarmacia!$A:$J,10,0),"Ingresar Nuevo Afiliado")))</f>
        <v/>
      </c>
      <c r="H676" s="69">
        <f>+IF(B676="","",+IFERROR(+VLOOKUP($C676,materiales!$A$2:$C$101,2,0),"9999"))</f>
        <v/>
      </c>
      <c r="I676" s="70">
        <f>+IF($B676="","",+IF(OR($F676="Si",$F676=""),IF(ISERROR(VLOOKUP($B676,padron!$A$3:$M$482,9,0)),+IF(ISERROR(VLOOKUP($B676,NAfiliado_NFarmacia!$A$2:$J$497,5,0)),"Ingresa Farmacia",VLOOKUP($B676,NAfiliado_NFarmacia!$A$2:$J$497,5,0)),VLOOKUP($B676,padron!$A$3:$M$482,9,0)),+IF(ISERROR(VLOOKUP($B676,NAfiliado_NFarmacia!$A$2:$J$497,5,0)),"Ingresa Farmacia",VLOOKUP($B676,NAfiliado_NFarmacia!$A$2:$J$497,5,0))))</f>
        <v/>
      </c>
      <c r="J676" s="70">
        <f>+IF($B676="","",+IF(OR($F676="Si",$F676=""),IF(ISERROR(VLOOKUP($B676,padron!$A$3:$M$482,10,0)),+IF(ISERROR(VLOOKUP($B676,NAfiliado_NFarmacia!$A$2:$J$497,5,0)),"Ingresa Direccion de Farmacia",VLOOKUP($B676,NAfiliado_NFarmacia!$A$2:$J$497,6,0)),VLOOKUP($B676,padron!$A$3:$M$482,10,0)),+IF(ISERROR(VLOOKUP($B676,NAfiliado_NFarmacia!$A$2:$J$497,6,0)),"Ingresa Direccion de Farmacia",VLOOKUP($B676,NAfiliado_NFarmacia!$A$2:$J$497,6,0))))</f>
        <v/>
      </c>
      <c r="K676" s="70">
        <f>+IF($B676="","",+IF(OR($F676="Si",$F676=""),IF(ISERROR(VLOOKUP($B676,padron!$A$3:$M$482,10,0)),+IF(ISERROR(VLOOKUP($B676,NAfiliado_NFarmacia!$A$2:$J$497,5,0)),"Ingresa Localidad de Farmacia",VLOOKUP($B676,NAfiliado_NFarmacia!$A$2:$J$497,7,0)),VLOOKUP($B676,padron!$A$3:$M$482,11,0)),+IF(ISERROR(VLOOKUP($B676,NAfiliado_NFarmacia!$A$2:$J$497,7,0)),"Ingresa Localidad de Farmacia",VLOOKUP($B676,NAfiliado_NFarmacia!$A$2:$J$497,7,0))))</f>
        <v/>
      </c>
      <c r="L676" s="69">
        <f>+IF(B676="","",IF(F676="No","84005541",+IFERROR(+VLOOKUP(inicio!B676,padron!$A$2:$H$1999,8,0),"84005541")))</f>
        <v/>
      </c>
      <c r="M676" s="69">
        <f>+IF(B676="","",+IFERROR(+VLOOKUP(B676,padron!A:C,3,0),"no_cargado"))</f>
        <v/>
      </c>
      <c r="N676" s="69">
        <f>+IF(C676="","",+IFERROR(+VLOOKUP($C676,materiales!$A$2:$C$101,3,0),"9999"))</f>
        <v/>
      </c>
      <c r="O676" s="69">
        <f>+IF(D676="","","01")</f>
        <v/>
      </c>
      <c r="P676" s="69">
        <f>+IF(B676="","","CONVENIO 100%")</f>
        <v/>
      </c>
      <c r="Q676" s="69">
        <f>+IF(I676="","","ZTRA")</f>
        <v/>
      </c>
      <c r="R676" s="69">
        <f>+IF(J676="","",+IFERROR(+IF(U676="DSZA","ALMA","1004"),"ALMA"))</f>
        <v/>
      </c>
      <c r="S676" s="69">
        <f>+IF(K676="","","40000001")</f>
        <v/>
      </c>
      <c r="T676" s="69">
        <f>+IF(L676="","",+DAY(TODAY())&amp;"."&amp;TEXT(+TODAY(),"MM")&amp;"."&amp;+YEAR(TODAY()))</f>
        <v/>
      </c>
      <c r="U676" s="69">
        <f>+IF(M676="","",IFERROR(+VLOOKUP(C676,materiales!$A$2:$D$1000,4,0),"DSZA"))</f>
        <v/>
      </c>
      <c r="V676" s="69">
        <f>+IF(N676="","","MAN")</f>
        <v/>
      </c>
      <c r="W676" s="69">
        <f>IF(B676="","","02")</f>
        <v/>
      </c>
      <c r="X676" s="69">
        <f>IF(B676="","","01")</f>
        <v/>
      </c>
      <c r="Y676" s="70">
        <f>+RIGHT(B676,8)</f>
        <v/>
      </c>
      <c r="Z676" s="70">
        <f>IF(M676="no_cargado",VLOOKUP(B676,NAfiliado_NFarmacia!A:H,8,0),"")</f>
        <v/>
      </c>
      <c r="AA676" s="71" t="n"/>
    </row>
    <row r="677">
      <c r="A677" s="50" t="n"/>
      <c r="B677" s="70" t="n"/>
      <c r="C677" s="72" t="n"/>
      <c r="D677" s="70" t="n"/>
      <c r="E677" s="70" t="n"/>
      <c r="F677" s="70" t="n"/>
      <c r="G677" s="66">
        <f>+IF($B677="","",+IFERROR(+VLOOKUP(B677,padron!$A$2:$E$2000,2,0),+IFERROR(VLOOKUP(B677,NAfiliado_NFarmacia!$A:$J,10,0),"Ingresar Nuevo Afiliado")))</f>
        <v/>
      </c>
      <c r="H677" s="69">
        <f>+IF(B677="","",+IFERROR(+VLOOKUP($C677,materiales!$A$2:$C$101,2,0),"9999"))</f>
        <v/>
      </c>
      <c r="I677" s="70">
        <f>+IF($B677="","",+IF(OR($F677="Si",$F677=""),IF(ISERROR(VLOOKUP($B677,padron!$A$3:$M$482,9,0)),+IF(ISERROR(VLOOKUP($B677,NAfiliado_NFarmacia!$A$2:$J$497,5,0)),"Ingresa Farmacia",VLOOKUP($B677,NAfiliado_NFarmacia!$A$2:$J$497,5,0)),VLOOKUP($B677,padron!$A$3:$M$482,9,0)),+IF(ISERROR(VLOOKUP($B677,NAfiliado_NFarmacia!$A$2:$J$497,5,0)),"Ingresa Farmacia",VLOOKUP($B677,NAfiliado_NFarmacia!$A$2:$J$497,5,0))))</f>
        <v/>
      </c>
      <c r="J677" s="70">
        <f>+IF($B677="","",+IF(OR($F677="Si",$F677=""),IF(ISERROR(VLOOKUP($B677,padron!$A$3:$M$482,10,0)),+IF(ISERROR(VLOOKUP($B677,NAfiliado_NFarmacia!$A$2:$J$497,5,0)),"Ingresa Direccion de Farmacia",VLOOKUP($B677,NAfiliado_NFarmacia!$A$2:$J$497,6,0)),VLOOKUP($B677,padron!$A$3:$M$482,10,0)),+IF(ISERROR(VLOOKUP($B677,NAfiliado_NFarmacia!$A$2:$J$497,6,0)),"Ingresa Direccion de Farmacia",VLOOKUP($B677,NAfiliado_NFarmacia!$A$2:$J$497,6,0))))</f>
        <v/>
      </c>
      <c r="K677" s="70">
        <f>+IF($B677="","",+IF(OR($F677="Si",$F677=""),IF(ISERROR(VLOOKUP($B677,padron!$A$3:$M$482,10,0)),+IF(ISERROR(VLOOKUP($B677,NAfiliado_NFarmacia!$A$2:$J$497,5,0)),"Ingresa Localidad de Farmacia",VLOOKUP($B677,NAfiliado_NFarmacia!$A$2:$J$497,7,0)),VLOOKUP($B677,padron!$A$3:$M$482,11,0)),+IF(ISERROR(VLOOKUP($B677,NAfiliado_NFarmacia!$A$2:$J$497,7,0)),"Ingresa Localidad de Farmacia",VLOOKUP($B677,NAfiliado_NFarmacia!$A$2:$J$497,7,0))))</f>
        <v/>
      </c>
      <c r="L677" s="69">
        <f>+IF(B677="","",IF(F677="No","84005541",+IFERROR(+VLOOKUP(inicio!B677,padron!$A$2:$H$1999,8,0),"84005541")))</f>
        <v/>
      </c>
      <c r="M677" s="69">
        <f>+IF(B677="","",+IFERROR(+VLOOKUP(B677,padron!A:C,3,0),"no_cargado"))</f>
        <v/>
      </c>
      <c r="N677" s="69">
        <f>+IF(C677="","",+IFERROR(+VLOOKUP($C677,materiales!$A$2:$C$101,3,0),"9999"))</f>
        <v/>
      </c>
      <c r="O677" s="69">
        <f>+IF(D677="","","01")</f>
        <v/>
      </c>
      <c r="P677" s="69">
        <f>+IF(B677="","","CONVENIO 100%")</f>
        <v/>
      </c>
      <c r="Q677" s="69">
        <f>+IF(I677="","","ZTRA")</f>
        <v/>
      </c>
      <c r="R677" s="69">
        <f>+IF(J677="","",+IFERROR(+IF(U677="DSZA","ALMA","1004"),"ALMA"))</f>
        <v/>
      </c>
      <c r="S677" s="69">
        <f>+IF(K677="","","40000001")</f>
        <v/>
      </c>
      <c r="T677" s="69">
        <f>+IF(L677="","",+DAY(TODAY())&amp;"."&amp;TEXT(+TODAY(),"MM")&amp;"."&amp;+YEAR(TODAY()))</f>
        <v/>
      </c>
      <c r="U677" s="69">
        <f>+IF(M677="","",IFERROR(+VLOOKUP(C677,materiales!$A$2:$D$1000,4,0),"DSZA"))</f>
        <v/>
      </c>
      <c r="V677" s="69">
        <f>+IF(N677="","","MAN")</f>
        <v/>
      </c>
      <c r="W677" s="69">
        <f>IF(B677="","","02")</f>
        <v/>
      </c>
      <c r="X677" s="69">
        <f>IF(B677="","","01")</f>
        <v/>
      </c>
      <c r="Y677" s="70">
        <f>+RIGHT(B677,8)</f>
        <v/>
      </c>
      <c r="Z677" s="70">
        <f>IF(M677="no_cargado",VLOOKUP(B677,NAfiliado_NFarmacia!A:H,8,0),"")</f>
        <v/>
      </c>
      <c r="AA677" s="71" t="n"/>
    </row>
    <row r="678">
      <c r="A678" s="50" t="n"/>
      <c r="B678" s="70" t="n"/>
      <c r="C678" s="72" t="n"/>
      <c r="D678" s="70" t="n"/>
      <c r="E678" s="70" t="n"/>
      <c r="F678" s="70" t="n"/>
      <c r="G678" s="66">
        <f>+IF($B678="","",+IFERROR(+VLOOKUP(B678,padron!$A$2:$E$2000,2,0),+IFERROR(VLOOKUP(B678,NAfiliado_NFarmacia!$A:$J,10,0),"Ingresar Nuevo Afiliado")))</f>
        <v/>
      </c>
      <c r="H678" s="69">
        <f>+IF(B678="","",+IFERROR(+VLOOKUP($C678,materiales!$A$2:$C$101,2,0),"9999"))</f>
        <v/>
      </c>
      <c r="I678" s="70">
        <f>+IF($B678="","",+IF(OR($F678="Si",$F678=""),IF(ISERROR(VLOOKUP($B678,padron!$A$3:$M$482,9,0)),+IF(ISERROR(VLOOKUP($B678,NAfiliado_NFarmacia!$A$2:$J$497,5,0)),"Ingresa Farmacia",VLOOKUP($B678,NAfiliado_NFarmacia!$A$2:$J$497,5,0)),VLOOKUP($B678,padron!$A$3:$M$482,9,0)),+IF(ISERROR(VLOOKUP($B678,NAfiliado_NFarmacia!$A$2:$J$497,5,0)),"Ingresa Farmacia",VLOOKUP($B678,NAfiliado_NFarmacia!$A$2:$J$497,5,0))))</f>
        <v/>
      </c>
      <c r="J678" s="70">
        <f>+IF($B678="","",+IF(OR($F678="Si",$F678=""),IF(ISERROR(VLOOKUP($B678,padron!$A$3:$M$482,10,0)),+IF(ISERROR(VLOOKUP($B678,NAfiliado_NFarmacia!$A$2:$J$497,5,0)),"Ingresa Direccion de Farmacia",VLOOKUP($B678,NAfiliado_NFarmacia!$A$2:$J$497,6,0)),VLOOKUP($B678,padron!$A$3:$M$482,10,0)),+IF(ISERROR(VLOOKUP($B678,NAfiliado_NFarmacia!$A$2:$J$497,6,0)),"Ingresa Direccion de Farmacia",VLOOKUP($B678,NAfiliado_NFarmacia!$A$2:$J$497,6,0))))</f>
        <v/>
      </c>
      <c r="K678" s="70">
        <f>+IF($B678="","",+IF(OR($F678="Si",$F678=""),IF(ISERROR(VLOOKUP($B678,padron!$A$3:$M$482,10,0)),+IF(ISERROR(VLOOKUP($B678,NAfiliado_NFarmacia!$A$2:$J$497,5,0)),"Ingresa Localidad de Farmacia",VLOOKUP($B678,NAfiliado_NFarmacia!$A$2:$J$497,7,0)),VLOOKUP($B678,padron!$A$3:$M$482,11,0)),+IF(ISERROR(VLOOKUP($B678,NAfiliado_NFarmacia!$A$2:$J$497,7,0)),"Ingresa Localidad de Farmacia",VLOOKUP($B678,NAfiliado_NFarmacia!$A$2:$J$497,7,0))))</f>
        <v/>
      </c>
      <c r="L678" s="69">
        <f>+IF(B678="","",IF(F678="No","84005541",+IFERROR(+VLOOKUP(inicio!B678,padron!$A$2:$H$1999,8,0),"84005541")))</f>
        <v/>
      </c>
      <c r="M678" s="69">
        <f>+IF(B678="","",+IFERROR(+VLOOKUP(B678,padron!A:C,3,0),"no_cargado"))</f>
        <v/>
      </c>
      <c r="N678" s="69">
        <f>+IF(C678="","",+IFERROR(+VLOOKUP($C678,materiales!$A$2:$C$101,3,0),"9999"))</f>
        <v/>
      </c>
      <c r="O678" s="69">
        <f>+IF(D678="","","01")</f>
        <v/>
      </c>
      <c r="P678" s="69">
        <f>+IF(B678="","","CONVENIO 100%")</f>
        <v/>
      </c>
      <c r="Q678" s="69">
        <f>+IF(I678="","","ZTRA")</f>
        <v/>
      </c>
      <c r="R678" s="69">
        <f>+IF(J678="","",+IFERROR(+IF(U678="DSZA","ALMA","1004"),"ALMA"))</f>
        <v/>
      </c>
      <c r="S678" s="69">
        <f>+IF(K678="","","40000001")</f>
        <v/>
      </c>
      <c r="T678" s="69">
        <f>+IF(L678="","",+DAY(TODAY())&amp;"."&amp;TEXT(+TODAY(),"MM")&amp;"."&amp;+YEAR(TODAY()))</f>
        <v/>
      </c>
      <c r="U678" s="69">
        <f>+IF(M678="","",IFERROR(+VLOOKUP(C678,materiales!$A$2:$D$1000,4,0),"DSZA"))</f>
        <v/>
      </c>
      <c r="V678" s="69">
        <f>+IF(N678="","","MAN")</f>
        <v/>
      </c>
      <c r="W678" s="69">
        <f>IF(B678="","","02")</f>
        <v/>
      </c>
      <c r="X678" s="69">
        <f>IF(B678="","","01")</f>
        <v/>
      </c>
      <c r="Y678" s="70">
        <f>+RIGHT(B678,8)</f>
        <v/>
      </c>
      <c r="Z678" s="70">
        <f>IF(M678="no_cargado",VLOOKUP(B678,NAfiliado_NFarmacia!A:H,8,0),"")</f>
        <v/>
      </c>
      <c r="AA678" s="71" t="n"/>
    </row>
    <row r="679">
      <c r="A679" s="50" t="n"/>
      <c r="B679" s="70" t="n"/>
      <c r="C679" s="72" t="n"/>
      <c r="D679" s="70" t="n"/>
      <c r="E679" s="70" t="n"/>
      <c r="F679" s="70" t="n"/>
      <c r="G679" s="66">
        <f>+IF($B679="","",+IFERROR(+VLOOKUP(B679,padron!$A$2:$E$2000,2,0),+IFERROR(VLOOKUP(B679,NAfiliado_NFarmacia!$A:$J,10,0),"Ingresar Nuevo Afiliado")))</f>
        <v/>
      </c>
      <c r="H679" s="69">
        <f>+IF(B679="","",+IFERROR(+VLOOKUP($C679,materiales!$A$2:$C$101,2,0),"9999"))</f>
        <v/>
      </c>
      <c r="I679" s="70">
        <f>+IF($B679="","",+IF(OR($F679="Si",$F679=""),IF(ISERROR(VLOOKUP($B679,padron!$A$3:$M$482,9,0)),+IF(ISERROR(VLOOKUP($B679,NAfiliado_NFarmacia!$A$2:$J$497,5,0)),"Ingresa Farmacia",VLOOKUP($B679,NAfiliado_NFarmacia!$A$2:$J$497,5,0)),VLOOKUP($B679,padron!$A$3:$M$482,9,0)),+IF(ISERROR(VLOOKUP($B679,NAfiliado_NFarmacia!$A$2:$J$497,5,0)),"Ingresa Farmacia",VLOOKUP($B679,NAfiliado_NFarmacia!$A$2:$J$497,5,0))))</f>
        <v/>
      </c>
      <c r="J679" s="70">
        <f>+IF($B679="","",+IF(OR($F679="Si",$F679=""),IF(ISERROR(VLOOKUP($B679,padron!$A$3:$M$482,10,0)),+IF(ISERROR(VLOOKUP($B679,NAfiliado_NFarmacia!$A$2:$J$497,5,0)),"Ingresa Direccion de Farmacia",VLOOKUP($B679,NAfiliado_NFarmacia!$A$2:$J$497,6,0)),VLOOKUP($B679,padron!$A$3:$M$482,10,0)),+IF(ISERROR(VLOOKUP($B679,NAfiliado_NFarmacia!$A$2:$J$497,6,0)),"Ingresa Direccion de Farmacia",VLOOKUP($B679,NAfiliado_NFarmacia!$A$2:$J$497,6,0))))</f>
        <v/>
      </c>
      <c r="K679" s="70">
        <f>+IF($B679="","",+IF(OR($F679="Si",$F679=""),IF(ISERROR(VLOOKUP($B679,padron!$A$3:$M$482,10,0)),+IF(ISERROR(VLOOKUP($B679,NAfiliado_NFarmacia!$A$2:$J$497,5,0)),"Ingresa Localidad de Farmacia",VLOOKUP($B679,NAfiliado_NFarmacia!$A$2:$J$497,7,0)),VLOOKUP($B679,padron!$A$3:$M$482,11,0)),+IF(ISERROR(VLOOKUP($B679,NAfiliado_NFarmacia!$A$2:$J$497,7,0)),"Ingresa Localidad de Farmacia",VLOOKUP($B679,NAfiliado_NFarmacia!$A$2:$J$497,7,0))))</f>
        <v/>
      </c>
      <c r="L679" s="69">
        <f>+IF(B679="","",IF(F679="No","84005541",+IFERROR(+VLOOKUP(inicio!B679,padron!$A$2:$H$1999,8,0),"84005541")))</f>
        <v/>
      </c>
      <c r="M679" s="69">
        <f>+IF(B679="","",+IFERROR(+VLOOKUP(B679,padron!A:C,3,0),"no_cargado"))</f>
        <v/>
      </c>
      <c r="N679" s="69">
        <f>+IF(C679="","",+IFERROR(+VLOOKUP($C679,materiales!$A$2:$C$101,3,0),"9999"))</f>
        <v/>
      </c>
      <c r="O679" s="69">
        <f>+IF(D679="","","01")</f>
        <v/>
      </c>
      <c r="P679" s="69">
        <f>+IF(B679="","","CONVENIO 100%")</f>
        <v/>
      </c>
      <c r="Q679" s="69">
        <f>+IF(I679="","","ZTRA")</f>
        <v/>
      </c>
      <c r="R679" s="69">
        <f>+IF(J679="","",+IFERROR(+IF(U679="DSZA","ALMA","1004"),"ALMA"))</f>
        <v/>
      </c>
      <c r="S679" s="69">
        <f>+IF(K679="","","40000001")</f>
        <v/>
      </c>
      <c r="T679" s="69">
        <f>+IF(L679="","",+DAY(TODAY())&amp;"."&amp;TEXT(+TODAY(),"MM")&amp;"."&amp;+YEAR(TODAY()))</f>
        <v/>
      </c>
      <c r="U679" s="69">
        <f>+IF(M679="","",IFERROR(+VLOOKUP(C679,materiales!$A$2:$D$1000,4,0),"DSZA"))</f>
        <v/>
      </c>
      <c r="V679" s="69">
        <f>+IF(N679="","","MAN")</f>
        <v/>
      </c>
      <c r="W679" s="69">
        <f>IF(B679="","","02")</f>
        <v/>
      </c>
      <c r="X679" s="69">
        <f>IF(B679="","","01")</f>
        <v/>
      </c>
      <c r="Y679" s="70">
        <f>+RIGHT(B679,8)</f>
        <v/>
      </c>
      <c r="Z679" s="70">
        <f>IF(M679="no_cargado",VLOOKUP(B679,NAfiliado_NFarmacia!A:H,8,0),"")</f>
        <v/>
      </c>
      <c r="AA679" s="71" t="n"/>
    </row>
    <row r="680">
      <c r="A680" s="50" t="n"/>
      <c r="B680" s="70" t="n"/>
      <c r="C680" s="72" t="n"/>
      <c r="D680" s="70" t="n"/>
      <c r="E680" s="70" t="n"/>
      <c r="F680" s="70" t="n"/>
      <c r="G680" s="66">
        <f>+IF($B680="","",+IFERROR(+VLOOKUP(B680,padron!$A$2:$E$2000,2,0),+IFERROR(VLOOKUP(B680,NAfiliado_NFarmacia!$A:$J,10,0),"Ingresar Nuevo Afiliado")))</f>
        <v/>
      </c>
      <c r="H680" s="69">
        <f>+IF(B680="","",+IFERROR(+VLOOKUP($C680,materiales!$A$2:$C$101,2,0),"9999"))</f>
        <v/>
      </c>
      <c r="I680" s="70">
        <f>+IF($B680="","",+IF(OR($F680="Si",$F680=""),IF(ISERROR(VLOOKUP($B680,padron!$A$3:$M$482,9,0)),+IF(ISERROR(VLOOKUP($B680,NAfiliado_NFarmacia!$A$2:$J$497,5,0)),"Ingresa Farmacia",VLOOKUP($B680,NAfiliado_NFarmacia!$A$2:$J$497,5,0)),VLOOKUP($B680,padron!$A$3:$M$482,9,0)),+IF(ISERROR(VLOOKUP($B680,NAfiliado_NFarmacia!$A$2:$J$497,5,0)),"Ingresa Farmacia",VLOOKUP($B680,NAfiliado_NFarmacia!$A$2:$J$497,5,0))))</f>
        <v/>
      </c>
      <c r="J680" s="70">
        <f>+IF($B680="","",+IF(OR($F680="Si",$F680=""),IF(ISERROR(VLOOKUP($B680,padron!$A$3:$M$482,10,0)),+IF(ISERROR(VLOOKUP($B680,NAfiliado_NFarmacia!$A$2:$J$497,5,0)),"Ingresa Direccion de Farmacia",VLOOKUP($B680,NAfiliado_NFarmacia!$A$2:$J$497,6,0)),VLOOKUP($B680,padron!$A$3:$M$482,10,0)),+IF(ISERROR(VLOOKUP($B680,NAfiliado_NFarmacia!$A$2:$J$497,6,0)),"Ingresa Direccion de Farmacia",VLOOKUP($B680,NAfiliado_NFarmacia!$A$2:$J$497,6,0))))</f>
        <v/>
      </c>
      <c r="K680" s="70">
        <f>+IF($B680="","",+IF(OR($F680="Si",$F680=""),IF(ISERROR(VLOOKUP($B680,padron!$A$3:$M$482,10,0)),+IF(ISERROR(VLOOKUP($B680,NAfiliado_NFarmacia!$A$2:$J$497,5,0)),"Ingresa Localidad de Farmacia",VLOOKUP($B680,NAfiliado_NFarmacia!$A$2:$J$497,7,0)),VLOOKUP($B680,padron!$A$3:$M$482,11,0)),+IF(ISERROR(VLOOKUP($B680,NAfiliado_NFarmacia!$A$2:$J$497,7,0)),"Ingresa Localidad de Farmacia",VLOOKUP($B680,NAfiliado_NFarmacia!$A$2:$J$497,7,0))))</f>
        <v/>
      </c>
      <c r="L680" s="69">
        <f>+IF(B680="","",IF(F680="No","84005541",+IFERROR(+VLOOKUP(inicio!B680,padron!$A$2:$H$1999,8,0),"84005541")))</f>
        <v/>
      </c>
      <c r="M680" s="69">
        <f>+IF(B680="","",+IFERROR(+VLOOKUP(B680,padron!A:C,3,0),"no_cargado"))</f>
        <v/>
      </c>
      <c r="N680" s="69">
        <f>+IF(C680="","",+IFERROR(+VLOOKUP($C680,materiales!$A$2:$C$101,3,0),"9999"))</f>
        <v/>
      </c>
      <c r="O680" s="69">
        <f>+IF(D680="","","01")</f>
        <v/>
      </c>
      <c r="P680" s="69">
        <f>+IF(B680="","","CONVENIO 100%")</f>
        <v/>
      </c>
      <c r="Q680" s="69">
        <f>+IF(I680="","","ZTRA")</f>
        <v/>
      </c>
      <c r="R680" s="69">
        <f>+IF(J680="","",+IFERROR(+IF(U680="DSZA","ALMA","1004"),"ALMA"))</f>
        <v/>
      </c>
      <c r="S680" s="69">
        <f>+IF(K680="","","40000001")</f>
        <v/>
      </c>
      <c r="T680" s="69">
        <f>+IF(L680="","",+DAY(TODAY())&amp;"."&amp;TEXT(+TODAY(),"MM")&amp;"."&amp;+YEAR(TODAY()))</f>
        <v/>
      </c>
      <c r="U680" s="69">
        <f>+IF(M680="","",IFERROR(+VLOOKUP(C680,materiales!$A$2:$D$1000,4,0),"DSZA"))</f>
        <v/>
      </c>
      <c r="V680" s="69">
        <f>+IF(N680="","","MAN")</f>
        <v/>
      </c>
      <c r="W680" s="69">
        <f>IF(B680="","","02")</f>
        <v/>
      </c>
      <c r="X680" s="69">
        <f>IF(B680="","","01")</f>
        <v/>
      </c>
      <c r="Y680" s="70">
        <f>+RIGHT(B680,8)</f>
        <v/>
      </c>
      <c r="Z680" s="70">
        <f>IF(M680="no_cargado",VLOOKUP(B680,NAfiliado_NFarmacia!A:H,8,0),"")</f>
        <v/>
      </c>
      <c r="AA680" s="71" t="n"/>
    </row>
    <row r="681">
      <c r="A681" s="50" t="n"/>
      <c r="B681" s="70" t="n"/>
      <c r="C681" s="72" t="n"/>
      <c r="D681" s="70" t="n"/>
      <c r="E681" s="70" t="n"/>
      <c r="F681" s="70" t="n"/>
      <c r="G681" s="66">
        <f>+IF($B681="","",+IFERROR(+VLOOKUP(B681,padron!$A$2:$E$2000,2,0),+IFERROR(VLOOKUP(B681,NAfiliado_NFarmacia!$A:$J,10,0),"Ingresar Nuevo Afiliado")))</f>
        <v/>
      </c>
      <c r="H681" s="69">
        <f>+IF(B681="","",+IFERROR(+VLOOKUP($C681,materiales!$A$2:$C$101,2,0),"9999"))</f>
        <v/>
      </c>
      <c r="I681" s="70">
        <f>+IF($B681="","",+IF(OR($F681="Si",$F681=""),IF(ISERROR(VLOOKUP($B681,padron!$A$3:$M$482,9,0)),+IF(ISERROR(VLOOKUP($B681,NAfiliado_NFarmacia!$A$2:$J$497,5,0)),"Ingresa Farmacia",VLOOKUP($B681,NAfiliado_NFarmacia!$A$2:$J$497,5,0)),VLOOKUP($B681,padron!$A$3:$M$482,9,0)),+IF(ISERROR(VLOOKUP($B681,NAfiliado_NFarmacia!$A$2:$J$497,5,0)),"Ingresa Farmacia",VLOOKUP($B681,NAfiliado_NFarmacia!$A$2:$J$497,5,0))))</f>
        <v/>
      </c>
      <c r="J681" s="70">
        <f>+IF($B681="","",+IF(OR($F681="Si",$F681=""),IF(ISERROR(VLOOKUP($B681,padron!$A$3:$M$482,10,0)),+IF(ISERROR(VLOOKUP($B681,NAfiliado_NFarmacia!$A$2:$J$497,5,0)),"Ingresa Direccion de Farmacia",VLOOKUP($B681,NAfiliado_NFarmacia!$A$2:$J$497,6,0)),VLOOKUP($B681,padron!$A$3:$M$482,10,0)),+IF(ISERROR(VLOOKUP($B681,NAfiliado_NFarmacia!$A$2:$J$497,6,0)),"Ingresa Direccion de Farmacia",VLOOKUP($B681,NAfiliado_NFarmacia!$A$2:$J$497,6,0))))</f>
        <v/>
      </c>
      <c r="K681" s="70">
        <f>+IF($B681="","",+IF(OR($F681="Si",$F681=""),IF(ISERROR(VLOOKUP($B681,padron!$A$3:$M$482,10,0)),+IF(ISERROR(VLOOKUP($B681,NAfiliado_NFarmacia!$A$2:$J$497,5,0)),"Ingresa Localidad de Farmacia",VLOOKUP($B681,NAfiliado_NFarmacia!$A$2:$J$497,7,0)),VLOOKUP($B681,padron!$A$3:$M$482,11,0)),+IF(ISERROR(VLOOKUP($B681,NAfiliado_NFarmacia!$A$2:$J$497,7,0)),"Ingresa Localidad de Farmacia",VLOOKUP($B681,NAfiliado_NFarmacia!$A$2:$J$497,7,0))))</f>
        <v/>
      </c>
      <c r="L681" s="69">
        <f>+IF(B681="","",IF(F681="No","84005541",+IFERROR(+VLOOKUP(inicio!B681,padron!$A$2:$H$1999,8,0),"84005541")))</f>
        <v/>
      </c>
      <c r="M681" s="69">
        <f>+IF(B681="","",+IFERROR(+VLOOKUP(B681,padron!A:C,3,0),"no_cargado"))</f>
        <v/>
      </c>
      <c r="N681" s="69">
        <f>+IF(C681="","",+IFERROR(+VLOOKUP($C681,materiales!$A$2:$C$101,3,0),"9999"))</f>
        <v/>
      </c>
      <c r="O681" s="69">
        <f>+IF(D681="","","01")</f>
        <v/>
      </c>
      <c r="P681" s="69">
        <f>+IF(B681="","","CONVENIO 100%")</f>
        <v/>
      </c>
      <c r="Q681" s="69">
        <f>+IF(I681="","","ZTRA")</f>
        <v/>
      </c>
      <c r="R681" s="69">
        <f>+IF(J681="","",+IFERROR(+IF(U681="DSZA","ALMA","1004"),"ALMA"))</f>
        <v/>
      </c>
      <c r="S681" s="69">
        <f>+IF(K681="","","40000001")</f>
        <v/>
      </c>
      <c r="T681" s="69">
        <f>+IF(L681="","",+DAY(TODAY())&amp;"."&amp;TEXT(+TODAY(),"MM")&amp;"."&amp;+YEAR(TODAY()))</f>
        <v/>
      </c>
      <c r="U681" s="69">
        <f>+IF(M681="","",IFERROR(+VLOOKUP(C681,materiales!$A$2:$D$1000,4,0),"DSZA"))</f>
        <v/>
      </c>
      <c r="V681" s="69">
        <f>+IF(N681="","","MAN")</f>
        <v/>
      </c>
      <c r="W681" s="69">
        <f>IF(B681="","","02")</f>
        <v/>
      </c>
      <c r="X681" s="69">
        <f>IF(B681="","","01")</f>
        <v/>
      </c>
      <c r="Y681" s="70">
        <f>+RIGHT(B681,8)</f>
        <v/>
      </c>
      <c r="Z681" s="70">
        <f>IF(M681="no_cargado",VLOOKUP(B681,NAfiliado_NFarmacia!A:H,8,0),"")</f>
        <v/>
      </c>
      <c r="AA681" s="71" t="n"/>
    </row>
    <row r="682">
      <c r="A682" s="50" t="n"/>
      <c r="B682" s="70" t="n"/>
      <c r="C682" s="72" t="n"/>
      <c r="D682" s="70" t="n"/>
      <c r="E682" s="70" t="n"/>
      <c r="F682" s="70" t="n"/>
      <c r="G682" s="66">
        <f>+IF($B682="","",+IFERROR(+VLOOKUP(B682,padron!$A$2:$E$2000,2,0),+IFERROR(VLOOKUP(B682,NAfiliado_NFarmacia!$A:$J,10,0),"Ingresar Nuevo Afiliado")))</f>
        <v/>
      </c>
      <c r="H682" s="69">
        <f>+IF(B682="","",+IFERROR(+VLOOKUP($C682,materiales!$A$2:$C$101,2,0),"9999"))</f>
        <v/>
      </c>
      <c r="I682" s="70">
        <f>+IF($B682="","",+IF(OR($F682="Si",$F682=""),IF(ISERROR(VLOOKUP($B682,padron!$A$3:$M$482,9,0)),+IF(ISERROR(VLOOKUP($B682,NAfiliado_NFarmacia!$A$2:$J$497,5,0)),"Ingresa Farmacia",VLOOKUP($B682,NAfiliado_NFarmacia!$A$2:$J$497,5,0)),VLOOKUP($B682,padron!$A$3:$M$482,9,0)),+IF(ISERROR(VLOOKUP($B682,NAfiliado_NFarmacia!$A$2:$J$497,5,0)),"Ingresa Farmacia",VLOOKUP($B682,NAfiliado_NFarmacia!$A$2:$J$497,5,0))))</f>
        <v/>
      </c>
      <c r="J682" s="70">
        <f>+IF($B682="","",+IF(OR($F682="Si",$F682=""),IF(ISERROR(VLOOKUP($B682,padron!$A$3:$M$482,10,0)),+IF(ISERROR(VLOOKUP($B682,NAfiliado_NFarmacia!$A$2:$J$497,5,0)),"Ingresa Direccion de Farmacia",VLOOKUP($B682,NAfiliado_NFarmacia!$A$2:$J$497,6,0)),VLOOKUP($B682,padron!$A$3:$M$482,10,0)),+IF(ISERROR(VLOOKUP($B682,NAfiliado_NFarmacia!$A$2:$J$497,6,0)),"Ingresa Direccion de Farmacia",VLOOKUP($B682,NAfiliado_NFarmacia!$A$2:$J$497,6,0))))</f>
        <v/>
      </c>
      <c r="K682" s="70">
        <f>+IF($B682="","",+IF(OR($F682="Si",$F682=""),IF(ISERROR(VLOOKUP($B682,padron!$A$3:$M$482,10,0)),+IF(ISERROR(VLOOKUP($B682,NAfiliado_NFarmacia!$A$2:$J$497,5,0)),"Ingresa Localidad de Farmacia",VLOOKUP($B682,NAfiliado_NFarmacia!$A$2:$J$497,7,0)),VLOOKUP($B682,padron!$A$3:$M$482,11,0)),+IF(ISERROR(VLOOKUP($B682,NAfiliado_NFarmacia!$A$2:$J$497,7,0)),"Ingresa Localidad de Farmacia",VLOOKUP($B682,NAfiliado_NFarmacia!$A$2:$J$497,7,0))))</f>
        <v/>
      </c>
      <c r="L682" s="69">
        <f>+IF(B682="","",IF(F682="No","84005541",+IFERROR(+VLOOKUP(inicio!B682,padron!$A$2:$H$1999,8,0),"84005541")))</f>
        <v/>
      </c>
      <c r="M682" s="69">
        <f>+IF(B682="","",+IFERROR(+VLOOKUP(B682,padron!A:C,3,0),"no_cargado"))</f>
        <v/>
      </c>
      <c r="N682" s="69">
        <f>+IF(C682="","",+IFERROR(+VLOOKUP($C682,materiales!$A$2:$C$101,3,0),"9999"))</f>
        <v/>
      </c>
      <c r="O682" s="69">
        <f>+IF(D682="","","01")</f>
        <v/>
      </c>
      <c r="P682" s="69">
        <f>+IF(B682="","","CONVENIO 100%")</f>
        <v/>
      </c>
      <c r="Q682" s="69">
        <f>+IF(I682="","","ZTRA")</f>
        <v/>
      </c>
      <c r="R682" s="69">
        <f>+IF(J682="","",+IFERROR(+IF(U682="DSZA","ALMA","1004"),"ALMA"))</f>
        <v/>
      </c>
      <c r="S682" s="69">
        <f>+IF(K682="","","40000001")</f>
        <v/>
      </c>
      <c r="T682" s="69">
        <f>+IF(L682="","",+DAY(TODAY())&amp;"."&amp;TEXT(+TODAY(),"MM")&amp;"."&amp;+YEAR(TODAY()))</f>
        <v/>
      </c>
      <c r="U682" s="69">
        <f>+IF(M682="","",IFERROR(+VLOOKUP(C682,materiales!$A$2:$D$1000,4,0),"DSZA"))</f>
        <v/>
      </c>
      <c r="V682" s="69">
        <f>+IF(N682="","","MAN")</f>
        <v/>
      </c>
      <c r="W682" s="69">
        <f>IF(B682="","","02")</f>
        <v/>
      </c>
      <c r="X682" s="69">
        <f>IF(B682="","","01")</f>
        <v/>
      </c>
      <c r="Y682" s="70">
        <f>+RIGHT(B682,8)</f>
        <v/>
      </c>
      <c r="Z682" s="70">
        <f>IF(M682="no_cargado",VLOOKUP(B682,NAfiliado_NFarmacia!A:H,8,0),"")</f>
        <v/>
      </c>
      <c r="AA682" s="71" t="n"/>
    </row>
    <row r="683">
      <c r="A683" s="50" t="n"/>
      <c r="B683" s="70" t="n"/>
      <c r="C683" s="72" t="n"/>
      <c r="D683" s="70" t="n"/>
      <c r="E683" s="70" t="n"/>
      <c r="F683" s="70" t="n"/>
      <c r="G683" s="66">
        <f>+IF($B683="","",+IFERROR(+VLOOKUP(B683,padron!$A$2:$E$2000,2,0),+IFERROR(VLOOKUP(B683,NAfiliado_NFarmacia!$A:$J,10,0),"Ingresar Nuevo Afiliado")))</f>
        <v/>
      </c>
      <c r="H683" s="69">
        <f>+IF(B683="","",+IFERROR(+VLOOKUP($C683,materiales!$A$2:$C$101,2,0),"9999"))</f>
        <v/>
      </c>
      <c r="I683" s="70">
        <f>+IF($B683="","",+IF(OR($F683="Si",$F683=""),IF(ISERROR(VLOOKUP($B683,padron!$A$3:$M$482,9,0)),+IF(ISERROR(VLOOKUP($B683,NAfiliado_NFarmacia!$A$2:$J$497,5,0)),"Ingresa Farmacia",VLOOKUP($B683,NAfiliado_NFarmacia!$A$2:$J$497,5,0)),VLOOKUP($B683,padron!$A$3:$M$482,9,0)),+IF(ISERROR(VLOOKUP($B683,NAfiliado_NFarmacia!$A$2:$J$497,5,0)),"Ingresa Farmacia",VLOOKUP($B683,NAfiliado_NFarmacia!$A$2:$J$497,5,0))))</f>
        <v/>
      </c>
      <c r="J683" s="70">
        <f>+IF($B683="","",+IF(OR($F683="Si",$F683=""),IF(ISERROR(VLOOKUP($B683,padron!$A$3:$M$482,10,0)),+IF(ISERROR(VLOOKUP($B683,NAfiliado_NFarmacia!$A$2:$J$497,5,0)),"Ingresa Direccion de Farmacia",VLOOKUP($B683,NAfiliado_NFarmacia!$A$2:$J$497,6,0)),VLOOKUP($B683,padron!$A$3:$M$482,10,0)),+IF(ISERROR(VLOOKUP($B683,NAfiliado_NFarmacia!$A$2:$J$497,6,0)),"Ingresa Direccion de Farmacia",VLOOKUP($B683,NAfiliado_NFarmacia!$A$2:$J$497,6,0))))</f>
        <v/>
      </c>
      <c r="K683" s="70">
        <f>+IF($B683="","",+IF(OR($F683="Si",$F683=""),IF(ISERROR(VLOOKUP($B683,padron!$A$3:$M$482,10,0)),+IF(ISERROR(VLOOKUP($B683,NAfiliado_NFarmacia!$A$2:$J$497,5,0)),"Ingresa Localidad de Farmacia",VLOOKUP($B683,NAfiliado_NFarmacia!$A$2:$J$497,7,0)),VLOOKUP($B683,padron!$A$3:$M$482,11,0)),+IF(ISERROR(VLOOKUP($B683,NAfiliado_NFarmacia!$A$2:$J$497,7,0)),"Ingresa Localidad de Farmacia",VLOOKUP($B683,NAfiliado_NFarmacia!$A$2:$J$497,7,0))))</f>
        <v/>
      </c>
      <c r="L683" s="69">
        <f>+IF(B683="","",IF(F683="No","84005541",+IFERROR(+VLOOKUP(inicio!B683,padron!$A$2:$H$1999,8,0),"84005541")))</f>
        <v/>
      </c>
      <c r="M683" s="69">
        <f>+IF(B683="","",+IFERROR(+VLOOKUP(B683,padron!A:C,3,0),"no_cargado"))</f>
        <v/>
      </c>
      <c r="N683" s="69">
        <f>+IF(C683="","",+IFERROR(+VLOOKUP($C683,materiales!$A$2:$C$101,3,0),"9999"))</f>
        <v/>
      </c>
      <c r="O683" s="69">
        <f>+IF(D683="","","01")</f>
        <v/>
      </c>
      <c r="P683" s="69">
        <f>+IF(B683="","","CONVENIO 100%")</f>
        <v/>
      </c>
      <c r="Q683" s="69">
        <f>+IF(I683="","","ZTRA")</f>
        <v/>
      </c>
      <c r="R683" s="69">
        <f>+IF(J683="","",+IFERROR(+IF(U683="DSZA","ALMA","1004"),"ALMA"))</f>
        <v/>
      </c>
      <c r="S683" s="69">
        <f>+IF(K683="","","40000001")</f>
        <v/>
      </c>
      <c r="T683" s="69">
        <f>+IF(L683="","",+DAY(TODAY())&amp;"."&amp;TEXT(+TODAY(),"MM")&amp;"."&amp;+YEAR(TODAY()))</f>
        <v/>
      </c>
      <c r="U683" s="69">
        <f>+IF(M683="","",IFERROR(+VLOOKUP(C683,materiales!$A$2:$D$1000,4,0),"DSZA"))</f>
        <v/>
      </c>
      <c r="V683" s="69">
        <f>+IF(N683="","","MAN")</f>
        <v/>
      </c>
      <c r="W683" s="69">
        <f>IF(B683="","","02")</f>
        <v/>
      </c>
      <c r="X683" s="69">
        <f>IF(B683="","","01")</f>
        <v/>
      </c>
      <c r="Y683" s="70">
        <f>+RIGHT(B683,8)</f>
        <v/>
      </c>
      <c r="Z683" s="70">
        <f>IF(M683="no_cargado",VLOOKUP(B683,NAfiliado_NFarmacia!A:H,8,0),"")</f>
        <v/>
      </c>
      <c r="AA683" s="71" t="n"/>
    </row>
    <row r="684">
      <c r="A684" s="50" t="n"/>
      <c r="B684" s="70" t="n"/>
      <c r="C684" s="72" t="n"/>
      <c r="D684" s="70" t="n"/>
      <c r="E684" s="70" t="n"/>
      <c r="F684" s="70" t="n"/>
      <c r="G684" s="66">
        <f>+IF($B684="","",+IFERROR(+VLOOKUP(B684,padron!$A$2:$E$2000,2,0),+IFERROR(VLOOKUP(B684,NAfiliado_NFarmacia!$A:$J,10,0),"Ingresar Nuevo Afiliado")))</f>
        <v/>
      </c>
      <c r="H684" s="69">
        <f>+IF(B684="","",+IFERROR(+VLOOKUP($C684,materiales!$A$2:$C$101,2,0),"9999"))</f>
        <v/>
      </c>
      <c r="I684" s="70">
        <f>+IF($B684="","",+IF(OR($F684="Si",$F684=""),IF(ISERROR(VLOOKUP($B684,padron!$A$3:$M$482,9,0)),+IF(ISERROR(VLOOKUP($B684,NAfiliado_NFarmacia!$A$2:$J$497,5,0)),"Ingresa Farmacia",VLOOKUP($B684,NAfiliado_NFarmacia!$A$2:$J$497,5,0)),VLOOKUP($B684,padron!$A$3:$M$482,9,0)),+IF(ISERROR(VLOOKUP($B684,NAfiliado_NFarmacia!$A$2:$J$497,5,0)),"Ingresa Farmacia",VLOOKUP($B684,NAfiliado_NFarmacia!$A$2:$J$497,5,0))))</f>
        <v/>
      </c>
      <c r="J684" s="70">
        <f>+IF($B684="","",+IF(OR($F684="Si",$F684=""),IF(ISERROR(VLOOKUP($B684,padron!$A$3:$M$482,10,0)),+IF(ISERROR(VLOOKUP($B684,NAfiliado_NFarmacia!$A$2:$J$497,5,0)),"Ingresa Direccion de Farmacia",VLOOKUP($B684,NAfiliado_NFarmacia!$A$2:$J$497,6,0)),VLOOKUP($B684,padron!$A$3:$M$482,10,0)),+IF(ISERROR(VLOOKUP($B684,NAfiliado_NFarmacia!$A$2:$J$497,6,0)),"Ingresa Direccion de Farmacia",VLOOKUP($B684,NAfiliado_NFarmacia!$A$2:$J$497,6,0))))</f>
        <v/>
      </c>
      <c r="K684" s="70">
        <f>+IF($B684="","",+IF(OR($F684="Si",$F684=""),IF(ISERROR(VLOOKUP($B684,padron!$A$3:$M$482,10,0)),+IF(ISERROR(VLOOKUP($B684,NAfiliado_NFarmacia!$A$2:$J$497,5,0)),"Ingresa Localidad de Farmacia",VLOOKUP($B684,NAfiliado_NFarmacia!$A$2:$J$497,7,0)),VLOOKUP($B684,padron!$A$3:$M$482,11,0)),+IF(ISERROR(VLOOKUP($B684,NAfiliado_NFarmacia!$A$2:$J$497,7,0)),"Ingresa Localidad de Farmacia",VLOOKUP($B684,NAfiliado_NFarmacia!$A$2:$J$497,7,0))))</f>
        <v/>
      </c>
      <c r="L684" s="69">
        <f>+IF(B684="","",IF(F684="No","84005541",+IFERROR(+VLOOKUP(inicio!B684,padron!$A$2:$H$1999,8,0),"84005541")))</f>
        <v/>
      </c>
      <c r="M684" s="69">
        <f>+IF(B684="","",+IFERROR(+VLOOKUP(B684,padron!A:C,3,0),"no_cargado"))</f>
        <v/>
      </c>
      <c r="N684" s="69">
        <f>+IF(C684="","",+IFERROR(+VLOOKUP($C684,materiales!$A$2:$C$101,3,0),"9999"))</f>
        <v/>
      </c>
      <c r="O684" s="69">
        <f>+IF(D684="","","01")</f>
        <v/>
      </c>
      <c r="P684" s="69">
        <f>+IF(B684="","","CONVENIO 100%")</f>
        <v/>
      </c>
      <c r="Q684" s="69">
        <f>+IF(I684="","","ZTRA")</f>
        <v/>
      </c>
      <c r="R684" s="69">
        <f>+IF(J684="","",+IFERROR(+IF(U684="DSZA","ALMA","1004"),"ALMA"))</f>
        <v/>
      </c>
      <c r="S684" s="69">
        <f>+IF(K684="","","40000001")</f>
        <v/>
      </c>
      <c r="T684" s="69">
        <f>+IF(L684="","",+DAY(TODAY())&amp;"."&amp;TEXT(+TODAY(),"MM")&amp;"."&amp;+YEAR(TODAY()))</f>
        <v/>
      </c>
      <c r="U684" s="69">
        <f>+IF(M684="","",IFERROR(+VLOOKUP(C684,materiales!$A$2:$D$1000,4,0),"DSZA"))</f>
        <v/>
      </c>
      <c r="V684" s="69">
        <f>+IF(N684="","","MAN")</f>
        <v/>
      </c>
      <c r="W684" s="69">
        <f>IF(B684="","","02")</f>
        <v/>
      </c>
      <c r="X684" s="69">
        <f>IF(B684="","","01")</f>
        <v/>
      </c>
      <c r="Y684" s="70">
        <f>+RIGHT(B684,8)</f>
        <v/>
      </c>
      <c r="Z684" s="70">
        <f>IF(M684="no_cargado",VLOOKUP(B684,NAfiliado_NFarmacia!A:H,8,0),"")</f>
        <v/>
      </c>
      <c r="AA684" s="71" t="n"/>
    </row>
    <row r="685">
      <c r="A685" s="50" t="n"/>
      <c r="B685" s="70" t="n"/>
      <c r="C685" s="72" t="n"/>
      <c r="D685" s="70" t="n"/>
      <c r="E685" s="70" t="n"/>
      <c r="F685" s="70" t="n"/>
      <c r="G685" s="66">
        <f>+IF($B685="","",+IFERROR(+VLOOKUP(B685,padron!$A$2:$E$2000,2,0),+IFERROR(VLOOKUP(B685,NAfiliado_NFarmacia!$A:$J,10,0),"Ingresar Nuevo Afiliado")))</f>
        <v/>
      </c>
      <c r="H685" s="69">
        <f>+IF(B685="","",+IFERROR(+VLOOKUP($C685,materiales!$A$2:$C$101,2,0),"9999"))</f>
        <v/>
      </c>
      <c r="I685" s="70">
        <f>+IF($B685="","",+IF(OR($F685="Si",$F685=""),IF(ISERROR(VLOOKUP($B685,padron!$A$3:$M$482,9,0)),+IF(ISERROR(VLOOKUP($B685,NAfiliado_NFarmacia!$A$2:$J$497,5,0)),"Ingresa Farmacia",VLOOKUP($B685,NAfiliado_NFarmacia!$A$2:$J$497,5,0)),VLOOKUP($B685,padron!$A$3:$M$482,9,0)),+IF(ISERROR(VLOOKUP($B685,NAfiliado_NFarmacia!$A$2:$J$497,5,0)),"Ingresa Farmacia",VLOOKUP($B685,NAfiliado_NFarmacia!$A$2:$J$497,5,0))))</f>
        <v/>
      </c>
      <c r="J685" s="70">
        <f>+IF($B685="","",+IF(OR($F685="Si",$F685=""),IF(ISERROR(VLOOKUP($B685,padron!$A$3:$M$482,10,0)),+IF(ISERROR(VLOOKUP($B685,NAfiliado_NFarmacia!$A$2:$J$497,5,0)),"Ingresa Direccion de Farmacia",VLOOKUP($B685,NAfiliado_NFarmacia!$A$2:$J$497,6,0)),VLOOKUP($B685,padron!$A$3:$M$482,10,0)),+IF(ISERROR(VLOOKUP($B685,NAfiliado_NFarmacia!$A$2:$J$497,6,0)),"Ingresa Direccion de Farmacia",VLOOKUP($B685,NAfiliado_NFarmacia!$A$2:$J$497,6,0))))</f>
        <v/>
      </c>
      <c r="K685" s="70">
        <f>+IF($B685="","",+IF(OR($F685="Si",$F685=""),IF(ISERROR(VLOOKUP($B685,padron!$A$3:$M$482,10,0)),+IF(ISERROR(VLOOKUP($B685,NAfiliado_NFarmacia!$A$2:$J$497,5,0)),"Ingresa Localidad de Farmacia",VLOOKUP($B685,NAfiliado_NFarmacia!$A$2:$J$497,7,0)),VLOOKUP($B685,padron!$A$3:$M$482,11,0)),+IF(ISERROR(VLOOKUP($B685,NAfiliado_NFarmacia!$A$2:$J$497,7,0)),"Ingresa Localidad de Farmacia",VLOOKUP($B685,NAfiliado_NFarmacia!$A$2:$J$497,7,0))))</f>
        <v/>
      </c>
      <c r="L685" s="69">
        <f>+IF(B685="","",IF(F685="No","84005541",+IFERROR(+VLOOKUP(inicio!B685,padron!$A$2:$H$1999,8,0),"84005541")))</f>
        <v/>
      </c>
      <c r="M685" s="69">
        <f>+IF(B685="","",+IFERROR(+VLOOKUP(B685,padron!A:C,3,0),"no_cargado"))</f>
        <v/>
      </c>
      <c r="N685" s="69">
        <f>+IF(C685="","",+IFERROR(+VLOOKUP($C685,materiales!$A$2:$C$101,3,0),"9999"))</f>
        <v/>
      </c>
      <c r="O685" s="69">
        <f>+IF(D685="","","01")</f>
        <v/>
      </c>
      <c r="P685" s="69">
        <f>+IF(B685="","","CONVENIO 100%")</f>
        <v/>
      </c>
      <c r="Q685" s="69">
        <f>+IF(I685="","","ZTRA")</f>
        <v/>
      </c>
      <c r="R685" s="69">
        <f>+IF(J685="","",+IFERROR(+IF(U685="DSZA","ALMA","1004"),"ALMA"))</f>
        <v/>
      </c>
      <c r="S685" s="69">
        <f>+IF(K685="","","40000001")</f>
        <v/>
      </c>
      <c r="T685" s="69">
        <f>+IF(L685="","",+DAY(TODAY())&amp;"."&amp;TEXT(+TODAY(),"MM")&amp;"."&amp;+YEAR(TODAY()))</f>
        <v/>
      </c>
      <c r="U685" s="69">
        <f>+IF(M685="","",IFERROR(+VLOOKUP(C685,materiales!$A$2:$D$1000,4,0),"DSZA"))</f>
        <v/>
      </c>
      <c r="V685" s="69">
        <f>+IF(N685="","","MAN")</f>
        <v/>
      </c>
      <c r="W685" s="69">
        <f>IF(B685="","","02")</f>
        <v/>
      </c>
      <c r="X685" s="69">
        <f>IF(B685="","","01")</f>
        <v/>
      </c>
      <c r="Y685" s="70">
        <f>+RIGHT(B685,8)</f>
        <v/>
      </c>
      <c r="Z685" s="70">
        <f>IF(M685="no_cargado",VLOOKUP(B685,NAfiliado_NFarmacia!A:H,8,0),"")</f>
        <v/>
      </c>
      <c r="AA685" s="71" t="n"/>
    </row>
    <row r="686">
      <c r="A686" s="50" t="n"/>
      <c r="B686" s="70" t="n"/>
      <c r="C686" s="72" t="n"/>
      <c r="D686" s="70" t="n"/>
      <c r="E686" s="70" t="n"/>
      <c r="F686" s="70" t="n"/>
      <c r="G686" s="66">
        <f>+IF($B686="","",+IFERROR(+VLOOKUP(B686,padron!$A$2:$E$2000,2,0),+IFERROR(VLOOKUP(B686,NAfiliado_NFarmacia!$A:$J,10,0),"Ingresar Nuevo Afiliado")))</f>
        <v/>
      </c>
      <c r="H686" s="69">
        <f>+IF(B686="","",+IFERROR(+VLOOKUP($C686,materiales!$A$2:$C$101,2,0),"9999"))</f>
        <v/>
      </c>
      <c r="I686" s="70">
        <f>+IF($B686="","",+IF(OR($F686="Si",$F686=""),IF(ISERROR(VLOOKUP($B686,padron!$A$3:$M$482,9,0)),+IF(ISERROR(VLOOKUP($B686,NAfiliado_NFarmacia!$A$2:$J$497,5,0)),"Ingresa Farmacia",VLOOKUP($B686,NAfiliado_NFarmacia!$A$2:$J$497,5,0)),VLOOKUP($B686,padron!$A$3:$M$482,9,0)),+IF(ISERROR(VLOOKUP($B686,NAfiliado_NFarmacia!$A$2:$J$497,5,0)),"Ingresa Farmacia",VLOOKUP($B686,NAfiliado_NFarmacia!$A$2:$J$497,5,0))))</f>
        <v/>
      </c>
      <c r="J686" s="70">
        <f>+IF($B686="","",+IF(OR($F686="Si",$F686=""),IF(ISERROR(VLOOKUP($B686,padron!$A$3:$M$482,10,0)),+IF(ISERROR(VLOOKUP($B686,NAfiliado_NFarmacia!$A$2:$J$497,5,0)),"Ingresa Direccion de Farmacia",VLOOKUP($B686,NAfiliado_NFarmacia!$A$2:$J$497,6,0)),VLOOKUP($B686,padron!$A$3:$M$482,10,0)),+IF(ISERROR(VLOOKUP($B686,NAfiliado_NFarmacia!$A$2:$J$497,6,0)),"Ingresa Direccion de Farmacia",VLOOKUP($B686,NAfiliado_NFarmacia!$A$2:$J$497,6,0))))</f>
        <v/>
      </c>
      <c r="K686" s="70">
        <f>+IF($B686="","",+IF(OR($F686="Si",$F686=""),IF(ISERROR(VLOOKUP($B686,padron!$A$3:$M$482,10,0)),+IF(ISERROR(VLOOKUP($B686,NAfiliado_NFarmacia!$A$2:$J$497,5,0)),"Ingresa Localidad de Farmacia",VLOOKUP($B686,NAfiliado_NFarmacia!$A$2:$J$497,7,0)),VLOOKUP($B686,padron!$A$3:$M$482,11,0)),+IF(ISERROR(VLOOKUP($B686,NAfiliado_NFarmacia!$A$2:$J$497,7,0)),"Ingresa Localidad de Farmacia",VLOOKUP($B686,NAfiliado_NFarmacia!$A$2:$J$497,7,0))))</f>
        <v/>
      </c>
      <c r="L686" s="69">
        <f>+IF(B686="","",IF(F686="No","84005541",+IFERROR(+VLOOKUP(inicio!B686,padron!$A$2:$H$1999,8,0),"84005541")))</f>
        <v/>
      </c>
      <c r="M686" s="69">
        <f>+IF(B686="","",+IFERROR(+VLOOKUP(B686,padron!A:C,3,0),"no_cargado"))</f>
        <v/>
      </c>
      <c r="N686" s="69">
        <f>+IF(C686="","",+IFERROR(+VLOOKUP($C686,materiales!$A$2:$C$101,3,0),"9999"))</f>
        <v/>
      </c>
      <c r="O686" s="69">
        <f>+IF(D686="","","01")</f>
        <v/>
      </c>
      <c r="P686" s="69">
        <f>+IF(B686="","","CONVENIO 100%")</f>
        <v/>
      </c>
      <c r="Q686" s="69">
        <f>+IF(I686="","","ZTRA")</f>
        <v/>
      </c>
      <c r="R686" s="69">
        <f>+IF(J686="","",+IFERROR(+IF(U686="DSZA","ALMA","1004"),"ALMA"))</f>
        <v/>
      </c>
      <c r="S686" s="69">
        <f>+IF(K686="","","40000001")</f>
        <v/>
      </c>
      <c r="T686" s="69">
        <f>+IF(L686="","",+DAY(TODAY())&amp;"."&amp;TEXT(+TODAY(),"MM")&amp;"."&amp;+YEAR(TODAY()))</f>
        <v/>
      </c>
      <c r="U686" s="69">
        <f>+IF(M686="","",IFERROR(+VLOOKUP(C686,materiales!$A$2:$D$1000,4,0),"DSZA"))</f>
        <v/>
      </c>
      <c r="V686" s="69">
        <f>+IF(N686="","","MAN")</f>
        <v/>
      </c>
      <c r="W686" s="69">
        <f>IF(B686="","","02")</f>
        <v/>
      </c>
      <c r="X686" s="69">
        <f>IF(B686="","","01")</f>
        <v/>
      </c>
      <c r="Y686" s="70">
        <f>+RIGHT(B686,8)</f>
        <v/>
      </c>
      <c r="Z686" s="70">
        <f>IF(M686="no_cargado",VLOOKUP(B686,NAfiliado_NFarmacia!A:H,8,0),"")</f>
        <v/>
      </c>
      <c r="AA686" s="71" t="n"/>
    </row>
    <row r="687">
      <c r="A687" s="50" t="n"/>
      <c r="B687" s="70" t="n"/>
      <c r="C687" s="72" t="n"/>
      <c r="D687" s="70" t="n"/>
      <c r="E687" s="70" t="n"/>
      <c r="F687" s="70" t="n"/>
      <c r="G687" s="66">
        <f>+IF($B687="","",+IFERROR(+VLOOKUP(B687,padron!$A$2:$E$2000,2,0),+IFERROR(VLOOKUP(B687,NAfiliado_NFarmacia!$A:$J,10,0),"Ingresar Nuevo Afiliado")))</f>
        <v/>
      </c>
      <c r="H687" s="69">
        <f>+IF(B687="","",+IFERROR(+VLOOKUP($C687,materiales!$A$2:$C$101,2,0),"9999"))</f>
        <v/>
      </c>
      <c r="I687" s="70">
        <f>+IF($B687="","",+IF(OR($F687="Si",$F687=""),IF(ISERROR(VLOOKUP($B687,padron!$A$3:$M$482,9,0)),+IF(ISERROR(VLOOKUP($B687,NAfiliado_NFarmacia!$A$2:$J$497,5,0)),"Ingresa Farmacia",VLOOKUP($B687,NAfiliado_NFarmacia!$A$2:$J$497,5,0)),VLOOKUP($B687,padron!$A$3:$M$482,9,0)),+IF(ISERROR(VLOOKUP($B687,NAfiliado_NFarmacia!$A$2:$J$497,5,0)),"Ingresa Farmacia",VLOOKUP($B687,NAfiliado_NFarmacia!$A$2:$J$497,5,0))))</f>
        <v/>
      </c>
      <c r="J687" s="70">
        <f>+IF($B687="","",+IF(OR($F687="Si",$F687=""),IF(ISERROR(VLOOKUP($B687,padron!$A$3:$M$482,10,0)),+IF(ISERROR(VLOOKUP($B687,NAfiliado_NFarmacia!$A$2:$J$497,5,0)),"Ingresa Direccion de Farmacia",VLOOKUP($B687,NAfiliado_NFarmacia!$A$2:$J$497,6,0)),VLOOKUP($B687,padron!$A$3:$M$482,10,0)),+IF(ISERROR(VLOOKUP($B687,NAfiliado_NFarmacia!$A$2:$J$497,6,0)),"Ingresa Direccion de Farmacia",VLOOKUP($B687,NAfiliado_NFarmacia!$A$2:$J$497,6,0))))</f>
        <v/>
      </c>
      <c r="K687" s="70">
        <f>+IF($B687="","",+IF(OR($F687="Si",$F687=""),IF(ISERROR(VLOOKUP($B687,padron!$A$3:$M$482,10,0)),+IF(ISERROR(VLOOKUP($B687,NAfiliado_NFarmacia!$A$2:$J$497,5,0)),"Ingresa Localidad de Farmacia",VLOOKUP($B687,NAfiliado_NFarmacia!$A$2:$J$497,7,0)),VLOOKUP($B687,padron!$A$3:$M$482,11,0)),+IF(ISERROR(VLOOKUP($B687,NAfiliado_NFarmacia!$A$2:$J$497,7,0)),"Ingresa Localidad de Farmacia",VLOOKUP($B687,NAfiliado_NFarmacia!$A$2:$J$497,7,0))))</f>
        <v/>
      </c>
      <c r="L687" s="69">
        <f>+IF(B687="","",IF(F687="No","84005541",+IFERROR(+VLOOKUP(inicio!B687,padron!$A$2:$H$1999,8,0),"84005541")))</f>
        <v/>
      </c>
      <c r="M687" s="69">
        <f>+IF(B687="","",+IFERROR(+VLOOKUP(B687,padron!A:C,3,0),"no_cargado"))</f>
        <v/>
      </c>
      <c r="N687" s="69">
        <f>+IF(C687="","",+IFERROR(+VLOOKUP($C687,materiales!$A$2:$C$101,3,0),"9999"))</f>
        <v/>
      </c>
      <c r="O687" s="69">
        <f>+IF(D687="","","01")</f>
        <v/>
      </c>
      <c r="P687" s="69">
        <f>+IF(B687="","","CONVENIO 100%")</f>
        <v/>
      </c>
      <c r="Q687" s="69">
        <f>+IF(I687="","","ZTRA")</f>
        <v/>
      </c>
      <c r="R687" s="69">
        <f>+IF(J687="","",+IFERROR(+IF(U687="DSZA","ALMA","1004"),"ALMA"))</f>
        <v/>
      </c>
      <c r="S687" s="69">
        <f>+IF(K687="","","40000001")</f>
        <v/>
      </c>
      <c r="T687" s="69">
        <f>+IF(L687="","",+DAY(TODAY())&amp;"."&amp;TEXT(+TODAY(),"MM")&amp;"."&amp;+YEAR(TODAY()))</f>
        <v/>
      </c>
      <c r="U687" s="69">
        <f>+IF(M687="","",IFERROR(+VLOOKUP(C687,materiales!$A$2:$D$1000,4,0),"DSZA"))</f>
        <v/>
      </c>
      <c r="V687" s="69">
        <f>+IF(N687="","","MAN")</f>
        <v/>
      </c>
      <c r="W687" s="69">
        <f>IF(B687="","","02")</f>
        <v/>
      </c>
      <c r="X687" s="69">
        <f>IF(B687="","","01")</f>
        <v/>
      </c>
      <c r="Y687" s="70">
        <f>+RIGHT(B687,8)</f>
        <v/>
      </c>
      <c r="Z687" s="70">
        <f>IF(M687="no_cargado",VLOOKUP(B687,NAfiliado_NFarmacia!A:H,8,0),"")</f>
        <v/>
      </c>
      <c r="AA687" s="71" t="n"/>
    </row>
    <row r="688">
      <c r="A688" s="50" t="n"/>
      <c r="B688" s="70" t="n"/>
      <c r="C688" s="72" t="n"/>
      <c r="D688" s="70" t="n"/>
      <c r="E688" s="70" t="n"/>
      <c r="F688" s="70" t="n"/>
      <c r="G688" s="66">
        <f>+IF($B688="","",+IFERROR(+VLOOKUP(B688,padron!$A$2:$E$2000,2,0),+IFERROR(VLOOKUP(B688,NAfiliado_NFarmacia!$A:$J,10,0),"Ingresar Nuevo Afiliado")))</f>
        <v/>
      </c>
      <c r="H688" s="69">
        <f>+IF(B688="","",+IFERROR(+VLOOKUP($C688,materiales!$A$2:$C$101,2,0),"9999"))</f>
        <v/>
      </c>
      <c r="I688" s="70">
        <f>+IF($B688="","",+IF(OR($F688="Si",$F688=""),IF(ISERROR(VLOOKUP($B688,padron!$A$3:$M$482,9,0)),+IF(ISERROR(VLOOKUP($B688,NAfiliado_NFarmacia!$A$2:$J$497,5,0)),"Ingresa Farmacia",VLOOKUP($B688,NAfiliado_NFarmacia!$A$2:$J$497,5,0)),VLOOKUP($B688,padron!$A$3:$M$482,9,0)),+IF(ISERROR(VLOOKUP($B688,NAfiliado_NFarmacia!$A$2:$J$497,5,0)),"Ingresa Farmacia",VLOOKUP($B688,NAfiliado_NFarmacia!$A$2:$J$497,5,0))))</f>
        <v/>
      </c>
      <c r="J688" s="70">
        <f>+IF($B688="","",+IF(OR($F688="Si",$F688=""),IF(ISERROR(VLOOKUP($B688,padron!$A$3:$M$482,10,0)),+IF(ISERROR(VLOOKUP($B688,NAfiliado_NFarmacia!$A$2:$J$497,5,0)),"Ingresa Direccion de Farmacia",VLOOKUP($B688,NAfiliado_NFarmacia!$A$2:$J$497,6,0)),VLOOKUP($B688,padron!$A$3:$M$482,10,0)),+IF(ISERROR(VLOOKUP($B688,NAfiliado_NFarmacia!$A$2:$J$497,6,0)),"Ingresa Direccion de Farmacia",VLOOKUP($B688,NAfiliado_NFarmacia!$A$2:$J$497,6,0))))</f>
        <v/>
      </c>
      <c r="K688" s="70">
        <f>+IF($B688="","",+IF(OR($F688="Si",$F688=""),IF(ISERROR(VLOOKUP($B688,padron!$A$3:$M$482,10,0)),+IF(ISERROR(VLOOKUP($B688,NAfiliado_NFarmacia!$A$2:$J$497,5,0)),"Ingresa Localidad de Farmacia",VLOOKUP($B688,NAfiliado_NFarmacia!$A$2:$J$497,7,0)),VLOOKUP($B688,padron!$A$3:$M$482,11,0)),+IF(ISERROR(VLOOKUP($B688,NAfiliado_NFarmacia!$A$2:$J$497,7,0)),"Ingresa Localidad de Farmacia",VLOOKUP($B688,NAfiliado_NFarmacia!$A$2:$J$497,7,0))))</f>
        <v/>
      </c>
      <c r="L688" s="69">
        <f>+IF(B688="","",IF(F688="No","84005541",+IFERROR(+VLOOKUP(inicio!B688,padron!$A$2:$H$1999,8,0),"84005541")))</f>
        <v/>
      </c>
      <c r="M688" s="69">
        <f>+IF(B688="","",+IFERROR(+VLOOKUP(B688,padron!A:C,3,0),"no_cargado"))</f>
        <v/>
      </c>
      <c r="N688" s="69">
        <f>+IF(C688="","",+IFERROR(+VLOOKUP($C688,materiales!$A$2:$C$101,3,0),"9999"))</f>
        <v/>
      </c>
      <c r="O688" s="69">
        <f>+IF(D688="","","01")</f>
        <v/>
      </c>
      <c r="P688" s="69">
        <f>+IF(B688="","","CONVENIO 100%")</f>
        <v/>
      </c>
      <c r="Q688" s="69">
        <f>+IF(I688="","","ZTRA")</f>
        <v/>
      </c>
      <c r="R688" s="69">
        <f>+IF(J688="","",+IFERROR(+IF(U688="DSZA","ALMA","1004"),"ALMA"))</f>
        <v/>
      </c>
      <c r="S688" s="69">
        <f>+IF(K688="","","40000001")</f>
        <v/>
      </c>
      <c r="T688" s="69">
        <f>+IF(L688="","",+DAY(TODAY())&amp;"."&amp;TEXT(+TODAY(),"MM")&amp;"."&amp;+YEAR(TODAY()))</f>
        <v/>
      </c>
      <c r="U688" s="69">
        <f>+IF(M688="","",IFERROR(+VLOOKUP(C688,materiales!$A$2:$D$1000,4,0),"DSZA"))</f>
        <v/>
      </c>
      <c r="V688" s="69">
        <f>+IF(N688="","","MAN")</f>
        <v/>
      </c>
      <c r="W688" s="69">
        <f>IF(B688="","","02")</f>
        <v/>
      </c>
      <c r="X688" s="69">
        <f>IF(B688="","","01")</f>
        <v/>
      </c>
      <c r="Y688" s="70">
        <f>+RIGHT(B688,8)</f>
        <v/>
      </c>
      <c r="Z688" s="70">
        <f>IF(M688="no_cargado",VLOOKUP(B688,NAfiliado_NFarmacia!A:H,8,0),"")</f>
        <v/>
      </c>
      <c r="AA688" s="71" t="n"/>
    </row>
    <row r="689">
      <c r="A689" s="50" t="n"/>
      <c r="B689" s="70" t="n"/>
      <c r="C689" s="72" t="n"/>
      <c r="D689" s="70" t="n"/>
      <c r="E689" s="70" t="n"/>
      <c r="F689" s="70" t="n"/>
      <c r="G689" s="66">
        <f>+IF($B689="","",+IFERROR(+VLOOKUP(B689,padron!$A$2:$E$2000,2,0),+IFERROR(VLOOKUP(B689,NAfiliado_NFarmacia!$A:$J,10,0),"Ingresar Nuevo Afiliado")))</f>
        <v/>
      </c>
      <c r="H689" s="69">
        <f>+IF(B689="","",+IFERROR(+VLOOKUP($C689,materiales!$A$2:$C$101,2,0),"9999"))</f>
        <v/>
      </c>
      <c r="I689" s="70">
        <f>+IF($B689="","",+IF(OR($F689="Si",$F689=""),IF(ISERROR(VLOOKUP($B689,padron!$A$3:$M$482,9,0)),+IF(ISERROR(VLOOKUP($B689,NAfiliado_NFarmacia!$A$2:$J$497,5,0)),"Ingresa Farmacia",VLOOKUP($B689,NAfiliado_NFarmacia!$A$2:$J$497,5,0)),VLOOKUP($B689,padron!$A$3:$M$482,9,0)),+IF(ISERROR(VLOOKUP($B689,NAfiliado_NFarmacia!$A$2:$J$497,5,0)),"Ingresa Farmacia",VLOOKUP($B689,NAfiliado_NFarmacia!$A$2:$J$497,5,0))))</f>
        <v/>
      </c>
      <c r="J689" s="70">
        <f>+IF($B689="","",+IF(OR($F689="Si",$F689=""),IF(ISERROR(VLOOKUP($B689,padron!$A$3:$M$482,10,0)),+IF(ISERROR(VLOOKUP($B689,NAfiliado_NFarmacia!$A$2:$J$497,5,0)),"Ingresa Direccion de Farmacia",VLOOKUP($B689,NAfiliado_NFarmacia!$A$2:$J$497,6,0)),VLOOKUP($B689,padron!$A$3:$M$482,10,0)),+IF(ISERROR(VLOOKUP($B689,NAfiliado_NFarmacia!$A$2:$J$497,6,0)),"Ingresa Direccion de Farmacia",VLOOKUP($B689,NAfiliado_NFarmacia!$A$2:$J$497,6,0))))</f>
        <v/>
      </c>
      <c r="K689" s="70">
        <f>+IF($B689="","",+IF(OR($F689="Si",$F689=""),IF(ISERROR(VLOOKUP($B689,padron!$A$3:$M$482,10,0)),+IF(ISERROR(VLOOKUP($B689,NAfiliado_NFarmacia!$A$2:$J$497,5,0)),"Ingresa Localidad de Farmacia",VLOOKUP($B689,NAfiliado_NFarmacia!$A$2:$J$497,7,0)),VLOOKUP($B689,padron!$A$3:$M$482,11,0)),+IF(ISERROR(VLOOKUP($B689,NAfiliado_NFarmacia!$A$2:$J$497,7,0)),"Ingresa Localidad de Farmacia",VLOOKUP($B689,NAfiliado_NFarmacia!$A$2:$J$497,7,0))))</f>
        <v/>
      </c>
      <c r="L689" s="69">
        <f>+IF(B689="","",IF(F689="No","84005541",+IFERROR(+VLOOKUP(inicio!B689,padron!$A$2:$H$1999,8,0),"84005541")))</f>
        <v/>
      </c>
      <c r="M689" s="69">
        <f>+IF(B689="","",+IFERROR(+VLOOKUP(B689,padron!A:C,3,0),"no_cargado"))</f>
        <v/>
      </c>
      <c r="N689" s="69">
        <f>+IF(C689="","",+IFERROR(+VLOOKUP($C689,materiales!$A$2:$C$101,3,0),"9999"))</f>
        <v/>
      </c>
      <c r="O689" s="69">
        <f>+IF(D689="","","01")</f>
        <v/>
      </c>
      <c r="P689" s="69">
        <f>+IF(B689="","","CONVENIO 100%")</f>
        <v/>
      </c>
      <c r="Q689" s="69">
        <f>+IF(I689="","","ZTRA")</f>
        <v/>
      </c>
      <c r="R689" s="69">
        <f>+IF(J689="","",+IFERROR(+IF(U689="DSZA","ALMA","1004"),"ALMA"))</f>
        <v/>
      </c>
      <c r="S689" s="69">
        <f>+IF(K689="","","40000001")</f>
        <v/>
      </c>
      <c r="T689" s="69">
        <f>+IF(L689="","",+DAY(TODAY())&amp;"."&amp;TEXT(+TODAY(),"MM")&amp;"."&amp;+YEAR(TODAY()))</f>
        <v/>
      </c>
      <c r="U689" s="69">
        <f>+IF(M689="","",IFERROR(+VLOOKUP(C689,materiales!$A$2:$D$1000,4,0),"DSZA"))</f>
        <v/>
      </c>
      <c r="V689" s="69">
        <f>+IF(N689="","","MAN")</f>
        <v/>
      </c>
      <c r="W689" s="69">
        <f>IF(B689="","","02")</f>
        <v/>
      </c>
      <c r="X689" s="69">
        <f>IF(B689="","","01")</f>
        <v/>
      </c>
      <c r="Y689" s="70">
        <f>+RIGHT(B689,8)</f>
        <v/>
      </c>
      <c r="Z689" s="70">
        <f>IF(M689="no_cargado",VLOOKUP(B689,NAfiliado_NFarmacia!A:H,8,0),"")</f>
        <v/>
      </c>
      <c r="AA689" s="71" t="n"/>
    </row>
    <row r="690">
      <c r="A690" s="50" t="n"/>
      <c r="B690" s="70" t="n"/>
      <c r="C690" s="72" t="n"/>
      <c r="D690" s="70" t="n"/>
      <c r="E690" s="70" t="n"/>
      <c r="F690" s="70" t="n"/>
      <c r="G690" s="66">
        <f>+IF($B690="","",+IFERROR(+VLOOKUP(B690,padron!$A$2:$E$2000,2,0),+IFERROR(VLOOKUP(B690,NAfiliado_NFarmacia!$A:$J,10,0),"Ingresar Nuevo Afiliado")))</f>
        <v/>
      </c>
      <c r="H690" s="69">
        <f>+IF(B690="","",+IFERROR(+VLOOKUP($C690,materiales!$A$2:$C$101,2,0),"9999"))</f>
        <v/>
      </c>
      <c r="I690" s="70">
        <f>+IF($B690="","",+IF(OR($F690="Si",$F690=""),IF(ISERROR(VLOOKUP($B690,padron!$A$3:$M$482,9,0)),+IF(ISERROR(VLOOKUP($B690,NAfiliado_NFarmacia!$A$2:$J$497,5,0)),"Ingresa Farmacia",VLOOKUP($B690,NAfiliado_NFarmacia!$A$2:$J$497,5,0)),VLOOKUP($B690,padron!$A$3:$M$482,9,0)),+IF(ISERROR(VLOOKUP($B690,NAfiliado_NFarmacia!$A$2:$J$497,5,0)),"Ingresa Farmacia",VLOOKUP($B690,NAfiliado_NFarmacia!$A$2:$J$497,5,0))))</f>
        <v/>
      </c>
      <c r="J690" s="70">
        <f>+IF($B690="","",+IF(OR($F690="Si",$F690=""),IF(ISERROR(VLOOKUP($B690,padron!$A$3:$M$482,10,0)),+IF(ISERROR(VLOOKUP($B690,NAfiliado_NFarmacia!$A$2:$J$497,5,0)),"Ingresa Direccion de Farmacia",VLOOKUP($B690,NAfiliado_NFarmacia!$A$2:$J$497,6,0)),VLOOKUP($B690,padron!$A$3:$M$482,10,0)),+IF(ISERROR(VLOOKUP($B690,NAfiliado_NFarmacia!$A$2:$J$497,6,0)),"Ingresa Direccion de Farmacia",VLOOKUP($B690,NAfiliado_NFarmacia!$A$2:$J$497,6,0))))</f>
        <v/>
      </c>
      <c r="K690" s="70">
        <f>+IF($B690="","",+IF(OR($F690="Si",$F690=""),IF(ISERROR(VLOOKUP($B690,padron!$A$3:$M$482,10,0)),+IF(ISERROR(VLOOKUP($B690,NAfiliado_NFarmacia!$A$2:$J$497,5,0)),"Ingresa Localidad de Farmacia",VLOOKUP($B690,NAfiliado_NFarmacia!$A$2:$J$497,7,0)),VLOOKUP($B690,padron!$A$3:$M$482,11,0)),+IF(ISERROR(VLOOKUP($B690,NAfiliado_NFarmacia!$A$2:$J$497,7,0)),"Ingresa Localidad de Farmacia",VLOOKUP($B690,NAfiliado_NFarmacia!$A$2:$J$497,7,0))))</f>
        <v/>
      </c>
      <c r="L690" s="69">
        <f>+IF(B690="","",IF(F690="No","84005541",+IFERROR(+VLOOKUP(inicio!B690,padron!$A$2:$H$1999,8,0),"84005541")))</f>
        <v/>
      </c>
      <c r="M690" s="69">
        <f>+IF(B690="","",+IFERROR(+VLOOKUP(B690,padron!A:C,3,0),"no_cargado"))</f>
        <v/>
      </c>
      <c r="N690" s="69">
        <f>+IF(C690="","",+IFERROR(+VLOOKUP($C690,materiales!$A$2:$C$101,3,0),"9999"))</f>
        <v/>
      </c>
      <c r="O690" s="69">
        <f>+IF(D690="","","01")</f>
        <v/>
      </c>
      <c r="P690" s="69">
        <f>+IF(B690="","","CONVENIO 100%")</f>
        <v/>
      </c>
      <c r="Q690" s="69">
        <f>+IF(I690="","","ZTRA")</f>
        <v/>
      </c>
      <c r="R690" s="69">
        <f>+IF(J690="","",+IFERROR(+IF(U690="DSZA","ALMA","1004"),"ALMA"))</f>
        <v/>
      </c>
      <c r="S690" s="69">
        <f>+IF(K690="","","40000001")</f>
        <v/>
      </c>
      <c r="T690" s="69">
        <f>+IF(L690="","",+DAY(TODAY())&amp;"."&amp;TEXT(+TODAY(),"MM")&amp;"."&amp;+YEAR(TODAY()))</f>
        <v/>
      </c>
      <c r="U690" s="69">
        <f>+IF(M690="","",IFERROR(+VLOOKUP(C690,materiales!$A$2:$D$1000,4,0),"DSZA"))</f>
        <v/>
      </c>
      <c r="V690" s="69">
        <f>+IF(N690="","","MAN")</f>
        <v/>
      </c>
      <c r="W690" s="69">
        <f>IF(B690="","","02")</f>
        <v/>
      </c>
      <c r="X690" s="69">
        <f>IF(B690="","","01")</f>
        <v/>
      </c>
      <c r="Y690" s="70">
        <f>+RIGHT(B690,8)</f>
        <v/>
      </c>
      <c r="Z690" s="70">
        <f>IF(M690="no_cargado",VLOOKUP(B690,NAfiliado_NFarmacia!A:H,8,0),"")</f>
        <v/>
      </c>
      <c r="AA690" s="71" t="n"/>
    </row>
    <row r="691">
      <c r="A691" s="50" t="n"/>
      <c r="B691" s="70" t="n"/>
      <c r="C691" s="72" t="n"/>
      <c r="D691" s="70" t="n"/>
      <c r="E691" s="70" t="n"/>
      <c r="F691" s="70" t="n"/>
      <c r="G691" s="66">
        <f>+IF($B691="","",+IFERROR(+VLOOKUP(B691,padron!$A$2:$E$2000,2,0),+IFERROR(VLOOKUP(B691,NAfiliado_NFarmacia!$A:$J,10,0),"Ingresar Nuevo Afiliado")))</f>
        <v/>
      </c>
      <c r="H691" s="69">
        <f>+IF(B691="","",+IFERROR(+VLOOKUP($C691,materiales!$A$2:$C$101,2,0),"9999"))</f>
        <v/>
      </c>
      <c r="I691" s="70">
        <f>+IF($B691="","",+IF(OR($F691="Si",$F691=""),IF(ISERROR(VLOOKUP($B691,padron!$A$3:$M$482,9,0)),+IF(ISERROR(VLOOKUP($B691,NAfiliado_NFarmacia!$A$2:$J$497,5,0)),"Ingresa Farmacia",VLOOKUP($B691,NAfiliado_NFarmacia!$A$2:$J$497,5,0)),VLOOKUP($B691,padron!$A$3:$M$482,9,0)),+IF(ISERROR(VLOOKUP($B691,NAfiliado_NFarmacia!$A$2:$J$497,5,0)),"Ingresa Farmacia",VLOOKUP($B691,NAfiliado_NFarmacia!$A$2:$J$497,5,0))))</f>
        <v/>
      </c>
      <c r="J691" s="70">
        <f>+IF($B691="","",+IF(OR($F691="Si",$F691=""),IF(ISERROR(VLOOKUP($B691,padron!$A$3:$M$482,10,0)),+IF(ISERROR(VLOOKUP($B691,NAfiliado_NFarmacia!$A$2:$J$497,5,0)),"Ingresa Direccion de Farmacia",VLOOKUP($B691,NAfiliado_NFarmacia!$A$2:$J$497,6,0)),VLOOKUP($B691,padron!$A$3:$M$482,10,0)),+IF(ISERROR(VLOOKUP($B691,NAfiliado_NFarmacia!$A$2:$J$497,6,0)),"Ingresa Direccion de Farmacia",VLOOKUP($B691,NAfiliado_NFarmacia!$A$2:$J$497,6,0))))</f>
        <v/>
      </c>
      <c r="K691" s="70">
        <f>+IF($B691="","",+IF(OR($F691="Si",$F691=""),IF(ISERROR(VLOOKUP($B691,padron!$A$3:$M$482,10,0)),+IF(ISERROR(VLOOKUP($B691,NAfiliado_NFarmacia!$A$2:$J$497,5,0)),"Ingresa Localidad de Farmacia",VLOOKUP($B691,NAfiliado_NFarmacia!$A$2:$J$497,7,0)),VLOOKUP($B691,padron!$A$3:$M$482,11,0)),+IF(ISERROR(VLOOKUP($B691,NAfiliado_NFarmacia!$A$2:$J$497,7,0)),"Ingresa Localidad de Farmacia",VLOOKUP($B691,NAfiliado_NFarmacia!$A$2:$J$497,7,0))))</f>
        <v/>
      </c>
      <c r="L691" s="69">
        <f>+IF(B691="","",IF(F691="No","84005541",+IFERROR(+VLOOKUP(inicio!B691,padron!$A$2:$H$1999,8,0),"84005541")))</f>
        <v/>
      </c>
      <c r="M691" s="69">
        <f>+IF(B691="","",+IFERROR(+VLOOKUP(B691,padron!A:C,3,0),"no_cargado"))</f>
        <v/>
      </c>
      <c r="N691" s="69">
        <f>+IF(C691="","",+IFERROR(+VLOOKUP($C691,materiales!$A$2:$C$101,3,0),"9999"))</f>
        <v/>
      </c>
      <c r="O691" s="69">
        <f>+IF(D691="","","01")</f>
        <v/>
      </c>
      <c r="P691" s="69">
        <f>+IF(B691="","","CONVENIO 100%")</f>
        <v/>
      </c>
      <c r="Q691" s="69">
        <f>+IF(I691="","","ZTRA")</f>
        <v/>
      </c>
      <c r="R691" s="69">
        <f>+IF(J691="","",+IFERROR(+IF(U691="DSZA","ALMA","1004"),"ALMA"))</f>
        <v/>
      </c>
      <c r="S691" s="69">
        <f>+IF(K691="","","40000001")</f>
        <v/>
      </c>
      <c r="T691" s="69">
        <f>+IF(L691="","",+DAY(TODAY())&amp;"."&amp;TEXT(+TODAY(),"MM")&amp;"."&amp;+YEAR(TODAY()))</f>
        <v/>
      </c>
      <c r="U691" s="69">
        <f>+IF(M691="","",IFERROR(+VLOOKUP(C691,materiales!$A$2:$D$1000,4,0),"DSZA"))</f>
        <v/>
      </c>
      <c r="V691" s="69">
        <f>+IF(N691="","","MAN")</f>
        <v/>
      </c>
      <c r="W691" s="69">
        <f>IF(B691="","","02")</f>
        <v/>
      </c>
      <c r="X691" s="69">
        <f>IF(B691="","","01")</f>
        <v/>
      </c>
      <c r="Y691" s="70">
        <f>+RIGHT(B691,8)</f>
        <v/>
      </c>
      <c r="Z691" s="70">
        <f>IF(M691="no_cargado",VLOOKUP(B691,NAfiliado_NFarmacia!A:H,8,0),"")</f>
        <v/>
      </c>
      <c r="AA691" s="71" t="n"/>
    </row>
    <row r="692">
      <c r="A692" s="50" t="n"/>
      <c r="B692" s="70" t="n"/>
      <c r="C692" s="72" t="n"/>
      <c r="D692" s="70" t="n"/>
      <c r="E692" s="70" t="n"/>
      <c r="F692" s="70" t="n"/>
      <c r="G692" s="66">
        <f>+IF($B692="","",+IFERROR(+VLOOKUP(B692,padron!$A$2:$E$2000,2,0),+IFERROR(VLOOKUP(B692,NAfiliado_NFarmacia!$A:$J,10,0),"Ingresar Nuevo Afiliado")))</f>
        <v/>
      </c>
      <c r="H692" s="69">
        <f>+IF(B692="","",+IFERROR(+VLOOKUP($C692,materiales!$A$2:$C$101,2,0),"9999"))</f>
        <v/>
      </c>
      <c r="I692" s="70">
        <f>+IF($B692="","",+IF(OR($F692="Si",$F692=""),IF(ISERROR(VLOOKUP($B692,padron!$A$3:$M$482,9,0)),+IF(ISERROR(VLOOKUP($B692,NAfiliado_NFarmacia!$A$2:$J$497,5,0)),"Ingresa Farmacia",VLOOKUP($B692,NAfiliado_NFarmacia!$A$2:$J$497,5,0)),VLOOKUP($B692,padron!$A$3:$M$482,9,0)),+IF(ISERROR(VLOOKUP($B692,NAfiliado_NFarmacia!$A$2:$J$497,5,0)),"Ingresa Farmacia",VLOOKUP($B692,NAfiliado_NFarmacia!$A$2:$J$497,5,0))))</f>
        <v/>
      </c>
      <c r="J692" s="70">
        <f>+IF($B692="","",+IF(OR($F692="Si",$F692=""),IF(ISERROR(VLOOKUP($B692,padron!$A$3:$M$482,10,0)),+IF(ISERROR(VLOOKUP($B692,NAfiliado_NFarmacia!$A$2:$J$497,5,0)),"Ingresa Direccion de Farmacia",VLOOKUP($B692,NAfiliado_NFarmacia!$A$2:$J$497,6,0)),VLOOKUP($B692,padron!$A$3:$M$482,10,0)),+IF(ISERROR(VLOOKUP($B692,NAfiliado_NFarmacia!$A$2:$J$497,6,0)),"Ingresa Direccion de Farmacia",VLOOKUP($B692,NAfiliado_NFarmacia!$A$2:$J$497,6,0))))</f>
        <v/>
      </c>
      <c r="K692" s="70">
        <f>+IF($B692="","",+IF(OR($F692="Si",$F692=""),IF(ISERROR(VLOOKUP($B692,padron!$A$3:$M$482,10,0)),+IF(ISERROR(VLOOKUP($B692,NAfiliado_NFarmacia!$A$2:$J$497,5,0)),"Ingresa Localidad de Farmacia",VLOOKUP($B692,NAfiliado_NFarmacia!$A$2:$J$497,7,0)),VLOOKUP($B692,padron!$A$3:$M$482,11,0)),+IF(ISERROR(VLOOKUP($B692,NAfiliado_NFarmacia!$A$2:$J$497,7,0)),"Ingresa Localidad de Farmacia",VLOOKUP($B692,NAfiliado_NFarmacia!$A$2:$J$497,7,0))))</f>
        <v/>
      </c>
      <c r="L692" s="69">
        <f>+IF(B692="","",IF(F692="No","84005541",+IFERROR(+VLOOKUP(inicio!B692,padron!$A$2:$H$1999,8,0),"84005541")))</f>
        <v/>
      </c>
      <c r="M692" s="69">
        <f>+IF(B692="","",+IFERROR(+VLOOKUP(B692,padron!A:C,3,0),"no_cargado"))</f>
        <v/>
      </c>
      <c r="N692" s="69">
        <f>+IF(C692="","",+IFERROR(+VLOOKUP($C692,materiales!$A$2:$C$101,3,0),"9999"))</f>
        <v/>
      </c>
      <c r="O692" s="69">
        <f>+IF(D692="","","01")</f>
        <v/>
      </c>
      <c r="P692" s="69">
        <f>+IF(B692="","","CONVENIO 100%")</f>
        <v/>
      </c>
      <c r="Q692" s="69">
        <f>+IF(I692="","","ZTRA")</f>
        <v/>
      </c>
      <c r="R692" s="69">
        <f>+IF(J692="","",+IFERROR(+IF(U692="DSZA","ALMA","1004"),"ALMA"))</f>
        <v/>
      </c>
      <c r="S692" s="69">
        <f>+IF(K692="","","40000001")</f>
        <v/>
      </c>
      <c r="T692" s="69">
        <f>+IF(L692="","",+DAY(TODAY())&amp;"."&amp;TEXT(+TODAY(),"MM")&amp;"."&amp;+YEAR(TODAY()))</f>
        <v/>
      </c>
      <c r="U692" s="69">
        <f>+IF(M692="","",IFERROR(+VLOOKUP(C692,materiales!$A$2:$D$1000,4,0),"DSZA"))</f>
        <v/>
      </c>
      <c r="V692" s="69">
        <f>+IF(N692="","","MAN")</f>
        <v/>
      </c>
      <c r="W692" s="69">
        <f>IF(B692="","","02")</f>
        <v/>
      </c>
      <c r="X692" s="69">
        <f>IF(B692="","","01")</f>
        <v/>
      </c>
      <c r="Y692" s="70">
        <f>+RIGHT(B692,8)</f>
        <v/>
      </c>
      <c r="Z692" s="70">
        <f>IF(M692="no_cargado",VLOOKUP(B692,NAfiliado_NFarmacia!A:H,8,0),"")</f>
        <v/>
      </c>
      <c r="AA692" s="71" t="n"/>
    </row>
    <row r="693">
      <c r="A693" s="50" t="n"/>
      <c r="B693" s="70" t="n"/>
      <c r="C693" s="72" t="n"/>
      <c r="D693" s="70" t="n"/>
      <c r="E693" s="70" t="n"/>
      <c r="F693" s="70" t="n"/>
      <c r="G693" s="66">
        <f>+IF($B693="","",+IFERROR(+VLOOKUP(B693,padron!$A$2:$E$2000,2,0),+IFERROR(VLOOKUP(B693,NAfiliado_NFarmacia!$A:$J,10,0),"Ingresar Nuevo Afiliado")))</f>
        <v/>
      </c>
      <c r="H693" s="69">
        <f>+IF(B693="","",+IFERROR(+VLOOKUP($C693,materiales!$A$2:$C$101,2,0),"9999"))</f>
        <v/>
      </c>
      <c r="I693" s="70">
        <f>+IF($B693="","",+IF(OR($F693="Si",$F693=""),IF(ISERROR(VLOOKUP($B693,padron!$A$3:$M$482,9,0)),+IF(ISERROR(VLOOKUP($B693,NAfiliado_NFarmacia!$A$2:$J$497,5,0)),"Ingresa Farmacia",VLOOKUP($B693,NAfiliado_NFarmacia!$A$2:$J$497,5,0)),VLOOKUP($B693,padron!$A$3:$M$482,9,0)),+IF(ISERROR(VLOOKUP($B693,NAfiliado_NFarmacia!$A$2:$J$497,5,0)),"Ingresa Farmacia",VLOOKUP($B693,NAfiliado_NFarmacia!$A$2:$J$497,5,0))))</f>
        <v/>
      </c>
      <c r="J693" s="70">
        <f>+IF($B693="","",+IF(OR($F693="Si",$F693=""),IF(ISERROR(VLOOKUP($B693,padron!$A$3:$M$482,10,0)),+IF(ISERROR(VLOOKUP($B693,NAfiliado_NFarmacia!$A$2:$J$497,5,0)),"Ingresa Direccion de Farmacia",VLOOKUP($B693,NAfiliado_NFarmacia!$A$2:$J$497,6,0)),VLOOKUP($B693,padron!$A$3:$M$482,10,0)),+IF(ISERROR(VLOOKUP($B693,NAfiliado_NFarmacia!$A$2:$J$497,6,0)),"Ingresa Direccion de Farmacia",VLOOKUP($B693,NAfiliado_NFarmacia!$A$2:$J$497,6,0))))</f>
        <v/>
      </c>
      <c r="K693" s="70">
        <f>+IF($B693="","",+IF(OR($F693="Si",$F693=""),IF(ISERROR(VLOOKUP($B693,padron!$A$3:$M$482,10,0)),+IF(ISERROR(VLOOKUP($B693,NAfiliado_NFarmacia!$A$2:$J$497,5,0)),"Ingresa Localidad de Farmacia",VLOOKUP($B693,NAfiliado_NFarmacia!$A$2:$J$497,7,0)),VLOOKUP($B693,padron!$A$3:$M$482,11,0)),+IF(ISERROR(VLOOKUP($B693,NAfiliado_NFarmacia!$A$2:$J$497,7,0)),"Ingresa Localidad de Farmacia",VLOOKUP($B693,NAfiliado_NFarmacia!$A$2:$J$497,7,0))))</f>
        <v/>
      </c>
      <c r="L693" s="69">
        <f>+IF(B693="","",IF(F693="No","84005541",+IFERROR(+VLOOKUP(inicio!B693,padron!$A$2:$H$1999,8,0),"84005541")))</f>
        <v/>
      </c>
      <c r="M693" s="69">
        <f>+IF(B693="","",+IFERROR(+VLOOKUP(B693,padron!A:C,3,0),"no_cargado"))</f>
        <v/>
      </c>
      <c r="N693" s="69">
        <f>+IF(C693="","",+IFERROR(+VLOOKUP($C693,materiales!$A$2:$C$101,3,0),"9999"))</f>
        <v/>
      </c>
      <c r="O693" s="69">
        <f>+IF(D693="","","01")</f>
        <v/>
      </c>
      <c r="P693" s="69">
        <f>+IF(B693="","","CONVENIO 100%")</f>
        <v/>
      </c>
      <c r="Q693" s="69">
        <f>+IF(I693="","","ZTRA")</f>
        <v/>
      </c>
      <c r="R693" s="69">
        <f>+IF(J693="","",+IFERROR(+IF(U693="DSZA","ALMA","1004"),"ALMA"))</f>
        <v/>
      </c>
      <c r="S693" s="69">
        <f>+IF(K693="","","40000001")</f>
        <v/>
      </c>
      <c r="T693" s="69">
        <f>+IF(L693="","",+DAY(TODAY())&amp;"."&amp;TEXT(+TODAY(),"MM")&amp;"."&amp;+YEAR(TODAY()))</f>
        <v/>
      </c>
      <c r="U693" s="69">
        <f>+IF(M693="","",IFERROR(+VLOOKUP(C693,materiales!$A$2:$D$1000,4,0),"DSZA"))</f>
        <v/>
      </c>
      <c r="V693" s="69">
        <f>+IF(N693="","","MAN")</f>
        <v/>
      </c>
      <c r="W693" s="69">
        <f>IF(B693="","","02")</f>
        <v/>
      </c>
      <c r="X693" s="69">
        <f>IF(B693="","","01")</f>
        <v/>
      </c>
      <c r="Y693" s="70">
        <f>+RIGHT(B693,8)</f>
        <v/>
      </c>
      <c r="Z693" s="70">
        <f>IF(M693="no_cargado",VLOOKUP(B693,NAfiliado_NFarmacia!A:H,8,0),"")</f>
        <v/>
      </c>
      <c r="AA693" s="71" t="n"/>
    </row>
    <row r="694">
      <c r="A694" s="50" t="n"/>
      <c r="B694" s="70" t="n"/>
      <c r="C694" s="72" t="n"/>
      <c r="D694" s="70" t="n"/>
      <c r="E694" s="70" t="n"/>
      <c r="F694" s="70" t="n"/>
      <c r="G694" s="66">
        <f>+IF($B694="","",+IFERROR(+VLOOKUP(B694,padron!$A$2:$E$2000,2,0),+IFERROR(VLOOKUP(B694,NAfiliado_NFarmacia!$A:$J,10,0),"Ingresar Nuevo Afiliado")))</f>
        <v/>
      </c>
      <c r="H694" s="69">
        <f>+IF(B694="","",+IFERROR(+VLOOKUP($C694,materiales!$A$2:$C$101,2,0),"9999"))</f>
        <v/>
      </c>
      <c r="I694" s="70">
        <f>+IF($B694="","",+IF(OR($F694="Si",$F694=""),IF(ISERROR(VLOOKUP($B694,padron!$A$3:$M$482,9,0)),+IF(ISERROR(VLOOKUP($B694,NAfiliado_NFarmacia!$A$2:$J$497,5,0)),"Ingresa Farmacia",VLOOKUP($B694,NAfiliado_NFarmacia!$A$2:$J$497,5,0)),VLOOKUP($B694,padron!$A$3:$M$482,9,0)),+IF(ISERROR(VLOOKUP($B694,NAfiliado_NFarmacia!$A$2:$J$497,5,0)),"Ingresa Farmacia",VLOOKUP($B694,NAfiliado_NFarmacia!$A$2:$J$497,5,0))))</f>
        <v/>
      </c>
      <c r="J694" s="70">
        <f>+IF($B694="","",+IF(OR($F694="Si",$F694=""),IF(ISERROR(VLOOKUP($B694,padron!$A$3:$M$482,10,0)),+IF(ISERROR(VLOOKUP($B694,NAfiliado_NFarmacia!$A$2:$J$497,5,0)),"Ingresa Direccion de Farmacia",VLOOKUP($B694,NAfiliado_NFarmacia!$A$2:$J$497,6,0)),VLOOKUP($B694,padron!$A$3:$M$482,10,0)),+IF(ISERROR(VLOOKUP($B694,NAfiliado_NFarmacia!$A$2:$J$497,6,0)),"Ingresa Direccion de Farmacia",VLOOKUP($B694,NAfiliado_NFarmacia!$A$2:$J$497,6,0))))</f>
        <v/>
      </c>
      <c r="K694" s="70">
        <f>+IF($B694="","",+IF(OR($F694="Si",$F694=""),IF(ISERROR(VLOOKUP($B694,padron!$A$3:$M$482,10,0)),+IF(ISERROR(VLOOKUP($B694,NAfiliado_NFarmacia!$A$2:$J$497,5,0)),"Ingresa Localidad de Farmacia",VLOOKUP($B694,NAfiliado_NFarmacia!$A$2:$J$497,7,0)),VLOOKUP($B694,padron!$A$3:$M$482,11,0)),+IF(ISERROR(VLOOKUP($B694,NAfiliado_NFarmacia!$A$2:$J$497,7,0)),"Ingresa Localidad de Farmacia",VLOOKUP($B694,NAfiliado_NFarmacia!$A$2:$J$497,7,0))))</f>
        <v/>
      </c>
      <c r="L694" s="69">
        <f>+IF(B694="","",IF(F694="No","84005541",+IFERROR(+VLOOKUP(inicio!B694,padron!$A$2:$H$1999,8,0),"84005541")))</f>
        <v/>
      </c>
      <c r="M694" s="69">
        <f>+IF(B694="","",+IFERROR(+VLOOKUP(B694,padron!A:C,3,0),"no_cargado"))</f>
        <v/>
      </c>
      <c r="N694" s="69">
        <f>+IF(C694="","",+IFERROR(+VLOOKUP($C694,materiales!$A$2:$C$101,3,0),"9999"))</f>
        <v/>
      </c>
      <c r="O694" s="69">
        <f>+IF(D694="","","01")</f>
        <v/>
      </c>
      <c r="P694" s="69">
        <f>+IF(B694="","","CONVENIO 100%")</f>
        <v/>
      </c>
      <c r="Q694" s="69">
        <f>+IF(I694="","","ZTRA")</f>
        <v/>
      </c>
      <c r="R694" s="69">
        <f>+IF(J694="","",+IFERROR(+IF(U694="DSZA","ALMA","1004"),"ALMA"))</f>
        <v/>
      </c>
      <c r="S694" s="69">
        <f>+IF(K694="","","40000001")</f>
        <v/>
      </c>
      <c r="T694" s="69">
        <f>+IF(L694="","",+DAY(TODAY())&amp;"."&amp;TEXT(+TODAY(),"MM")&amp;"."&amp;+YEAR(TODAY()))</f>
        <v/>
      </c>
      <c r="U694" s="69">
        <f>+IF(M694="","",IFERROR(+VLOOKUP(C694,materiales!$A$2:$D$1000,4,0),"DSZA"))</f>
        <v/>
      </c>
      <c r="V694" s="69">
        <f>+IF(N694="","","MAN")</f>
        <v/>
      </c>
      <c r="W694" s="69">
        <f>IF(B694="","","02")</f>
        <v/>
      </c>
      <c r="X694" s="69">
        <f>IF(B694="","","01")</f>
        <v/>
      </c>
      <c r="Y694" s="70">
        <f>+RIGHT(B694,8)</f>
        <v/>
      </c>
      <c r="Z694" s="70">
        <f>IF(M694="no_cargado",VLOOKUP(B694,NAfiliado_NFarmacia!A:H,8,0),"")</f>
        <v/>
      </c>
      <c r="AA694" s="71" t="n"/>
    </row>
    <row r="695">
      <c r="A695" s="50" t="n"/>
      <c r="B695" s="70" t="n"/>
      <c r="C695" s="72" t="n"/>
      <c r="D695" s="70" t="n"/>
      <c r="E695" s="70" t="n"/>
      <c r="F695" s="70" t="n"/>
      <c r="G695" s="66">
        <f>+IF($B695="","",+IFERROR(+VLOOKUP(B695,padron!$A$2:$E$2000,2,0),+IFERROR(VLOOKUP(B695,NAfiliado_NFarmacia!$A:$J,10,0),"Ingresar Nuevo Afiliado")))</f>
        <v/>
      </c>
      <c r="H695" s="69">
        <f>+IF(B695="","",+IFERROR(+VLOOKUP($C695,materiales!$A$2:$C$101,2,0),"9999"))</f>
        <v/>
      </c>
      <c r="I695" s="70">
        <f>+IF($B695="","",+IF(OR($F695="Si",$F695=""),IF(ISERROR(VLOOKUP($B695,padron!$A$3:$M$482,9,0)),+IF(ISERROR(VLOOKUP($B695,NAfiliado_NFarmacia!$A$2:$J$497,5,0)),"Ingresa Farmacia",VLOOKUP($B695,NAfiliado_NFarmacia!$A$2:$J$497,5,0)),VLOOKUP($B695,padron!$A$3:$M$482,9,0)),+IF(ISERROR(VLOOKUP($B695,NAfiliado_NFarmacia!$A$2:$J$497,5,0)),"Ingresa Farmacia",VLOOKUP($B695,NAfiliado_NFarmacia!$A$2:$J$497,5,0))))</f>
        <v/>
      </c>
      <c r="J695" s="70">
        <f>+IF($B695="","",+IF(OR($F695="Si",$F695=""),IF(ISERROR(VLOOKUP($B695,padron!$A$3:$M$482,10,0)),+IF(ISERROR(VLOOKUP($B695,NAfiliado_NFarmacia!$A$2:$J$497,5,0)),"Ingresa Direccion de Farmacia",VLOOKUP($B695,NAfiliado_NFarmacia!$A$2:$J$497,6,0)),VLOOKUP($B695,padron!$A$3:$M$482,10,0)),+IF(ISERROR(VLOOKUP($B695,NAfiliado_NFarmacia!$A$2:$J$497,6,0)),"Ingresa Direccion de Farmacia",VLOOKUP($B695,NAfiliado_NFarmacia!$A$2:$J$497,6,0))))</f>
        <v/>
      </c>
      <c r="K695" s="70">
        <f>+IF($B695="","",+IF(OR($F695="Si",$F695=""),IF(ISERROR(VLOOKUP($B695,padron!$A$3:$M$482,10,0)),+IF(ISERROR(VLOOKUP($B695,NAfiliado_NFarmacia!$A$2:$J$497,5,0)),"Ingresa Localidad de Farmacia",VLOOKUP($B695,NAfiliado_NFarmacia!$A$2:$J$497,7,0)),VLOOKUP($B695,padron!$A$3:$M$482,11,0)),+IF(ISERROR(VLOOKUP($B695,NAfiliado_NFarmacia!$A$2:$J$497,7,0)),"Ingresa Localidad de Farmacia",VLOOKUP($B695,NAfiliado_NFarmacia!$A$2:$J$497,7,0))))</f>
        <v/>
      </c>
      <c r="L695" s="69">
        <f>+IF(B695="","",IF(F695="No","84005541",+IFERROR(+VLOOKUP(inicio!B695,padron!$A$2:$H$1999,8,0),"84005541")))</f>
        <v/>
      </c>
      <c r="M695" s="69">
        <f>+IF(B695="","",+IFERROR(+VLOOKUP(B695,padron!A:C,3,0),"no_cargado"))</f>
        <v/>
      </c>
      <c r="N695" s="69">
        <f>+IF(C695="","",+IFERROR(+VLOOKUP($C695,materiales!$A$2:$C$101,3,0),"9999"))</f>
        <v/>
      </c>
      <c r="O695" s="69">
        <f>+IF(D695="","","01")</f>
        <v/>
      </c>
      <c r="P695" s="69">
        <f>+IF(B695="","","CONVENIO 100%")</f>
        <v/>
      </c>
      <c r="Q695" s="69">
        <f>+IF(I695="","","ZTRA")</f>
        <v/>
      </c>
      <c r="R695" s="69">
        <f>+IF(J695="","",+IFERROR(+IF(U695="DSZA","ALMA","1004"),"ALMA"))</f>
        <v/>
      </c>
      <c r="S695" s="69">
        <f>+IF(K695="","","40000001")</f>
        <v/>
      </c>
      <c r="T695" s="69">
        <f>+IF(L695="","",+DAY(TODAY())&amp;"."&amp;TEXT(+TODAY(),"MM")&amp;"."&amp;+YEAR(TODAY()))</f>
        <v/>
      </c>
      <c r="U695" s="69">
        <f>+IF(M695="","",IFERROR(+VLOOKUP(C695,materiales!$A$2:$D$1000,4,0),"DSZA"))</f>
        <v/>
      </c>
      <c r="V695" s="69">
        <f>+IF(N695="","","MAN")</f>
        <v/>
      </c>
      <c r="W695" s="69">
        <f>IF(B695="","","02")</f>
        <v/>
      </c>
      <c r="X695" s="69">
        <f>IF(B695="","","01")</f>
        <v/>
      </c>
      <c r="Y695" s="70">
        <f>+RIGHT(B695,8)</f>
        <v/>
      </c>
      <c r="Z695" s="70">
        <f>IF(M695="no_cargado",VLOOKUP(B695,NAfiliado_NFarmacia!A:H,8,0),"")</f>
        <v/>
      </c>
      <c r="AA695" s="71" t="n"/>
    </row>
    <row r="696">
      <c r="A696" s="50" t="n"/>
      <c r="B696" s="70" t="n"/>
      <c r="C696" s="72" t="n"/>
      <c r="D696" s="70" t="n"/>
      <c r="E696" s="70" t="n"/>
      <c r="F696" s="70" t="n"/>
      <c r="G696" s="66">
        <f>+IF($B696="","",+IFERROR(+VLOOKUP(B696,padron!$A$2:$E$2000,2,0),+IFERROR(VLOOKUP(B696,NAfiliado_NFarmacia!$A:$J,10,0),"Ingresar Nuevo Afiliado")))</f>
        <v/>
      </c>
      <c r="H696" s="69">
        <f>+IF(B696="","",+IFERROR(+VLOOKUP($C696,materiales!$A$2:$C$101,2,0),"9999"))</f>
        <v/>
      </c>
      <c r="I696" s="70">
        <f>+IF($B696="","",+IF(OR($F696="Si",$F696=""),IF(ISERROR(VLOOKUP($B696,padron!$A$3:$M$482,9,0)),+IF(ISERROR(VLOOKUP($B696,NAfiliado_NFarmacia!$A$2:$J$497,5,0)),"Ingresa Farmacia",VLOOKUP($B696,NAfiliado_NFarmacia!$A$2:$J$497,5,0)),VLOOKUP($B696,padron!$A$3:$M$482,9,0)),+IF(ISERROR(VLOOKUP($B696,NAfiliado_NFarmacia!$A$2:$J$497,5,0)),"Ingresa Farmacia",VLOOKUP($B696,NAfiliado_NFarmacia!$A$2:$J$497,5,0))))</f>
        <v/>
      </c>
      <c r="J696" s="70">
        <f>+IF($B696="","",+IF(OR($F696="Si",$F696=""),IF(ISERROR(VLOOKUP($B696,padron!$A$3:$M$482,10,0)),+IF(ISERROR(VLOOKUP($B696,NAfiliado_NFarmacia!$A$2:$J$497,5,0)),"Ingresa Direccion de Farmacia",VLOOKUP($B696,NAfiliado_NFarmacia!$A$2:$J$497,6,0)),VLOOKUP($B696,padron!$A$3:$M$482,10,0)),+IF(ISERROR(VLOOKUP($B696,NAfiliado_NFarmacia!$A$2:$J$497,6,0)),"Ingresa Direccion de Farmacia",VLOOKUP($B696,NAfiliado_NFarmacia!$A$2:$J$497,6,0))))</f>
        <v/>
      </c>
      <c r="K696" s="70">
        <f>+IF($B696="","",+IF(OR($F696="Si",$F696=""),IF(ISERROR(VLOOKUP($B696,padron!$A$3:$M$482,10,0)),+IF(ISERROR(VLOOKUP($B696,NAfiliado_NFarmacia!$A$2:$J$497,5,0)),"Ingresa Localidad de Farmacia",VLOOKUP($B696,NAfiliado_NFarmacia!$A$2:$J$497,7,0)),VLOOKUP($B696,padron!$A$3:$M$482,11,0)),+IF(ISERROR(VLOOKUP($B696,NAfiliado_NFarmacia!$A$2:$J$497,7,0)),"Ingresa Localidad de Farmacia",VLOOKUP($B696,NAfiliado_NFarmacia!$A$2:$J$497,7,0))))</f>
        <v/>
      </c>
      <c r="L696" s="69">
        <f>+IF(B696="","",IF(F696="No","84005541",+IFERROR(+VLOOKUP(inicio!B696,padron!$A$2:$H$1999,8,0),"84005541")))</f>
        <v/>
      </c>
      <c r="M696" s="69">
        <f>+IF(B696="","",+IFERROR(+VLOOKUP(B696,padron!A:C,3,0),"no_cargado"))</f>
        <v/>
      </c>
      <c r="N696" s="69">
        <f>+IF(C696="","",+IFERROR(+VLOOKUP($C696,materiales!$A$2:$C$101,3,0),"9999"))</f>
        <v/>
      </c>
      <c r="O696" s="69">
        <f>+IF(D696="","","01")</f>
        <v/>
      </c>
      <c r="P696" s="69">
        <f>+IF(B696="","","CONVENIO 100%")</f>
        <v/>
      </c>
      <c r="Q696" s="69">
        <f>+IF(I696="","","ZTRA")</f>
        <v/>
      </c>
      <c r="R696" s="69">
        <f>+IF(J696="","",+IFERROR(+IF(U696="DSZA","ALMA","1004"),"ALMA"))</f>
        <v/>
      </c>
      <c r="S696" s="69">
        <f>+IF(K696="","","40000001")</f>
        <v/>
      </c>
      <c r="T696" s="69">
        <f>+IF(L696="","",+DAY(TODAY())&amp;"."&amp;TEXT(+TODAY(),"MM")&amp;"."&amp;+YEAR(TODAY()))</f>
        <v/>
      </c>
      <c r="U696" s="69">
        <f>+IF(M696="","",IFERROR(+VLOOKUP(C696,materiales!$A$2:$D$1000,4,0),"DSZA"))</f>
        <v/>
      </c>
      <c r="V696" s="69">
        <f>+IF(N696="","","MAN")</f>
        <v/>
      </c>
      <c r="W696" s="69">
        <f>IF(B696="","","02")</f>
        <v/>
      </c>
      <c r="X696" s="69">
        <f>IF(B696="","","01")</f>
        <v/>
      </c>
      <c r="Y696" s="70">
        <f>+RIGHT(B696,8)</f>
        <v/>
      </c>
      <c r="Z696" s="70">
        <f>IF(M696="no_cargado",VLOOKUP(B696,NAfiliado_NFarmacia!A:H,8,0),"")</f>
        <v/>
      </c>
      <c r="AA696" s="71" t="n"/>
    </row>
    <row r="697">
      <c r="A697" s="50" t="n"/>
      <c r="B697" s="70" t="n"/>
      <c r="C697" s="72" t="n"/>
      <c r="D697" s="70" t="n"/>
      <c r="E697" s="70" t="n"/>
      <c r="F697" s="70" t="n"/>
      <c r="G697" s="66">
        <f>+IF($B697="","",+IFERROR(+VLOOKUP(B697,padron!$A$2:$E$2000,2,0),+IFERROR(VLOOKUP(B697,NAfiliado_NFarmacia!$A:$J,10,0),"Ingresar Nuevo Afiliado")))</f>
        <v/>
      </c>
      <c r="H697" s="69">
        <f>+IF(B697="","",+IFERROR(+VLOOKUP($C697,materiales!$A$2:$C$101,2,0),"9999"))</f>
        <v/>
      </c>
      <c r="I697" s="70">
        <f>+IF($B697="","",+IF(OR($F697="Si",$F697=""),IF(ISERROR(VLOOKUP($B697,padron!$A$3:$M$482,9,0)),+IF(ISERROR(VLOOKUP($B697,NAfiliado_NFarmacia!$A$2:$J$497,5,0)),"Ingresa Farmacia",VLOOKUP($B697,NAfiliado_NFarmacia!$A$2:$J$497,5,0)),VLOOKUP($B697,padron!$A$3:$M$482,9,0)),+IF(ISERROR(VLOOKUP($B697,NAfiliado_NFarmacia!$A$2:$J$497,5,0)),"Ingresa Farmacia",VLOOKUP($B697,NAfiliado_NFarmacia!$A$2:$J$497,5,0))))</f>
        <v/>
      </c>
      <c r="J697" s="70">
        <f>+IF($B697="","",+IF(OR($F697="Si",$F697=""),IF(ISERROR(VLOOKUP($B697,padron!$A$3:$M$482,10,0)),+IF(ISERROR(VLOOKUP($B697,NAfiliado_NFarmacia!$A$2:$J$497,5,0)),"Ingresa Direccion de Farmacia",VLOOKUP($B697,NAfiliado_NFarmacia!$A$2:$J$497,6,0)),VLOOKUP($B697,padron!$A$3:$M$482,10,0)),+IF(ISERROR(VLOOKUP($B697,NAfiliado_NFarmacia!$A$2:$J$497,6,0)),"Ingresa Direccion de Farmacia",VLOOKUP($B697,NAfiliado_NFarmacia!$A$2:$J$497,6,0))))</f>
        <v/>
      </c>
      <c r="K697" s="70">
        <f>+IF($B697="","",+IF(OR($F697="Si",$F697=""),IF(ISERROR(VLOOKUP($B697,padron!$A$3:$M$482,10,0)),+IF(ISERROR(VLOOKUP($B697,NAfiliado_NFarmacia!$A$2:$J$497,5,0)),"Ingresa Localidad de Farmacia",VLOOKUP($B697,NAfiliado_NFarmacia!$A$2:$J$497,7,0)),VLOOKUP($B697,padron!$A$3:$M$482,11,0)),+IF(ISERROR(VLOOKUP($B697,NAfiliado_NFarmacia!$A$2:$J$497,7,0)),"Ingresa Localidad de Farmacia",VLOOKUP($B697,NAfiliado_NFarmacia!$A$2:$J$497,7,0))))</f>
        <v/>
      </c>
      <c r="L697" s="69">
        <f>+IF(B697="","",IF(F697="No","84005541",+IFERROR(+VLOOKUP(inicio!B697,padron!$A$2:$H$1999,8,0),"84005541")))</f>
        <v/>
      </c>
      <c r="M697" s="69">
        <f>+IF(B697="","",+IFERROR(+VLOOKUP(B697,padron!A:C,3,0),"no_cargado"))</f>
        <v/>
      </c>
      <c r="N697" s="69">
        <f>+IF(C697="","",+IFERROR(+VLOOKUP($C697,materiales!$A$2:$C$101,3,0),"9999"))</f>
        <v/>
      </c>
      <c r="O697" s="69">
        <f>+IF(D697="","","01")</f>
        <v/>
      </c>
      <c r="P697" s="69">
        <f>+IF(B697="","","CONVENIO 100%")</f>
        <v/>
      </c>
      <c r="Q697" s="69">
        <f>+IF(I697="","","ZTRA")</f>
        <v/>
      </c>
      <c r="R697" s="69">
        <f>+IF(J697="","",+IFERROR(+IF(U697="DSZA","ALMA","1004"),"ALMA"))</f>
        <v/>
      </c>
      <c r="S697" s="69">
        <f>+IF(K697="","","40000001")</f>
        <v/>
      </c>
      <c r="T697" s="69">
        <f>+IF(L697="","",+DAY(TODAY())&amp;"."&amp;TEXT(+TODAY(),"MM")&amp;"."&amp;+YEAR(TODAY()))</f>
        <v/>
      </c>
      <c r="U697" s="69">
        <f>+IF(M697="","",IFERROR(+VLOOKUP(C697,materiales!$A$2:$D$1000,4,0),"DSZA"))</f>
        <v/>
      </c>
      <c r="V697" s="69">
        <f>+IF(N697="","","MAN")</f>
        <v/>
      </c>
      <c r="W697" s="69">
        <f>IF(B697="","","02")</f>
        <v/>
      </c>
      <c r="X697" s="69">
        <f>IF(B697="","","01")</f>
        <v/>
      </c>
      <c r="Y697" s="70">
        <f>+RIGHT(B697,8)</f>
        <v/>
      </c>
      <c r="Z697" s="70">
        <f>IF(M697="no_cargado",VLOOKUP(B697,NAfiliado_NFarmacia!A:H,8,0),"")</f>
        <v/>
      </c>
      <c r="AA697" s="71" t="n"/>
    </row>
    <row r="698">
      <c r="A698" s="50" t="n"/>
      <c r="B698" s="70" t="n"/>
      <c r="C698" s="72" t="n"/>
      <c r="D698" s="70" t="n"/>
      <c r="E698" s="70" t="n"/>
      <c r="F698" s="70" t="n"/>
      <c r="G698" s="66">
        <f>+IF($B698="","",+IFERROR(+VLOOKUP(B698,padron!$A$2:$E$2000,2,0),+IFERROR(VLOOKUP(B698,NAfiliado_NFarmacia!$A:$J,10,0),"Ingresar Nuevo Afiliado")))</f>
        <v/>
      </c>
      <c r="H698" s="69">
        <f>+IF(B698="","",+IFERROR(+VLOOKUP($C698,materiales!$A$2:$C$101,2,0),"9999"))</f>
        <v/>
      </c>
      <c r="I698" s="70">
        <f>+IF($B698="","",+IF(OR($F698="Si",$F698=""),IF(ISERROR(VLOOKUP($B698,padron!$A$3:$M$482,9,0)),+IF(ISERROR(VLOOKUP($B698,NAfiliado_NFarmacia!$A$2:$J$497,5,0)),"Ingresa Farmacia",VLOOKUP($B698,NAfiliado_NFarmacia!$A$2:$J$497,5,0)),VLOOKUP($B698,padron!$A$3:$M$482,9,0)),+IF(ISERROR(VLOOKUP($B698,NAfiliado_NFarmacia!$A$2:$J$497,5,0)),"Ingresa Farmacia",VLOOKUP($B698,NAfiliado_NFarmacia!$A$2:$J$497,5,0))))</f>
        <v/>
      </c>
      <c r="J698" s="70">
        <f>+IF($B698="","",+IF(OR($F698="Si",$F698=""),IF(ISERROR(VLOOKUP($B698,padron!$A$3:$M$482,10,0)),+IF(ISERROR(VLOOKUP($B698,NAfiliado_NFarmacia!$A$2:$J$497,5,0)),"Ingresa Direccion de Farmacia",VLOOKUP($B698,NAfiliado_NFarmacia!$A$2:$J$497,6,0)),VLOOKUP($B698,padron!$A$3:$M$482,10,0)),+IF(ISERROR(VLOOKUP($B698,NAfiliado_NFarmacia!$A$2:$J$497,6,0)),"Ingresa Direccion de Farmacia",VLOOKUP($B698,NAfiliado_NFarmacia!$A$2:$J$497,6,0))))</f>
        <v/>
      </c>
      <c r="K698" s="70">
        <f>+IF($B698="","",+IF(OR($F698="Si",$F698=""),IF(ISERROR(VLOOKUP($B698,padron!$A$3:$M$482,10,0)),+IF(ISERROR(VLOOKUP($B698,NAfiliado_NFarmacia!$A$2:$J$497,5,0)),"Ingresa Localidad de Farmacia",VLOOKUP($B698,NAfiliado_NFarmacia!$A$2:$J$497,7,0)),VLOOKUP($B698,padron!$A$3:$M$482,11,0)),+IF(ISERROR(VLOOKUP($B698,NAfiliado_NFarmacia!$A$2:$J$497,7,0)),"Ingresa Localidad de Farmacia",VLOOKUP($B698,NAfiliado_NFarmacia!$A$2:$J$497,7,0))))</f>
        <v/>
      </c>
      <c r="L698" s="69">
        <f>+IF(B698="","",IF(F698="No","84005541",+IFERROR(+VLOOKUP(inicio!B698,padron!$A$2:$H$1999,8,0),"84005541")))</f>
        <v/>
      </c>
      <c r="M698" s="69">
        <f>+IF(B698="","",+IFERROR(+VLOOKUP(B698,padron!A:C,3,0),"no_cargado"))</f>
        <v/>
      </c>
      <c r="N698" s="69">
        <f>+IF(C698="","",+IFERROR(+VLOOKUP($C698,materiales!$A$2:$C$101,3,0),"9999"))</f>
        <v/>
      </c>
      <c r="O698" s="69">
        <f>+IF(D698="","","01")</f>
        <v/>
      </c>
      <c r="P698" s="69">
        <f>+IF(B698="","","CONVENIO 100%")</f>
        <v/>
      </c>
      <c r="Q698" s="69">
        <f>+IF(I698="","","ZTRA")</f>
        <v/>
      </c>
      <c r="R698" s="69">
        <f>+IF(J698="","",+IFERROR(+IF(U698="DSZA","ALMA","1004"),"ALMA"))</f>
        <v/>
      </c>
      <c r="S698" s="69">
        <f>+IF(K698="","","40000001")</f>
        <v/>
      </c>
      <c r="T698" s="69">
        <f>+IF(L698="","",+DAY(TODAY())&amp;"."&amp;TEXT(+TODAY(),"MM")&amp;"."&amp;+YEAR(TODAY()))</f>
        <v/>
      </c>
      <c r="U698" s="69">
        <f>+IF(M698="","",IFERROR(+VLOOKUP(C698,materiales!$A$2:$D$1000,4,0),"DSZA"))</f>
        <v/>
      </c>
      <c r="V698" s="69">
        <f>+IF(N698="","","MAN")</f>
        <v/>
      </c>
      <c r="W698" s="69">
        <f>IF(B698="","","02")</f>
        <v/>
      </c>
      <c r="X698" s="69">
        <f>IF(B698="","","01")</f>
        <v/>
      </c>
      <c r="Y698" s="70">
        <f>+RIGHT(B698,8)</f>
        <v/>
      </c>
      <c r="Z698" s="70">
        <f>IF(M698="no_cargado",VLOOKUP(B698,NAfiliado_NFarmacia!A:H,8,0),"")</f>
        <v/>
      </c>
      <c r="AA698" s="71" t="n"/>
    </row>
    <row r="699">
      <c r="G699" s="66">
        <f>+IF($B699="","",+IFERROR(+VLOOKUP(B699,padron!$A$2:$E$2000,2,0),+IFERROR(VLOOKUP(B699,NAfiliado_NFarmacia!$A:$J,10,0),"Ingresar Nuevo Afiliado")))</f>
        <v/>
      </c>
      <c r="H699" s="69">
        <f>+IF(B699="","",+IFERROR(+VLOOKUP($C699,materiales!$A$2:$C$101,2,0),"9999"))</f>
        <v/>
      </c>
      <c r="I699" s="70">
        <f>+IF($B699="","",+IF(OR($F699="Si",$F699=""),IF(ISERROR(VLOOKUP($B699,padron!$A$3:$M$482,9,0)),+IF(ISERROR(VLOOKUP($B699,NAfiliado_NFarmacia!$A$2:$J$497,5,0)),"Ingresa Farmacia",VLOOKUP($B699,NAfiliado_NFarmacia!$A$2:$J$497,5,0)),VLOOKUP($B699,padron!$A$3:$M$482,9,0)),+IF(ISERROR(VLOOKUP($B699,NAfiliado_NFarmacia!$A$2:$J$497,5,0)),"Ingresa Farmacia",VLOOKUP($B699,NAfiliado_NFarmacia!$A$2:$J$497,5,0))))</f>
        <v/>
      </c>
      <c r="J699" s="70">
        <f>+IF($B699="","",+IF(OR($F699="Si",$F699=""),IF(ISERROR(VLOOKUP($B699,padron!$A$3:$M$482,10,0)),+IF(ISERROR(VLOOKUP($B699,NAfiliado_NFarmacia!$A$2:$J$497,5,0)),"Ingresa Direccion de Farmacia",VLOOKUP($B699,NAfiliado_NFarmacia!$A$2:$J$497,6,0)),VLOOKUP($B699,padron!$A$3:$M$482,10,0)),+IF(ISERROR(VLOOKUP($B699,NAfiliado_NFarmacia!$A$2:$J$497,6,0)),"Ingresa Direccion de Farmacia",VLOOKUP($B699,NAfiliado_NFarmacia!$A$2:$J$497,6,0))))</f>
        <v/>
      </c>
      <c r="K699" s="70">
        <f>+IF($B699="","",+IF(OR($F699="Si",$F699=""),IF(ISERROR(VLOOKUP($B699,padron!$A$3:$M$482,10,0)),+IF(ISERROR(VLOOKUP($B699,NAfiliado_NFarmacia!$A$2:$J$497,5,0)),"Ingresa Localidad de Farmacia",VLOOKUP($B699,NAfiliado_NFarmacia!$A$2:$J$497,7,0)),VLOOKUP($B699,padron!$A$3:$M$482,11,0)),+IF(ISERROR(VLOOKUP($B699,NAfiliado_NFarmacia!$A$2:$J$497,7,0)),"Ingresa Localidad de Farmacia",VLOOKUP($B699,NAfiliado_NFarmacia!$A$2:$J$497,7,0))))</f>
        <v/>
      </c>
      <c r="L699" s="69">
        <f>+IF(B699="","",IF(F699="No","84005541",+IFERROR(+VLOOKUP(inicio!B699,padron!$A$2:$H$1999,8,0),"84005541")))</f>
        <v/>
      </c>
      <c r="M699" s="69">
        <f>+IF(B699="","",+IFERROR(+VLOOKUP(B699,padron!A:C,3,0),"no_cargado"))</f>
        <v/>
      </c>
      <c r="N699" s="69">
        <f>+IF(C699="","",+IFERROR(+VLOOKUP($C699,materiales!$A$2:$C$101,3,0),"9999"))</f>
        <v/>
      </c>
      <c r="O699" s="69">
        <f>+IF(D699="","","01")</f>
        <v/>
      </c>
      <c r="P699" s="69">
        <f>+IF(B699="","","CONVENIO 100%")</f>
        <v/>
      </c>
      <c r="Q699" s="69">
        <f>+IF(I699="","","ZTRA")</f>
        <v/>
      </c>
      <c r="R699" s="69">
        <f>+IF(J699="","",+IFERROR(+IF(U699="DSZA","ALMA","1004"),"ALMA"))</f>
        <v/>
      </c>
      <c r="S699" s="69">
        <f>+IF(K699="","","40000001")</f>
        <v/>
      </c>
      <c r="T699" s="69">
        <f>+IF(L699="","",+DAY(TODAY())&amp;"."&amp;TEXT(+TODAY(),"MM")&amp;"."&amp;+YEAR(TODAY()))</f>
        <v/>
      </c>
      <c r="U699" s="69">
        <f>+IF(M699="","",IFERROR(+VLOOKUP(C699,materiales!$A$2:$D$1000,4,0),"DSZA"))</f>
        <v/>
      </c>
      <c r="V699" s="69">
        <f>+IF(N699="","","MAN")</f>
        <v/>
      </c>
      <c r="W699" s="69">
        <f>IF(B699="","","02")</f>
        <v/>
      </c>
      <c r="X699" s="69">
        <f>IF(B699="","","01")</f>
        <v/>
      </c>
      <c r="Y699" s="70">
        <f>+RIGHT(B699,8)</f>
        <v/>
      </c>
      <c r="Z699" s="70">
        <f>IF(M699="no_cargado",VLOOKUP(B699,NAfiliado_NFarmacia!A:H,8,0),"")</f>
        <v/>
      </c>
      <c r="AA699" s="71" t="n"/>
    </row>
    <row r="700">
      <c r="G700" s="66">
        <f>+IF($B700="","",+IFERROR(+VLOOKUP(B700,padron!$A$2:$E$2000,2,0),+IFERROR(VLOOKUP(B700,NAfiliado_NFarmacia!$A:$J,10,0),"Ingresar Nuevo Afiliado")))</f>
        <v/>
      </c>
      <c r="H700" s="69">
        <f>+IF(B700="","",+IFERROR(+VLOOKUP($C700,materiales!$A$2:$C$101,2,0),"9999"))</f>
        <v/>
      </c>
      <c r="I700" s="70">
        <f>+IF($B700="","",+IF(OR($F700="Si",$F700=""),IF(ISERROR(VLOOKUP($B700,padron!$A$3:$M$482,9,0)),+IF(ISERROR(VLOOKUP($B700,NAfiliado_NFarmacia!$A$2:$J$497,5,0)),"Ingresa Farmacia",VLOOKUP($B700,NAfiliado_NFarmacia!$A$2:$J$497,5,0)),VLOOKUP($B700,padron!$A$3:$M$482,9,0)),+IF(ISERROR(VLOOKUP($B700,NAfiliado_NFarmacia!$A$2:$J$497,5,0)),"Ingresa Farmacia",VLOOKUP($B700,NAfiliado_NFarmacia!$A$2:$J$497,5,0))))</f>
        <v/>
      </c>
      <c r="J700" s="70">
        <f>+IF($B700="","",+IF(OR($F700="Si",$F700=""),IF(ISERROR(VLOOKUP($B700,padron!$A$3:$M$482,10,0)),+IF(ISERROR(VLOOKUP($B700,NAfiliado_NFarmacia!$A$2:$J$497,5,0)),"Ingresa Direccion de Farmacia",VLOOKUP($B700,NAfiliado_NFarmacia!$A$2:$J$497,6,0)),VLOOKUP($B700,padron!$A$3:$M$482,10,0)),+IF(ISERROR(VLOOKUP($B700,NAfiliado_NFarmacia!$A$2:$J$497,6,0)),"Ingresa Direccion de Farmacia",VLOOKUP($B700,NAfiliado_NFarmacia!$A$2:$J$497,6,0))))</f>
        <v/>
      </c>
      <c r="K700" s="70">
        <f>+IF($B700="","",+IF(OR($F700="Si",$F700=""),IF(ISERROR(VLOOKUP($B700,padron!$A$3:$M$482,10,0)),+IF(ISERROR(VLOOKUP($B700,NAfiliado_NFarmacia!$A$2:$J$497,5,0)),"Ingresa Localidad de Farmacia",VLOOKUP($B700,NAfiliado_NFarmacia!$A$2:$J$497,7,0)),VLOOKUP($B700,padron!$A$3:$M$482,11,0)),+IF(ISERROR(VLOOKUP($B700,NAfiliado_NFarmacia!$A$2:$J$497,7,0)),"Ingresa Localidad de Farmacia",VLOOKUP($B700,NAfiliado_NFarmacia!$A$2:$J$497,7,0))))</f>
        <v/>
      </c>
      <c r="L700" s="69">
        <f>+IF(B700="","",IF(F700="No","84005541",+IFERROR(+VLOOKUP(inicio!B700,padron!$A$2:$H$1999,8,0),"84005541")))</f>
        <v/>
      </c>
      <c r="M700" s="69">
        <f>+IF(B700="","",+IFERROR(+VLOOKUP(B700,padron!A:C,3,0),"no_cargado"))</f>
        <v/>
      </c>
      <c r="N700" s="69">
        <f>+IF(C700="","",+IFERROR(+VLOOKUP($C700,materiales!$A$2:$C$101,3,0),"9999"))</f>
        <v/>
      </c>
      <c r="O700" s="69">
        <f>+IF(D700="","","01")</f>
        <v/>
      </c>
      <c r="P700" s="69">
        <f>+IF(B700="","","CONVENIO 100%")</f>
        <v/>
      </c>
      <c r="Q700" s="69">
        <f>+IF(I700="","","ZTRA")</f>
        <v/>
      </c>
      <c r="R700" s="69">
        <f>+IF(J700="","",+IFERROR(+IF(U700="DSZA","ALMA","1004"),"ALMA"))</f>
        <v/>
      </c>
      <c r="S700" s="69">
        <f>+IF(K700="","","40000001")</f>
        <v/>
      </c>
      <c r="T700" s="69">
        <f>+IF(L700="","",+DAY(TODAY())&amp;"."&amp;TEXT(+TODAY(),"MM")&amp;"."&amp;+YEAR(TODAY()))</f>
        <v/>
      </c>
      <c r="U700" s="69">
        <f>+IF(M700="","",IFERROR(+VLOOKUP(C700,materiales!$A$2:$D$1000,4,0),"DSZA"))</f>
        <v/>
      </c>
      <c r="V700" s="69">
        <f>+IF(N700="","","MAN")</f>
        <v/>
      </c>
      <c r="W700" s="69">
        <f>IF(B700="","","02")</f>
        <v/>
      </c>
      <c r="X700" s="69">
        <f>IF(B700="","","01")</f>
        <v/>
      </c>
      <c r="Y700" s="70">
        <f>+RIGHT(B700,8)</f>
        <v/>
      </c>
      <c r="Z700" s="70">
        <f>IF(M700="no_cargado",VLOOKUP(B700,NAfiliado_NFarmacia!A:H,8,0),"")</f>
        <v/>
      </c>
      <c r="AA700" s="71" t="n"/>
    </row>
    <row r="701">
      <c r="G701" s="66">
        <f>+IF($B701="","",+IFERROR(+VLOOKUP(B701,padron!$A$2:$E$2000,2,0),+IFERROR(VLOOKUP(B701,NAfiliado_NFarmacia!$A:$J,10,0),"Ingresar Nuevo Afiliado")))</f>
        <v/>
      </c>
      <c r="H701" s="70" t="n"/>
      <c r="I701" s="70" t="n"/>
      <c r="J701" s="70" t="n"/>
      <c r="K701" s="70" t="n"/>
      <c r="L701" s="69">
        <f>+IF(B701="","",IF(F701="No","84005541",+IFERROR(+VLOOKUP(inicio!B701,padron!$A$2:$H$1999,8,0),"84005541")))</f>
        <v/>
      </c>
      <c r="M701" s="70" t="n"/>
      <c r="N701" s="70" t="n"/>
      <c r="O701" s="72" t="n"/>
      <c r="P701" s="70" t="n"/>
      <c r="Q701" s="70" t="n"/>
      <c r="R701" s="70" t="n"/>
      <c r="S701" s="70" t="n"/>
      <c r="T701" s="70" t="n"/>
      <c r="U701" s="70" t="n"/>
      <c r="V701" s="70" t="n"/>
      <c r="W701" s="69">
        <f>IF(B701="","","02")</f>
        <v/>
      </c>
      <c r="X701" s="69">
        <f>IF(B701="","","01")</f>
        <v/>
      </c>
      <c r="Y701" s="70" t="n"/>
      <c r="Z701" s="70">
        <f>IF(M701="no_cargado",VLOOKUP(B701,NAfiliado_NFarmacia!A:H,8,0),"")</f>
        <v/>
      </c>
      <c r="AA701" s="70" t="n"/>
    </row>
    <row r="702">
      <c r="G702" s="66">
        <f>+IF($B702="","",+IFERROR(+VLOOKUP(B702,padron!$A$2:$E$2000,2,0),+IFERROR(VLOOKUP(B702,NAfiliado_NFarmacia!$A:$J,10,0),"Ingresar Nuevo Afiliado")))</f>
        <v/>
      </c>
      <c r="H702" s="70" t="n"/>
      <c r="I702" s="70" t="n"/>
      <c r="J702" s="70" t="n"/>
      <c r="K702" s="70" t="n"/>
      <c r="L702" s="69">
        <f>+IF(B702="","",IF(F702="No","84005541",+IFERROR(+VLOOKUP(inicio!B702,padron!$A$2:$H$1999,8,0),"84005541")))</f>
        <v/>
      </c>
      <c r="M702" s="70" t="n"/>
      <c r="N702" s="70" t="n"/>
      <c r="O702" s="72" t="n"/>
      <c r="P702" s="70" t="n"/>
      <c r="Q702" s="70" t="n"/>
      <c r="R702" s="70" t="n"/>
      <c r="S702" s="70" t="n"/>
      <c r="T702" s="70" t="n"/>
      <c r="U702" s="70" t="n"/>
      <c r="V702" s="70" t="n"/>
      <c r="W702" s="69">
        <f>IF(B702="","","02")</f>
        <v/>
      </c>
      <c r="X702" s="69">
        <f>IF(B702="","","01")</f>
        <v/>
      </c>
      <c r="Y702" s="70" t="n"/>
      <c r="Z702" s="70">
        <f>IF(M702="no_cargado",VLOOKUP(B702,NAfiliado_NFarmacia!A:H,8,0),"")</f>
        <v/>
      </c>
      <c r="AA702" s="70" t="n"/>
    </row>
    <row r="703">
      <c r="G703" s="66">
        <f>+IF($B703="","",+IFERROR(+VLOOKUP(B703,padron!$A$2:$E$2000,2,0),+IFERROR(VLOOKUP(B703,NAfiliado_NFarmacia!$A:$J,10,0),"Ingresar Nuevo Afiliado")))</f>
        <v/>
      </c>
      <c r="H703" s="70" t="n"/>
      <c r="I703" s="70" t="n"/>
      <c r="J703" s="70" t="n"/>
      <c r="K703" s="70" t="n"/>
      <c r="L703" s="69">
        <f>+IF(B703="","",IF(F703="No","84005541",+IFERROR(+VLOOKUP(inicio!B703,padron!$A$2:$H$1999,8,0),"84005541")))</f>
        <v/>
      </c>
      <c r="M703" s="70" t="n"/>
      <c r="N703" s="70" t="n"/>
      <c r="O703" s="72" t="n"/>
      <c r="P703" s="70" t="n"/>
      <c r="Q703" s="70" t="n"/>
      <c r="R703" s="70" t="n"/>
      <c r="S703" s="70" t="n"/>
      <c r="T703" s="70" t="n"/>
      <c r="U703" s="70" t="n"/>
      <c r="V703" s="70" t="n"/>
      <c r="W703" s="69">
        <f>IF(B703="","","02")</f>
        <v/>
      </c>
      <c r="X703" s="69">
        <f>IF(B703="","","01")</f>
        <v/>
      </c>
      <c r="Y703" s="70" t="n"/>
      <c r="Z703" s="70">
        <f>IF(M703="no_cargado",VLOOKUP(B703,NAfiliado_NFarmacia!A:H,8,0),"")</f>
        <v/>
      </c>
      <c r="AA703" s="70" t="n"/>
    </row>
    <row r="704">
      <c r="G704" s="66">
        <f>+IF($B704="","",+IFERROR(+VLOOKUP(B704,padron!$A$2:$E$2000,2,0),+IFERROR(VLOOKUP(B704,NAfiliado_NFarmacia!$A:$J,10,0),"Ingresar Nuevo Afiliado")))</f>
        <v/>
      </c>
      <c r="H704" s="70" t="n"/>
      <c r="I704" s="70" t="n"/>
      <c r="J704" s="70" t="n"/>
      <c r="K704" s="70" t="n"/>
      <c r="L704" s="69">
        <f>+IF(B704="","",IF(F704="No","84005541",+IFERROR(+VLOOKUP(inicio!B704,padron!$A$2:$H$1999,8,0),"84005541")))</f>
        <v/>
      </c>
      <c r="M704" s="70" t="n"/>
      <c r="N704" s="70" t="n"/>
      <c r="O704" s="72" t="n"/>
      <c r="P704" s="70" t="n"/>
      <c r="Q704" s="70" t="n"/>
      <c r="R704" s="70" t="n"/>
      <c r="S704" s="70" t="n"/>
      <c r="T704" s="70" t="n"/>
      <c r="U704" s="70" t="n"/>
      <c r="V704" s="70" t="n"/>
      <c r="W704" s="69">
        <f>IF(B704="","","02")</f>
        <v/>
      </c>
      <c r="X704" s="69">
        <f>IF(B704="","","01")</f>
        <v/>
      </c>
      <c r="Y704" s="70" t="n"/>
      <c r="Z704" s="70">
        <f>IF(M704="no_cargado",VLOOKUP(B704,NAfiliado_NFarmacia!A:H,8,0),"")</f>
        <v/>
      </c>
      <c r="AA704" s="70" t="n"/>
    </row>
    <row r="705">
      <c r="G705" s="66">
        <f>+IF($B705="","",+IFERROR(+VLOOKUP(B705,padron!$A$2:$E$2000,2,0),+IFERROR(VLOOKUP(B705,NAfiliado_NFarmacia!$A:$J,10,0),"Ingresar Nuevo Afiliado")))</f>
        <v/>
      </c>
      <c r="H705" s="70" t="n"/>
      <c r="I705" s="70" t="n"/>
      <c r="J705" s="70" t="n"/>
      <c r="K705" s="70" t="n"/>
      <c r="L705" s="69">
        <f>+IF(B705="","",IF(F705="No","84005541",+IFERROR(+VLOOKUP(inicio!B705,padron!$A$2:$H$1999,8,0),"84005541")))</f>
        <v/>
      </c>
      <c r="M705" s="70" t="n"/>
      <c r="N705" s="70" t="n"/>
      <c r="O705" s="72" t="n"/>
      <c r="P705" s="70" t="n"/>
      <c r="Q705" s="70" t="n"/>
      <c r="R705" s="70" t="n"/>
      <c r="S705" s="70" t="n"/>
      <c r="T705" s="70" t="n"/>
      <c r="U705" s="70" t="n"/>
      <c r="V705" s="70" t="n"/>
      <c r="W705" s="69">
        <f>IF(B705="","","02")</f>
        <v/>
      </c>
      <c r="X705" s="69">
        <f>IF(B705="","","01")</f>
        <v/>
      </c>
      <c r="Y705" s="70" t="n"/>
      <c r="Z705" s="70">
        <f>IF(M705="no_cargado",VLOOKUP(B705,NAfiliado_NFarmacia!A:H,8,0),"")</f>
        <v/>
      </c>
      <c r="AA705" s="70" t="n"/>
    </row>
    <row r="706">
      <c r="G706" s="66">
        <f>+IF($B706="","",+IFERROR(+VLOOKUP(B706,padron!$A$2:$E$2000,2,0),+IFERROR(VLOOKUP(B706,NAfiliado_NFarmacia!$A:$J,10,0),"Ingresar Nuevo Afiliado")))</f>
        <v/>
      </c>
      <c r="H706" s="70" t="n"/>
      <c r="I706" s="70" t="n"/>
      <c r="J706" s="70" t="n"/>
      <c r="K706" s="70" t="n"/>
      <c r="L706" s="69">
        <f>+IF(B706="","",IF(F706="No","84005541",+IFERROR(+VLOOKUP(inicio!B706,padron!$A$2:$H$1999,8,0),"84005541")))</f>
        <v/>
      </c>
      <c r="M706" s="70" t="n"/>
      <c r="N706" s="70" t="n"/>
      <c r="O706" s="72" t="n"/>
      <c r="P706" s="70" t="n"/>
      <c r="Q706" s="70" t="n"/>
      <c r="R706" s="70" t="n"/>
      <c r="S706" s="70" t="n"/>
      <c r="T706" s="70" t="n"/>
      <c r="U706" s="70" t="n"/>
      <c r="V706" s="70" t="n"/>
      <c r="W706" s="69">
        <f>IF(B706="","","02")</f>
        <v/>
      </c>
      <c r="X706" s="69">
        <f>IF(B706="","","01")</f>
        <v/>
      </c>
      <c r="Y706" s="70" t="n"/>
      <c r="Z706" s="70">
        <f>IF(M706="no_cargado",VLOOKUP(B706,NAfiliado_NFarmacia!A:H,8,0),"")</f>
        <v/>
      </c>
      <c r="AA706" s="70" t="n"/>
    </row>
    <row r="707">
      <c r="G707" s="66">
        <f>+IF($B707="","",+IFERROR(+VLOOKUP(B707,padron!$A$2:$E$2000,2,0),+IFERROR(VLOOKUP(B707,NAfiliado_NFarmacia!$A:$J,10,0),"Ingresar Nuevo Afiliado")))</f>
        <v/>
      </c>
      <c r="H707" s="70" t="n"/>
      <c r="I707" s="70" t="n"/>
      <c r="J707" s="70" t="n"/>
      <c r="K707" s="70" t="n"/>
      <c r="L707" s="69">
        <f>+IF(B707="","",IF(F707="No","84005541",+IFERROR(+VLOOKUP(inicio!B707,padron!$A$2:$H$1999,8,0),"84005541")))</f>
        <v/>
      </c>
      <c r="M707" s="70" t="n"/>
      <c r="N707" s="70" t="n"/>
      <c r="O707" s="72" t="n"/>
      <c r="P707" s="70" t="n"/>
      <c r="Q707" s="70" t="n"/>
      <c r="R707" s="70" t="n"/>
      <c r="S707" s="70" t="n"/>
      <c r="T707" s="70" t="n"/>
      <c r="U707" s="70" t="n"/>
      <c r="V707" s="70" t="n"/>
      <c r="W707" s="69">
        <f>IF(B707="","","02")</f>
        <v/>
      </c>
      <c r="X707" s="69">
        <f>IF(B707="","","01")</f>
        <v/>
      </c>
      <c r="Y707" s="70" t="n"/>
      <c r="Z707" s="70">
        <f>IF(M707="no_cargado",VLOOKUP(B707,NAfiliado_NFarmacia!A:H,8,0),"")</f>
        <v/>
      </c>
      <c r="AA707" s="70" t="n"/>
    </row>
    <row r="708">
      <c r="G708" s="66">
        <f>+IF($B708="","",+IFERROR(+VLOOKUP(B708,padron!$A$2:$E$2000,2,0),+IFERROR(VLOOKUP(B708,NAfiliado_NFarmacia!$A:$J,10,0),"Ingresar Nuevo Afiliado")))</f>
        <v/>
      </c>
      <c r="H708" s="70" t="n"/>
      <c r="I708" s="70" t="n"/>
      <c r="J708" s="70" t="n"/>
      <c r="K708" s="70" t="n"/>
      <c r="L708" s="69">
        <f>+IF(B708="","",IF(F708="No","84005541",+IFERROR(+VLOOKUP(inicio!B708,padron!$A$2:$H$1999,8,0),"84005541")))</f>
        <v/>
      </c>
      <c r="M708" s="70" t="n"/>
      <c r="N708" s="70" t="n"/>
      <c r="O708" s="72" t="n"/>
      <c r="P708" s="70" t="n"/>
      <c r="Q708" s="70" t="n"/>
      <c r="R708" s="70" t="n"/>
      <c r="S708" s="70" t="n"/>
      <c r="T708" s="70" t="n"/>
      <c r="U708" s="70" t="n"/>
      <c r="V708" s="70" t="n"/>
      <c r="W708" s="69">
        <f>IF(B708="","","02")</f>
        <v/>
      </c>
      <c r="X708" s="69">
        <f>IF(B708="","","01")</f>
        <v/>
      </c>
      <c r="Y708" s="70" t="n"/>
      <c r="Z708" s="70">
        <f>IF(M708="no_cargado",VLOOKUP(B708,NAfiliado_NFarmacia!A:H,8,0),"")</f>
        <v/>
      </c>
      <c r="AA708" s="70" t="n"/>
    </row>
    <row r="709">
      <c r="G709" s="66">
        <f>+IF($B709="","",+IFERROR(+VLOOKUP(B709,padron!$A$2:$E$2000,2,0),+IFERROR(VLOOKUP(B709,NAfiliado_NFarmacia!$A:$J,10,0),"Ingresar Nuevo Afiliado")))</f>
        <v/>
      </c>
      <c r="H709" s="70" t="n"/>
      <c r="I709" s="70" t="n"/>
      <c r="J709" s="70" t="n"/>
      <c r="K709" s="70" t="n"/>
      <c r="L709" s="69">
        <f>+IF(B709="","",IF(F709="No","84005541",+IFERROR(+VLOOKUP(inicio!B709,padron!$A$2:$H$1999,8,0),"84005541")))</f>
        <v/>
      </c>
      <c r="M709" s="70" t="n"/>
      <c r="N709" s="70" t="n"/>
      <c r="O709" s="72" t="n"/>
      <c r="P709" s="70" t="n"/>
      <c r="Q709" s="70" t="n"/>
      <c r="R709" s="70" t="n"/>
      <c r="S709" s="70" t="n"/>
      <c r="T709" s="70" t="n"/>
      <c r="U709" s="70" t="n"/>
      <c r="V709" s="70" t="n"/>
      <c r="W709" s="69">
        <f>IF(B709="","","02")</f>
        <v/>
      </c>
      <c r="X709" s="69">
        <f>IF(B709="","","01")</f>
        <v/>
      </c>
      <c r="Y709" s="70" t="n"/>
      <c r="Z709" s="70">
        <f>IF(M709="no_cargado",VLOOKUP(B709,NAfiliado_NFarmacia!A:H,8,0),"")</f>
        <v/>
      </c>
      <c r="AA709" s="70" t="n"/>
    </row>
    <row r="710">
      <c r="G710" s="66">
        <f>+IF($B710="","",+IFERROR(+VLOOKUP(B710,padron!$A$2:$E$2000,2,0),+IFERROR(VLOOKUP(B710,NAfiliado_NFarmacia!$A:$J,10,0),"Ingresar Nuevo Afiliado")))</f>
        <v/>
      </c>
      <c r="H710" s="70" t="n"/>
      <c r="I710" s="70" t="n"/>
      <c r="J710" s="70" t="n"/>
      <c r="K710" s="70" t="n"/>
      <c r="L710" s="69">
        <f>+IF(B710="","",IF(F710="No","84005541",+IFERROR(+VLOOKUP(inicio!B710,padron!$A$2:$H$1999,8,0),"84005541")))</f>
        <v/>
      </c>
      <c r="M710" s="70" t="n"/>
      <c r="N710" s="70" t="n"/>
      <c r="O710" s="72" t="n"/>
      <c r="P710" s="70" t="n"/>
      <c r="Q710" s="70" t="n"/>
      <c r="R710" s="70" t="n"/>
      <c r="S710" s="70" t="n"/>
      <c r="T710" s="70" t="n"/>
      <c r="U710" s="70" t="n"/>
      <c r="V710" s="70" t="n"/>
      <c r="W710" s="69">
        <f>IF(B710="","","02")</f>
        <v/>
      </c>
      <c r="X710" s="69">
        <f>IF(B710="","","01")</f>
        <v/>
      </c>
      <c r="Y710" s="70" t="n"/>
      <c r="Z710" s="70">
        <f>IF(M710="no_cargado",VLOOKUP(B710,NAfiliado_NFarmacia!A:H,8,0),"")</f>
        <v/>
      </c>
      <c r="AA710" s="70" t="n"/>
    </row>
    <row r="711">
      <c r="G711" s="66">
        <f>+IF($B711="","",+IFERROR(+VLOOKUP(B711,padron!$A$2:$E$2000,2,0),+IFERROR(VLOOKUP(B711,NAfiliado_NFarmacia!$A:$J,10,0),"Ingresar Nuevo Afiliado")))</f>
        <v/>
      </c>
      <c r="H711" s="70" t="n"/>
      <c r="I711" s="70" t="n"/>
      <c r="J711" s="70" t="n"/>
      <c r="K711" s="70" t="n"/>
      <c r="L711" s="69">
        <f>+IF(B711="","",IF(F711="No","84005541",+IFERROR(+VLOOKUP(inicio!B711,padron!$A$2:$H$1999,8,0),"84005541")))</f>
        <v/>
      </c>
      <c r="M711" s="70" t="n"/>
      <c r="N711" s="70" t="n"/>
      <c r="O711" s="72" t="n"/>
      <c r="P711" s="70" t="n"/>
      <c r="Q711" s="70" t="n"/>
      <c r="R711" s="70" t="n"/>
      <c r="S711" s="70" t="n"/>
      <c r="T711" s="70" t="n"/>
      <c r="U711" s="70" t="n"/>
      <c r="V711" s="70" t="n"/>
      <c r="W711" s="69">
        <f>IF(B711="","","02")</f>
        <v/>
      </c>
      <c r="X711" s="69">
        <f>IF(B711="","","01")</f>
        <v/>
      </c>
      <c r="Y711" s="70" t="n"/>
      <c r="Z711" s="70">
        <f>IF(M711="no_cargado",VLOOKUP(B711,NAfiliado_NFarmacia!A:H,8,0),"")</f>
        <v/>
      </c>
      <c r="AA711" s="70" t="n"/>
    </row>
    <row r="712">
      <c r="G712" s="66">
        <f>+IF($B712="","",+IFERROR(+VLOOKUP(B712,padron!$A$2:$E$2000,2,0),+IFERROR(VLOOKUP(B712,NAfiliado_NFarmacia!$A:$J,10,0),"Ingresar Nuevo Afiliado")))</f>
        <v/>
      </c>
      <c r="H712" s="70" t="n"/>
      <c r="I712" s="70" t="n"/>
      <c r="J712" s="70" t="n"/>
      <c r="K712" s="70" t="n"/>
      <c r="L712" s="69">
        <f>+IF(B712="","",IF(F712="No","84005541",+IFERROR(+VLOOKUP(inicio!B712,padron!$A$2:$H$1999,8,0),"84005541")))</f>
        <v/>
      </c>
      <c r="M712" s="70" t="n"/>
      <c r="N712" s="70" t="n"/>
      <c r="O712" s="72" t="n"/>
      <c r="P712" s="70" t="n"/>
      <c r="Q712" s="70" t="n"/>
      <c r="R712" s="70" t="n"/>
      <c r="S712" s="70" t="n"/>
      <c r="T712" s="70" t="n"/>
      <c r="U712" s="70" t="n"/>
      <c r="V712" s="70" t="n"/>
      <c r="W712" s="69">
        <f>IF(B712="","","02")</f>
        <v/>
      </c>
      <c r="X712" s="69">
        <f>IF(B712="","","01")</f>
        <v/>
      </c>
      <c r="Y712" s="70" t="n"/>
      <c r="Z712" s="70">
        <f>IF(M712="no_cargado",VLOOKUP(B712,NAfiliado_NFarmacia!A:H,8,0),"")</f>
        <v/>
      </c>
      <c r="AA712" s="70" t="n"/>
    </row>
    <row r="713">
      <c r="G713" s="66">
        <f>+IF($B713="","",+IFERROR(+VLOOKUP(B713,padron!$A$2:$E$2000,2,0),+IFERROR(VLOOKUP(B713,NAfiliado_NFarmacia!$A:$J,10,0),"Ingresar Nuevo Afiliado")))</f>
        <v/>
      </c>
      <c r="H713" s="70" t="n"/>
      <c r="I713" s="70" t="n"/>
      <c r="J713" s="70" t="n"/>
      <c r="K713" s="70" t="n"/>
      <c r="L713" s="69">
        <f>+IF(B713="","",IF(F713="No","84005541",+IFERROR(+VLOOKUP(inicio!B713,padron!$A$2:$H$1999,8,0),"84005541")))</f>
        <v/>
      </c>
      <c r="M713" s="70" t="n"/>
      <c r="N713" s="70" t="n"/>
      <c r="O713" s="72" t="n"/>
      <c r="P713" s="70" t="n"/>
      <c r="Q713" s="70" t="n"/>
      <c r="R713" s="70" t="n"/>
      <c r="S713" s="70" t="n"/>
      <c r="T713" s="70" t="n"/>
      <c r="U713" s="70" t="n"/>
      <c r="V713" s="70" t="n"/>
      <c r="W713" s="69">
        <f>IF(B713="","","02")</f>
        <v/>
      </c>
      <c r="X713" s="69">
        <f>IF(B713="","","01")</f>
        <v/>
      </c>
      <c r="Y713" s="70" t="n"/>
      <c r="Z713" s="70">
        <f>IF(M713="no_cargado",VLOOKUP(B713,NAfiliado_NFarmacia!A:H,8,0),"")</f>
        <v/>
      </c>
      <c r="AA713" s="70" t="n"/>
    </row>
    <row r="714">
      <c r="G714" s="66">
        <f>+IF($B714="","",+IFERROR(+VLOOKUP(B714,padron!$A$2:$E$2000,2,0),+IFERROR(VLOOKUP(B714,NAfiliado_NFarmacia!$A:$J,10,0),"Ingresar Nuevo Afiliado")))</f>
        <v/>
      </c>
      <c r="H714" s="70" t="n"/>
      <c r="I714" s="70" t="n"/>
      <c r="J714" s="70" t="n"/>
      <c r="K714" s="70" t="n"/>
      <c r="L714" s="69">
        <f>+IF(B714="","",IF(F714="No","84005541",+IFERROR(+VLOOKUP(inicio!B714,padron!$A$2:$H$1999,8,0),"84005541")))</f>
        <v/>
      </c>
      <c r="M714" s="70" t="n"/>
      <c r="N714" s="70" t="n"/>
      <c r="O714" s="72" t="n"/>
      <c r="P714" s="70" t="n"/>
      <c r="Q714" s="70" t="n"/>
      <c r="R714" s="70" t="n"/>
      <c r="S714" s="70" t="n"/>
      <c r="T714" s="70" t="n"/>
      <c r="U714" s="70" t="n"/>
      <c r="V714" s="70" t="n"/>
      <c r="W714" s="69">
        <f>IF(B714="","","02")</f>
        <v/>
      </c>
      <c r="X714" s="69">
        <f>IF(B714="","","01")</f>
        <v/>
      </c>
      <c r="Y714" s="70" t="n"/>
      <c r="Z714" s="70">
        <f>IF(M714="no_cargado",VLOOKUP(B714,NAfiliado_NFarmacia!A:H,8,0),"")</f>
        <v/>
      </c>
      <c r="AA714" s="70" t="n"/>
    </row>
    <row r="715">
      <c r="G715" s="66">
        <f>+IF($B715="","",+IFERROR(+VLOOKUP(B715,padron!$A$2:$E$2000,2,0),+IFERROR(VLOOKUP(B715,NAfiliado_NFarmacia!$A:$J,10,0),"Ingresar Nuevo Afiliado")))</f>
        <v/>
      </c>
      <c r="H715" s="70" t="n"/>
      <c r="I715" s="70" t="n"/>
      <c r="J715" s="70" t="n"/>
      <c r="K715" s="70" t="n"/>
      <c r="L715" s="69">
        <f>+IF(B715="","",IF(F715="No","84005541",+IFERROR(+VLOOKUP(inicio!B715,padron!$A$2:$H$1999,8,0),"84005541")))</f>
        <v/>
      </c>
      <c r="M715" s="70" t="n"/>
      <c r="N715" s="70" t="n"/>
      <c r="O715" s="72" t="n"/>
      <c r="P715" s="70" t="n"/>
      <c r="Q715" s="70" t="n"/>
      <c r="R715" s="70" t="n"/>
      <c r="S715" s="70" t="n"/>
      <c r="T715" s="70" t="n"/>
      <c r="U715" s="70" t="n"/>
      <c r="V715" s="70" t="n"/>
      <c r="W715" s="69">
        <f>IF(B715="","","02")</f>
        <v/>
      </c>
      <c r="X715" s="69">
        <f>IF(B715="","","01")</f>
        <v/>
      </c>
      <c r="Y715" s="70" t="n"/>
      <c r="Z715" s="70">
        <f>IF(M715="no_cargado",VLOOKUP(B715,NAfiliado_NFarmacia!A:H,8,0),"")</f>
        <v/>
      </c>
      <c r="AA715" s="70" t="n"/>
    </row>
    <row r="716">
      <c r="G716" s="66">
        <f>+IF($B716="","",+IFERROR(+VLOOKUP(B716,padron!$A$2:$E$2000,2,0),+IFERROR(VLOOKUP(B716,NAfiliado_NFarmacia!$A:$J,10,0),"Ingresar Nuevo Afiliado")))</f>
        <v/>
      </c>
      <c r="H716" s="70" t="n"/>
      <c r="I716" s="70" t="n"/>
      <c r="J716" s="70" t="n"/>
      <c r="K716" s="70" t="n"/>
      <c r="L716" s="69">
        <f>+IF(B716="","",IF(F716="No","84005541",+IFERROR(+VLOOKUP(inicio!B716,padron!$A$2:$H$1999,8,0),"84005541")))</f>
        <v/>
      </c>
      <c r="M716" s="70" t="n"/>
      <c r="N716" s="70" t="n"/>
      <c r="O716" s="72" t="n"/>
      <c r="P716" s="70" t="n"/>
      <c r="Q716" s="70" t="n"/>
      <c r="R716" s="70" t="n"/>
      <c r="S716" s="70" t="n"/>
      <c r="T716" s="70" t="n"/>
      <c r="U716" s="70" t="n"/>
      <c r="V716" s="70" t="n"/>
      <c r="W716" s="69">
        <f>IF(B716="","","02")</f>
        <v/>
      </c>
      <c r="X716" s="69">
        <f>IF(B716="","","01")</f>
        <v/>
      </c>
      <c r="Y716" s="70" t="n"/>
      <c r="Z716" s="70">
        <f>IF(M716="no_cargado",VLOOKUP(B716,NAfiliado_NFarmacia!A:H,8,0),"")</f>
        <v/>
      </c>
      <c r="AA716" s="70" t="n"/>
    </row>
    <row r="717">
      <c r="G717" s="66">
        <f>+IF($B717="","",+IFERROR(+VLOOKUP(B717,padron!$A$2:$E$2000,2,0),+IFERROR(VLOOKUP(B717,NAfiliado_NFarmacia!$A:$J,10,0),"Ingresar Nuevo Afiliado")))</f>
        <v/>
      </c>
      <c r="H717" s="70" t="n"/>
      <c r="I717" s="70" t="n"/>
      <c r="J717" s="70" t="n"/>
      <c r="K717" s="70" t="n"/>
      <c r="L717" s="69">
        <f>+IF(B717="","",IF(F717="No","84005541",+IFERROR(+VLOOKUP(inicio!B717,padron!$A$2:$H$1999,8,0),"84005541")))</f>
        <v/>
      </c>
      <c r="M717" s="70" t="n"/>
      <c r="N717" s="70" t="n"/>
      <c r="O717" s="72" t="n"/>
      <c r="P717" s="70" t="n"/>
      <c r="Q717" s="70" t="n"/>
      <c r="R717" s="70" t="n"/>
      <c r="S717" s="70" t="n"/>
      <c r="T717" s="70" t="n"/>
      <c r="U717" s="70" t="n"/>
      <c r="V717" s="70" t="n"/>
      <c r="W717" s="69">
        <f>IF(B717="","","02")</f>
        <v/>
      </c>
      <c r="X717" s="69">
        <f>IF(B717="","","01")</f>
        <v/>
      </c>
      <c r="Y717" s="70" t="n"/>
      <c r="Z717" s="70">
        <f>IF(M717="no_cargado",VLOOKUP(B717,NAfiliado_NFarmacia!A:H,8,0),"")</f>
        <v/>
      </c>
      <c r="AA717" s="70" t="n"/>
    </row>
    <row r="718">
      <c r="G718" s="66">
        <f>+IF($B718="","",+IFERROR(+VLOOKUP(B718,padron!$A$2:$E$2000,2,0),+IFERROR(VLOOKUP(B718,NAfiliado_NFarmacia!$A:$J,10,0),"Ingresar Nuevo Afiliado")))</f>
        <v/>
      </c>
      <c r="H718" s="70" t="n"/>
      <c r="I718" s="70" t="n"/>
      <c r="J718" s="70" t="n"/>
      <c r="K718" s="70" t="n"/>
      <c r="L718" s="69">
        <f>+IF(B718="","",IF(F718="No","84005541",+IFERROR(+VLOOKUP(inicio!B718,padron!$A$2:$H$1999,8,0),"84005541")))</f>
        <v/>
      </c>
      <c r="M718" s="70" t="n"/>
      <c r="N718" s="70" t="n"/>
      <c r="O718" s="72" t="n"/>
      <c r="P718" s="70" t="n"/>
      <c r="Q718" s="70" t="n"/>
      <c r="R718" s="70" t="n"/>
      <c r="S718" s="70" t="n"/>
      <c r="T718" s="70" t="n"/>
      <c r="U718" s="70" t="n"/>
      <c r="V718" s="70" t="n"/>
      <c r="W718" s="69">
        <f>IF(B718="","","02")</f>
        <v/>
      </c>
      <c r="X718" s="69">
        <f>IF(B718="","","01")</f>
        <v/>
      </c>
      <c r="Y718" s="70" t="n"/>
      <c r="Z718" s="70">
        <f>IF(M718="no_cargado",VLOOKUP(B718,NAfiliado_NFarmacia!A:H,8,0),"")</f>
        <v/>
      </c>
      <c r="AA718" s="70" t="n"/>
    </row>
    <row r="719">
      <c r="G719" s="66">
        <f>+IF($B719="","",+IFERROR(+VLOOKUP(B719,padron!$A$2:$E$2000,2,0),+IFERROR(VLOOKUP(B719,NAfiliado_NFarmacia!$A:$J,10,0),"Ingresar Nuevo Afiliado")))</f>
        <v/>
      </c>
      <c r="H719" s="70" t="n"/>
      <c r="I719" s="70" t="n"/>
      <c r="J719" s="70" t="n"/>
      <c r="K719" s="70" t="n"/>
      <c r="L719" s="69">
        <f>+IF(B719="","",IF(F719="No","84005541",+IFERROR(+VLOOKUP(inicio!B719,padron!$A$2:$H$1999,8,0),"84005541")))</f>
        <v/>
      </c>
      <c r="M719" s="70" t="n"/>
      <c r="N719" s="70" t="n"/>
      <c r="O719" s="72" t="n"/>
      <c r="P719" s="70" t="n"/>
      <c r="Q719" s="70" t="n"/>
      <c r="R719" s="70" t="n"/>
      <c r="S719" s="70" t="n"/>
      <c r="T719" s="70" t="n"/>
      <c r="U719" s="70" t="n"/>
      <c r="V719" s="70" t="n"/>
      <c r="W719" s="69">
        <f>IF(B719="","","02")</f>
        <v/>
      </c>
      <c r="X719" s="69">
        <f>IF(B719="","","01")</f>
        <v/>
      </c>
      <c r="Y719" s="70" t="n"/>
      <c r="Z719" s="70">
        <f>IF(M719="no_cargado",VLOOKUP(B719,NAfiliado_NFarmacia!A:H,8,0),"")</f>
        <v/>
      </c>
      <c r="AA719" s="70" t="n"/>
    </row>
    <row r="720">
      <c r="G720" s="66">
        <f>+IF($B720="","",+IFERROR(+VLOOKUP(B720,padron!$A$2:$E$2000,2,0),+IFERROR(VLOOKUP(B720,NAfiliado_NFarmacia!$A:$J,10,0),"Ingresar Nuevo Afiliado")))</f>
        <v/>
      </c>
      <c r="H720" s="70" t="n"/>
      <c r="I720" s="70" t="n"/>
      <c r="J720" s="70" t="n"/>
      <c r="K720" s="70" t="n"/>
      <c r="L720" s="69">
        <f>+IF(B720="","",IF(F720="No","84005541",+IFERROR(+VLOOKUP(inicio!B720,padron!$A$2:$H$1999,8,0),"84005541")))</f>
        <v/>
      </c>
      <c r="M720" s="70" t="n"/>
      <c r="N720" s="70" t="n"/>
      <c r="O720" s="72" t="n"/>
      <c r="P720" s="70" t="n"/>
      <c r="Q720" s="70" t="n"/>
      <c r="R720" s="70" t="n"/>
      <c r="S720" s="70" t="n"/>
      <c r="T720" s="70" t="n"/>
      <c r="U720" s="70" t="n"/>
      <c r="V720" s="70" t="n"/>
      <c r="W720" s="69">
        <f>IF(B720="","","02")</f>
        <v/>
      </c>
      <c r="X720" s="69">
        <f>IF(B720="","","01")</f>
        <v/>
      </c>
      <c r="Y720" s="70" t="n"/>
      <c r="Z720" s="70">
        <f>IF(M720="no_cargado",VLOOKUP(B720,NAfiliado_NFarmacia!A:H,8,0),"")</f>
        <v/>
      </c>
      <c r="AA720" s="70" t="n"/>
    </row>
    <row r="721">
      <c r="G721" s="66">
        <f>+IF($B721="","",+IFERROR(+VLOOKUP(B721,padron!$A$2:$E$2000,2,0),+IFERROR(VLOOKUP(B721,NAfiliado_NFarmacia!$A:$J,10,0),"Ingresar Nuevo Afiliado")))</f>
        <v/>
      </c>
      <c r="H721" s="70" t="n"/>
      <c r="I721" s="70" t="n"/>
      <c r="J721" s="70" t="n"/>
      <c r="K721" s="70" t="n"/>
      <c r="L721" s="69">
        <f>+IF(B721="","",IF(F721="No","84005541",+IFERROR(+VLOOKUP(inicio!B721,padron!$A$2:$H$1999,8,0),"84005541")))</f>
        <v/>
      </c>
      <c r="M721" s="70" t="n"/>
      <c r="N721" s="70" t="n"/>
      <c r="O721" s="72" t="n"/>
      <c r="P721" s="70" t="n"/>
      <c r="Q721" s="70" t="n"/>
      <c r="R721" s="70" t="n"/>
      <c r="S721" s="70" t="n"/>
      <c r="T721" s="70" t="n"/>
      <c r="U721" s="70" t="n"/>
      <c r="V721" s="70" t="n"/>
      <c r="W721" s="69">
        <f>IF(B721="","","02")</f>
        <v/>
      </c>
      <c r="X721" s="69">
        <f>IF(B721="","","01")</f>
        <v/>
      </c>
      <c r="Y721" s="70" t="n"/>
      <c r="Z721" s="70">
        <f>IF(M721="no_cargado",VLOOKUP(B721,NAfiliado_NFarmacia!A:H,8,0),"")</f>
        <v/>
      </c>
      <c r="AA721" s="70" t="n"/>
    </row>
    <row r="722">
      <c r="G722" s="66">
        <f>+IF($B722="","",+IFERROR(+VLOOKUP(B722,padron!$A$2:$E$2000,2,0),+IFERROR(VLOOKUP(B722,NAfiliado_NFarmacia!$A:$J,10,0),"Ingresar Nuevo Afiliado")))</f>
        <v/>
      </c>
      <c r="H722" s="70" t="n"/>
      <c r="I722" s="70" t="n"/>
      <c r="J722" s="70" t="n"/>
      <c r="K722" s="70" t="n"/>
      <c r="L722" s="69">
        <f>+IF(B722="","",IF(F722="No","84005541",+IFERROR(+VLOOKUP(inicio!B722,padron!$A$2:$H$1999,8,0),"84005541")))</f>
        <v/>
      </c>
      <c r="M722" s="70" t="n"/>
      <c r="N722" s="70" t="n"/>
      <c r="O722" s="72" t="n"/>
      <c r="P722" s="70" t="n"/>
      <c r="Q722" s="70" t="n"/>
      <c r="R722" s="70" t="n"/>
      <c r="S722" s="70" t="n"/>
      <c r="T722" s="70" t="n"/>
      <c r="U722" s="70" t="n"/>
      <c r="V722" s="70" t="n"/>
      <c r="W722" s="69">
        <f>IF(B722="","","02")</f>
        <v/>
      </c>
      <c r="X722" s="69">
        <f>IF(B722="","","01")</f>
        <v/>
      </c>
      <c r="Y722" s="70" t="n"/>
      <c r="Z722" s="70">
        <f>IF(M722="no_cargado",VLOOKUP(B722,NAfiliado_NFarmacia!A:H,8,0),"")</f>
        <v/>
      </c>
      <c r="AA722" s="70" t="n"/>
    </row>
    <row r="723">
      <c r="G723" s="66">
        <f>+IF($B723="","",+IFERROR(+VLOOKUP(B723,padron!$A$2:$E$2000,2,0),+IFERROR(VLOOKUP(B723,NAfiliado_NFarmacia!$A:$J,10,0),"Ingresar Nuevo Afiliado")))</f>
        <v/>
      </c>
      <c r="H723" s="70" t="n"/>
      <c r="I723" s="70" t="n"/>
      <c r="J723" s="70" t="n"/>
      <c r="K723" s="70" t="n"/>
      <c r="L723" s="69">
        <f>+IF(B723="","",IF(F723="No","84005541",+IFERROR(+VLOOKUP(inicio!B723,padron!$A$2:$H$1999,8,0),"84005541")))</f>
        <v/>
      </c>
      <c r="M723" s="70" t="n"/>
      <c r="N723" s="70" t="n"/>
      <c r="O723" s="72" t="n"/>
      <c r="P723" s="70" t="n"/>
      <c r="Q723" s="70" t="n"/>
      <c r="R723" s="70" t="n"/>
      <c r="S723" s="70" t="n"/>
      <c r="T723" s="70" t="n"/>
      <c r="U723" s="70" t="n"/>
      <c r="V723" s="70" t="n"/>
      <c r="W723" s="69">
        <f>IF(B723="","","02")</f>
        <v/>
      </c>
      <c r="X723" s="69">
        <f>IF(B723="","","01")</f>
        <v/>
      </c>
      <c r="Y723" s="70" t="n"/>
      <c r="Z723" s="70">
        <f>IF(M723="no_cargado",VLOOKUP(B723,NAfiliado_NFarmacia!A:H,8,0),"")</f>
        <v/>
      </c>
      <c r="AA723" s="70" t="n"/>
    </row>
    <row r="724">
      <c r="G724" s="66">
        <f>+IF($B724="","",+IFERROR(+VLOOKUP(B724,padron!$A$2:$E$2000,2,0),+IFERROR(VLOOKUP(B724,NAfiliado_NFarmacia!$A:$J,10,0),"Ingresar Nuevo Afiliado")))</f>
        <v/>
      </c>
      <c r="H724" s="70" t="n"/>
      <c r="I724" s="70" t="n"/>
      <c r="J724" s="70" t="n"/>
      <c r="K724" s="70" t="n"/>
      <c r="L724" s="69">
        <f>+IF(B724="","",IF(F724="No","84005541",+IFERROR(+VLOOKUP(inicio!B724,padron!$A$2:$H$1999,8,0),"84005541")))</f>
        <v/>
      </c>
      <c r="M724" s="70" t="n"/>
      <c r="N724" s="70" t="n"/>
      <c r="O724" s="72" t="n"/>
      <c r="P724" s="70" t="n"/>
      <c r="Q724" s="70" t="n"/>
      <c r="R724" s="70" t="n"/>
      <c r="S724" s="70" t="n"/>
      <c r="T724" s="70" t="n"/>
      <c r="U724" s="70" t="n"/>
      <c r="V724" s="70" t="n"/>
      <c r="W724" s="69">
        <f>IF(B724="","","02")</f>
        <v/>
      </c>
      <c r="X724" s="69">
        <f>IF(B724="","","01")</f>
        <v/>
      </c>
      <c r="Y724" s="70" t="n"/>
      <c r="Z724" s="70">
        <f>IF(M724="no_cargado",VLOOKUP(B724,NAfiliado_NFarmacia!A:H,8,0),"")</f>
        <v/>
      </c>
      <c r="AA724" s="70" t="n"/>
    </row>
    <row r="725">
      <c r="G725" s="66">
        <f>+IF($B725="","",+IFERROR(+VLOOKUP(B725,padron!$A$2:$E$2000,2,0),+IFERROR(VLOOKUP(B725,NAfiliado_NFarmacia!$A:$J,10,0),"Ingresar Nuevo Afiliado")))</f>
        <v/>
      </c>
      <c r="H725" s="70" t="n"/>
      <c r="I725" s="70" t="n"/>
      <c r="J725" s="70" t="n"/>
      <c r="K725" s="70" t="n"/>
      <c r="L725" s="69">
        <f>+IF(B725="","",IF(F725="No","84005541",+IFERROR(+VLOOKUP(inicio!B725,padron!$A$2:$H$1999,8,0),"84005541")))</f>
        <v/>
      </c>
      <c r="M725" s="70" t="n"/>
      <c r="N725" s="70" t="n"/>
      <c r="O725" s="72" t="n"/>
      <c r="P725" s="70" t="n"/>
      <c r="Q725" s="70" t="n"/>
      <c r="R725" s="70" t="n"/>
      <c r="S725" s="70" t="n"/>
      <c r="T725" s="70" t="n"/>
      <c r="U725" s="70" t="n"/>
      <c r="V725" s="70" t="n"/>
      <c r="W725" s="69">
        <f>IF(B725="","","02")</f>
        <v/>
      </c>
      <c r="X725" s="69">
        <f>IF(B725="","","01")</f>
        <v/>
      </c>
      <c r="Y725" s="70" t="n"/>
      <c r="Z725" s="70">
        <f>IF(M725="no_cargado",VLOOKUP(B725,NAfiliado_NFarmacia!A:H,8,0),"")</f>
        <v/>
      </c>
      <c r="AA725" s="70" t="n"/>
    </row>
    <row r="726">
      <c r="G726" s="66">
        <f>+IF($B726="","",+IFERROR(+VLOOKUP(B726,padron!$A$2:$E$2000,2,0),+IFERROR(VLOOKUP(B726,NAfiliado_NFarmacia!$A:$J,10,0),"Ingresar Nuevo Afiliado")))</f>
        <v/>
      </c>
      <c r="H726" s="70" t="n"/>
      <c r="I726" s="70" t="n"/>
      <c r="J726" s="70" t="n"/>
      <c r="K726" s="70" t="n"/>
      <c r="L726" s="69">
        <f>+IF(B726="","",IF(F726="No","84005541",+IFERROR(+VLOOKUP(inicio!B726,padron!$A$2:$H$1999,8,0),"84005541")))</f>
        <v/>
      </c>
      <c r="M726" s="70" t="n"/>
      <c r="N726" s="70" t="n"/>
      <c r="O726" s="72" t="n"/>
      <c r="P726" s="70" t="n"/>
      <c r="Q726" s="70" t="n"/>
      <c r="R726" s="70" t="n"/>
      <c r="S726" s="70" t="n"/>
      <c r="T726" s="70" t="n"/>
      <c r="U726" s="70" t="n"/>
      <c r="V726" s="70" t="n"/>
      <c r="W726" s="69">
        <f>IF(B726="","","02")</f>
        <v/>
      </c>
      <c r="X726" s="69">
        <f>IF(B726="","","01")</f>
        <v/>
      </c>
      <c r="Y726" s="70" t="n"/>
      <c r="Z726" s="70">
        <f>IF(M726="no_cargado",VLOOKUP(B726,NAfiliado_NFarmacia!A:H,8,0),"")</f>
        <v/>
      </c>
      <c r="AA726" s="70" t="n"/>
    </row>
    <row r="727">
      <c r="G727" s="66">
        <f>+IF($B727="","",+IFERROR(+VLOOKUP(B727,padron!$A$2:$E$2000,2,0),+IFERROR(VLOOKUP(B727,NAfiliado_NFarmacia!$A:$J,10,0),"Ingresar Nuevo Afiliado")))</f>
        <v/>
      </c>
      <c r="H727" s="70" t="n"/>
      <c r="I727" s="70" t="n"/>
      <c r="J727" s="70" t="n"/>
      <c r="K727" s="70" t="n"/>
      <c r="L727" s="69">
        <f>+IF(B727="","",IF(F727="No","84005541",+IFERROR(+VLOOKUP(inicio!B727,padron!$A$2:$H$1999,8,0),"84005541")))</f>
        <v/>
      </c>
      <c r="M727" s="70" t="n"/>
      <c r="N727" s="70" t="n"/>
      <c r="O727" s="72" t="n"/>
      <c r="P727" s="70" t="n"/>
      <c r="Q727" s="70" t="n"/>
      <c r="R727" s="70" t="n"/>
      <c r="S727" s="70" t="n"/>
      <c r="T727" s="70" t="n"/>
      <c r="U727" s="70" t="n"/>
      <c r="V727" s="70" t="n"/>
      <c r="W727" s="69">
        <f>IF(B727="","","02")</f>
        <v/>
      </c>
      <c r="X727" s="69">
        <f>IF(B727="","","01")</f>
        <v/>
      </c>
      <c r="Y727" s="70" t="n"/>
      <c r="Z727" s="70">
        <f>IF(M727="no_cargado",VLOOKUP(B727,NAfiliado_NFarmacia!A:H,8,0),"")</f>
        <v/>
      </c>
      <c r="AA727" s="70" t="n"/>
    </row>
    <row r="728">
      <c r="G728" s="66">
        <f>+IF($B728="","",+IFERROR(+VLOOKUP(B728,padron!$A$2:$E$2000,2,0),+IFERROR(VLOOKUP(B728,NAfiliado_NFarmacia!$A:$J,10,0),"Ingresar Nuevo Afiliado")))</f>
        <v/>
      </c>
      <c r="H728" s="70" t="n"/>
      <c r="I728" s="70" t="n"/>
      <c r="J728" s="70" t="n"/>
      <c r="K728" s="70" t="n"/>
      <c r="L728" s="69">
        <f>+IF(B728="","",IF(F728="No","84005541",+IFERROR(+VLOOKUP(inicio!B728,padron!$A$2:$H$1999,8,0),"84005541")))</f>
        <v/>
      </c>
      <c r="M728" s="70" t="n"/>
      <c r="N728" s="70" t="n"/>
      <c r="O728" s="72" t="n"/>
      <c r="P728" s="70" t="n"/>
      <c r="Q728" s="70" t="n"/>
      <c r="R728" s="70" t="n"/>
      <c r="S728" s="70" t="n"/>
      <c r="T728" s="70" t="n"/>
      <c r="U728" s="70" t="n"/>
      <c r="V728" s="70" t="n"/>
      <c r="W728" s="69">
        <f>IF(B728="","","02")</f>
        <v/>
      </c>
      <c r="X728" s="69">
        <f>IF(B728="","","01")</f>
        <v/>
      </c>
      <c r="Y728" s="70" t="n"/>
      <c r="Z728" s="70">
        <f>IF(M728="no_cargado",VLOOKUP(B728,NAfiliado_NFarmacia!A:H,8,0),"")</f>
        <v/>
      </c>
      <c r="AA728" s="70" t="n"/>
    </row>
    <row r="729">
      <c r="G729" s="66">
        <f>+IF($B729="","",+IFERROR(+VLOOKUP(B729,padron!$A$2:$E$2000,2,0),+IFERROR(VLOOKUP(B729,NAfiliado_NFarmacia!$A:$J,10,0),"Ingresar Nuevo Afiliado")))</f>
        <v/>
      </c>
      <c r="H729" s="70" t="n"/>
      <c r="I729" s="70" t="n"/>
      <c r="J729" s="70" t="n"/>
      <c r="K729" s="70" t="n"/>
      <c r="L729" s="69">
        <f>+IF(B729="","",IF(F729="No","84005541",+IFERROR(+VLOOKUP(inicio!B729,padron!$A$2:$H$1999,8,0),"84005541")))</f>
        <v/>
      </c>
      <c r="M729" s="70" t="n"/>
      <c r="N729" s="70" t="n"/>
      <c r="O729" s="72" t="n"/>
      <c r="P729" s="70" t="n"/>
      <c r="Q729" s="70" t="n"/>
      <c r="R729" s="70" t="n"/>
      <c r="S729" s="70" t="n"/>
      <c r="T729" s="70" t="n"/>
      <c r="U729" s="70" t="n"/>
      <c r="V729" s="70" t="n"/>
      <c r="W729" s="69">
        <f>IF(B729="","","02")</f>
        <v/>
      </c>
      <c r="X729" s="69">
        <f>IF(B729="","","01")</f>
        <v/>
      </c>
      <c r="Y729" s="70" t="n"/>
      <c r="Z729" s="70">
        <f>IF(M729="no_cargado",VLOOKUP(B729,NAfiliado_NFarmacia!A:H,8,0),"")</f>
        <v/>
      </c>
      <c r="AA729" s="70" t="n"/>
    </row>
    <row r="730">
      <c r="G730" s="66">
        <f>+IF($B730="","",+IFERROR(+VLOOKUP(B730,padron!$A$2:$E$2000,2,0),+IFERROR(VLOOKUP(B730,NAfiliado_NFarmacia!$A:$J,10,0),"Ingresar Nuevo Afiliado")))</f>
        <v/>
      </c>
      <c r="H730" s="70" t="n"/>
      <c r="I730" s="70" t="n"/>
      <c r="J730" s="70" t="n"/>
      <c r="K730" s="70" t="n"/>
      <c r="L730" s="69">
        <f>+IF(B730="","",IF(F730="No","84005541",+IFERROR(+VLOOKUP(inicio!B730,padron!$A$2:$H$1999,8,0),"84005541")))</f>
        <v/>
      </c>
      <c r="M730" s="70" t="n"/>
      <c r="N730" s="70" t="n"/>
      <c r="O730" s="72" t="n"/>
      <c r="P730" s="70" t="n"/>
      <c r="Q730" s="70" t="n"/>
      <c r="R730" s="70" t="n"/>
      <c r="S730" s="70" t="n"/>
      <c r="T730" s="70" t="n"/>
      <c r="U730" s="70" t="n"/>
      <c r="V730" s="70" t="n"/>
      <c r="W730" s="69">
        <f>IF(B730="","","02")</f>
        <v/>
      </c>
      <c r="X730" s="69">
        <f>IF(B730="","","01")</f>
        <v/>
      </c>
      <c r="Y730" s="70" t="n"/>
      <c r="Z730" s="70">
        <f>IF(M730="no_cargado",VLOOKUP(B730,NAfiliado_NFarmacia!A:H,8,0),"")</f>
        <v/>
      </c>
      <c r="AA730" s="70" t="n"/>
    </row>
    <row r="731">
      <c r="G731" s="66">
        <f>+IF($B731="","",+IFERROR(+VLOOKUP(B731,padron!$A$2:$E$2000,2,0),+IFERROR(VLOOKUP(B731,NAfiliado_NFarmacia!$A:$J,10,0),"Ingresar Nuevo Afiliado")))</f>
        <v/>
      </c>
      <c r="H731" s="70" t="n"/>
      <c r="I731" s="70" t="n"/>
      <c r="J731" s="70" t="n"/>
      <c r="K731" s="70" t="n"/>
      <c r="L731" s="69">
        <f>+IF(B731="","",IF(F731="No","84005541",+IFERROR(+VLOOKUP(inicio!B731,padron!$A$2:$H$1999,8,0),"84005541")))</f>
        <v/>
      </c>
      <c r="M731" s="70" t="n"/>
      <c r="N731" s="70" t="n"/>
      <c r="O731" s="72" t="n"/>
      <c r="P731" s="70" t="n"/>
      <c r="Q731" s="70" t="n"/>
      <c r="R731" s="70" t="n"/>
      <c r="S731" s="70" t="n"/>
      <c r="T731" s="70" t="n"/>
      <c r="U731" s="70" t="n"/>
      <c r="V731" s="70" t="n"/>
      <c r="W731" s="69">
        <f>IF(B731="","","02")</f>
        <v/>
      </c>
      <c r="X731" s="69">
        <f>IF(B731="","","01")</f>
        <v/>
      </c>
      <c r="Y731" s="70" t="n"/>
      <c r="Z731" s="70">
        <f>IF(M731="no_cargado",VLOOKUP(B731,NAfiliado_NFarmacia!A:H,8,0),"")</f>
        <v/>
      </c>
      <c r="AA731" s="70" t="n"/>
    </row>
    <row r="732">
      <c r="G732" s="66">
        <f>+IF($B732="","",+IFERROR(+VLOOKUP(B732,padron!$A$2:$E$2000,2,0),+IFERROR(VLOOKUP(B732,NAfiliado_NFarmacia!$A:$J,10,0),"Ingresar Nuevo Afiliado")))</f>
        <v/>
      </c>
      <c r="H732" s="70" t="n"/>
      <c r="I732" s="70" t="n"/>
      <c r="J732" s="70" t="n"/>
      <c r="K732" s="70" t="n"/>
      <c r="L732" s="69">
        <f>+IF(B732="","",IF(F732="No","84005541",+IFERROR(+VLOOKUP(inicio!B732,padron!$A$2:$H$1999,8,0),"84005541")))</f>
        <v/>
      </c>
      <c r="M732" s="70" t="n"/>
      <c r="N732" s="70" t="n"/>
      <c r="O732" s="72" t="n"/>
      <c r="P732" s="70" t="n"/>
      <c r="Q732" s="70" t="n"/>
      <c r="R732" s="70" t="n"/>
      <c r="S732" s="70" t="n"/>
      <c r="T732" s="70" t="n"/>
      <c r="U732" s="70" t="n"/>
      <c r="V732" s="70" t="n"/>
      <c r="W732" s="69">
        <f>IF(B732="","","02")</f>
        <v/>
      </c>
      <c r="X732" s="69">
        <f>IF(B732="","","01")</f>
        <v/>
      </c>
      <c r="Y732" s="70" t="n"/>
      <c r="Z732" s="70">
        <f>IF(M732="no_cargado",VLOOKUP(B732,NAfiliado_NFarmacia!A:H,8,0),"")</f>
        <v/>
      </c>
      <c r="AA732" s="70" t="n"/>
    </row>
    <row r="733">
      <c r="G733" s="66">
        <f>+IF($B733="","",+IFERROR(+VLOOKUP(B733,padron!$A$2:$E$2000,2,0),+IFERROR(VLOOKUP(B733,NAfiliado_NFarmacia!$A:$J,10,0),"Ingresar Nuevo Afiliado")))</f>
        <v/>
      </c>
      <c r="H733" s="70" t="n"/>
      <c r="I733" s="70" t="n"/>
      <c r="J733" s="70" t="n"/>
      <c r="K733" s="70" t="n"/>
      <c r="L733" s="69">
        <f>+IF(B733="","",IF(F733="No","84005541",+IFERROR(+VLOOKUP(inicio!B733,padron!$A$2:$H$1999,8,0),"84005541")))</f>
        <v/>
      </c>
      <c r="M733" s="70" t="n"/>
      <c r="N733" s="70" t="n"/>
      <c r="O733" s="72" t="n"/>
      <c r="P733" s="70" t="n"/>
      <c r="Q733" s="70" t="n"/>
      <c r="R733" s="70" t="n"/>
      <c r="S733" s="70" t="n"/>
      <c r="T733" s="70" t="n"/>
      <c r="U733" s="70" t="n"/>
      <c r="V733" s="70" t="n"/>
      <c r="W733" s="69">
        <f>IF(B733="","","02")</f>
        <v/>
      </c>
      <c r="X733" s="69">
        <f>IF(B733="","","01")</f>
        <v/>
      </c>
      <c r="Y733" s="70" t="n"/>
      <c r="Z733" s="70">
        <f>IF(M733="no_cargado",VLOOKUP(B733,NAfiliado_NFarmacia!A:H,8,0),"")</f>
        <v/>
      </c>
      <c r="AA733" s="70" t="n"/>
    </row>
    <row r="734">
      <c r="G734" s="66">
        <f>+IF($B734="","",+IFERROR(+VLOOKUP(B734,padron!$A$2:$E$2000,2,0),+IFERROR(VLOOKUP(B734,NAfiliado_NFarmacia!$A:$J,10,0),"Ingresar Nuevo Afiliado")))</f>
        <v/>
      </c>
      <c r="H734" s="70" t="n"/>
      <c r="I734" s="70" t="n"/>
      <c r="J734" s="70" t="n"/>
      <c r="K734" s="70" t="n"/>
      <c r="L734" s="69">
        <f>+IF(B734="","",IF(F734="No","84005541",+IFERROR(+VLOOKUP(inicio!B734,padron!$A$2:$H$1999,8,0),"84005541")))</f>
        <v/>
      </c>
      <c r="M734" s="70" t="n"/>
      <c r="N734" s="70" t="n"/>
      <c r="O734" s="72" t="n"/>
      <c r="P734" s="70" t="n"/>
      <c r="Q734" s="70" t="n"/>
      <c r="R734" s="70" t="n"/>
      <c r="S734" s="70" t="n"/>
      <c r="T734" s="70" t="n"/>
      <c r="U734" s="70" t="n"/>
      <c r="V734" s="70" t="n"/>
      <c r="W734" s="69">
        <f>IF(B734="","","02")</f>
        <v/>
      </c>
      <c r="X734" s="69">
        <f>IF(B734="","","01")</f>
        <v/>
      </c>
      <c r="Y734" s="70" t="n"/>
      <c r="Z734" s="70">
        <f>IF(M734="no_cargado",VLOOKUP(B734,NAfiliado_NFarmacia!A:H,8,0),"")</f>
        <v/>
      </c>
      <c r="AA734" s="70" t="n"/>
    </row>
    <row r="735">
      <c r="G735" s="66">
        <f>+IF($B735="","",+IFERROR(+VLOOKUP(B735,padron!$A$2:$E$2000,2,0),+IFERROR(VLOOKUP(B735,NAfiliado_NFarmacia!$A:$J,10,0),"Ingresar Nuevo Afiliado")))</f>
        <v/>
      </c>
      <c r="H735" s="70" t="n"/>
      <c r="I735" s="70" t="n"/>
      <c r="J735" s="70" t="n"/>
      <c r="K735" s="70" t="n"/>
      <c r="L735" s="69">
        <f>+IF(B735="","",IF(F735="No","84005541",+IFERROR(+VLOOKUP(inicio!B735,padron!$A$2:$H$1999,8,0),"84005541")))</f>
        <v/>
      </c>
      <c r="M735" s="70" t="n"/>
      <c r="N735" s="70" t="n"/>
      <c r="O735" s="72" t="n"/>
      <c r="P735" s="70" t="n"/>
      <c r="Q735" s="70" t="n"/>
      <c r="R735" s="70" t="n"/>
      <c r="S735" s="70" t="n"/>
      <c r="T735" s="70" t="n"/>
      <c r="U735" s="70" t="n"/>
      <c r="V735" s="70" t="n"/>
      <c r="W735" s="69">
        <f>IF(B735="","","02")</f>
        <v/>
      </c>
      <c r="X735" s="69">
        <f>IF(B735="","","01")</f>
        <v/>
      </c>
      <c r="Y735" s="70" t="n"/>
      <c r="Z735" s="70">
        <f>IF(M735="no_cargado",VLOOKUP(B735,NAfiliado_NFarmacia!A:H,8,0),"")</f>
        <v/>
      </c>
      <c r="AA735" s="70" t="n"/>
    </row>
    <row r="736">
      <c r="G736" s="66">
        <f>+IF($B736="","",+IFERROR(+VLOOKUP(B736,padron!$A$2:$E$2000,2,0),+IFERROR(VLOOKUP(B736,NAfiliado_NFarmacia!$A:$J,10,0),"Ingresar Nuevo Afiliado")))</f>
        <v/>
      </c>
      <c r="H736" s="70" t="n"/>
      <c r="I736" s="70" t="n"/>
      <c r="J736" s="70" t="n"/>
      <c r="K736" s="70" t="n"/>
      <c r="L736" s="69">
        <f>+IF(B736="","",IF(F736="No","84005541",+IFERROR(+VLOOKUP(inicio!B736,padron!$A$2:$H$1999,8,0),"84005541")))</f>
        <v/>
      </c>
      <c r="M736" s="70" t="n"/>
      <c r="N736" s="70" t="n"/>
      <c r="O736" s="72" t="n"/>
      <c r="P736" s="70" t="n"/>
      <c r="Q736" s="70" t="n"/>
      <c r="R736" s="70" t="n"/>
      <c r="S736" s="70" t="n"/>
      <c r="T736" s="70" t="n"/>
      <c r="U736" s="70" t="n"/>
      <c r="V736" s="70" t="n"/>
      <c r="W736" s="69">
        <f>IF(B736="","","02")</f>
        <v/>
      </c>
      <c r="X736" s="69">
        <f>IF(B736="","","01")</f>
        <v/>
      </c>
      <c r="Y736" s="70" t="n"/>
      <c r="Z736" s="70">
        <f>IF(M736="no_cargado",VLOOKUP(B736,NAfiliado_NFarmacia!A:H,8,0),"")</f>
        <v/>
      </c>
      <c r="AA736" s="70" t="n"/>
    </row>
    <row r="737">
      <c r="G737" s="66">
        <f>+IF($B737="","",+IFERROR(+VLOOKUP(B737,padron!$A$2:$E$2000,2,0),+IFERROR(VLOOKUP(B737,NAfiliado_NFarmacia!$A:$J,10,0),"Ingresar Nuevo Afiliado")))</f>
        <v/>
      </c>
      <c r="H737" s="70" t="n"/>
      <c r="I737" s="70" t="n"/>
      <c r="J737" s="70" t="n"/>
      <c r="K737" s="70" t="n"/>
      <c r="L737" s="69">
        <f>+IF(B737="","",IF(F737="No","84005541",+IFERROR(+VLOOKUP(inicio!B737,padron!$A$2:$H$1999,8,0),"84005541")))</f>
        <v/>
      </c>
      <c r="M737" s="70" t="n"/>
      <c r="N737" s="70" t="n"/>
      <c r="O737" s="72" t="n"/>
      <c r="P737" s="70" t="n"/>
      <c r="Q737" s="70" t="n"/>
      <c r="R737" s="70" t="n"/>
      <c r="S737" s="70" t="n"/>
      <c r="T737" s="70" t="n"/>
      <c r="U737" s="70" t="n"/>
      <c r="V737" s="70" t="n"/>
      <c r="W737" s="69">
        <f>IF(B737="","","02")</f>
        <v/>
      </c>
      <c r="X737" s="69">
        <f>IF(B737="","","01")</f>
        <v/>
      </c>
      <c r="Y737" s="70" t="n"/>
      <c r="Z737" s="70">
        <f>IF(M737="no_cargado",VLOOKUP(B737,NAfiliado_NFarmacia!A:H,8,0),"")</f>
        <v/>
      </c>
      <c r="AA737" s="70" t="n"/>
    </row>
    <row r="738">
      <c r="G738" s="66">
        <f>+IF($B738="","",+IFERROR(+VLOOKUP(B738,padron!$A$2:$E$2000,2,0),+IFERROR(VLOOKUP(B738,NAfiliado_NFarmacia!$A:$J,10,0),"Ingresar Nuevo Afiliado")))</f>
        <v/>
      </c>
      <c r="H738" s="70" t="n"/>
      <c r="I738" s="70" t="n"/>
      <c r="J738" s="70" t="n"/>
      <c r="K738" s="70" t="n"/>
      <c r="L738" s="69">
        <f>+IF(B738="","",IF(F738="No","84005541",+IFERROR(+VLOOKUP(inicio!B738,padron!$A$2:$H$1999,8,0),"84005541")))</f>
        <v/>
      </c>
      <c r="M738" s="70" t="n"/>
      <c r="N738" s="70" t="n"/>
      <c r="O738" s="72" t="n"/>
      <c r="P738" s="70" t="n"/>
      <c r="Q738" s="70" t="n"/>
      <c r="R738" s="70" t="n"/>
      <c r="S738" s="70" t="n"/>
      <c r="T738" s="70" t="n"/>
      <c r="U738" s="70" t="n"/>
      <c r="V738" s="70" t="n"/>
      <c r="W738" s="69">
        <f>IF(B738="","","02")</f>
        <v/>
      </c>
      <c r="X738" s="69">
        <f>IF(B738="","","01")</f>
        <v/>
      </c>
      <c r="Y738" s="70" t="n"/>
      <c r="Z738" s="70">
        <f>IF(M738="no_cargado",VLOOKUP(B738,NAfiliado_NFarmacia!A:H,8,0),"")</f>
        <v/>
      </c>
      <c r="AA738" s="70" t="n"/>
    </row>
    <row r="739">
      <c r="G739" s="66">
        <f>+IF($B739="","",+IFERROR(+VLOOKUP(B739,padron!$A$2:$E$2000,2,0),+IFERROR(VLOOKUP(B739,NAfiliado_NFarmacia!$A:$J,10,0),"Ingresar Nuevo Afiliado")))</f>
        <v/>
      </c>
      <c r="H739" s="70" t="n"/>
      <c r="I739" s="70" t="n"/>
      <c r="J739" s="70" t="n"/>
      <c r="K739" s="70" t="n"/>
      <c r="L739" s="69">
        <f>+IF(B739="","",IF(F739="No","84005541",+IFERROR(+VLOOKUP(inicio!B739,padron!$A$2:$H$1999,8,0),"84005541")))</f>
        <v/>
      </c>
      <c r="M739" s="70" t="n"/>
      <c r="N739" s="70" t="n"/>
      <c r="O739" s="72" t="n"/>
      <c r="P739" s="70" t="n"/>
      <c r="Q739" s="70" t="n"/>
      <c r="R739" s="70" t="n"/>
      <c r="S739" s="70" t="n"/>
      <c r="T739" s="70" t="n"/>
      <c r="U739" s="70" t="n"/>
      <c r="V739" s="70" t="n"/>
      <c r="W739" s="69">
        <f>IF(B739="","","02")</f>
        <v/>
      </c>
      <c r="X739" s="69">
        <f>IF(B739="","","01")</f>
        <v/>
      </c>
      <c r="Y739" s="70" t="n"/>
      <c r="Z739" s="70">
        <f>IF(M739="no_cargado",VLOOKUP(B739,NAfiliado_NFarmacia!A:H,8,0),"")</f>
        <v/>
      </c>
      <c r="AA739" s="70" t="n"/>
    </row>
    <row r="740">
      <c r="G740" s="66">
        <f>+IF($B740="","",+IFERROR(+VLOOKUP(B740,padron!$A$2:$E$2000,2,0),+IFERROR(VLOOKUP(B740,NAfiliado_NFarmacia!$A:$J,10,0),"Ingresar Nuevo Afiliado")))</f>
        <v/>
      </c>
      <c r="H740" s="70" t="n"/>
      <c r="I740" s="70" t="n"/>
      <c r="J740" s="70" t="n"/>
      <c r="K740" s="70" t="n"/>
      <c r="L740" s="69">
        <f>+IF(B740="","",IF(F740="No","84005541",+IFERROR(+VLOOKUP(inicio!B740,padron!$A$2:$H$1999,8,0),"84005541")))</f>
        <v/>
      </c>
      <c r="M740" s="70" t="n"/>
      <c r="N740" s="70" t="n"/>
      <c r="O740" s="72" t="n"/>
      <c r="P740" s="70" t="n"/>
      <c r="Q740" s="70" t="n"/>
      <c r="R740" s="70" t="n"/>
      <c r="S740" s="70" t="n"/>
      <c r="T740" s="70" t="n"/>
      <c r="U740" s="70" t="n"/>
      <c r="V740" s="70" t="n"/>
      <c r="W740" s="69">
        <f>IF(B740="","","02")</f>
        <v/>
      </c>
      <c r="X740" s="69">
        <f>IF(B740="","","01")</f>
        <v/>
      </c>
      <c r="Y740" s="70" t="n"/>
      <c r="Z740" s="70">
        <f>IF(M740="no_cargado",VLOOKUP(B740,NAfiliado_NFarmacia!A:H,8,0),"")</f>
        <v/>
      </c>
      <c r="AA740" s="70" t="n"/>
    </row>
    <row r="741">
      <c r="G741" s="66">
        <f>+IF($B741="","",+IFERROR(+VLOOKUP(B741,padron!$A$2:$E$2000,2,0),+IFERROR(VLOOKUP(B741,NAfiliado_NFarmacia!$A:$J,10,0),"Ingresar Nuevo Afiliado")))</f>
        <v/>
      </c>
      <c r="H741" s="70" t="n"/>
      <c r="I741" s="70" t="n"/>
      <c r="J741" s="70" t="n"/>
      <c r="K741" s="70" t="n"/>
      <c r="L741" s="69">
        <f>+IF(B741="","",IF(F741="No","84005541",+IFERROR(+VLOOKUP(inicio!B741,padron!$A$2:$H$1999,8,0),"84005541")))</f>
        <v/>
      </c>
      <c r="M741" s="70" t="n"/>
      <c r="N741" s="70" t="n"/>
      <c r="O741" s="72" t="n"/>
      <c r="P741" s="70" t="n"/>
      <c r="Q741" s="70" t="n"/>
      <c r="R741" s="70" t="n"/>
      <c r="S741" s="70" t="n"/>
      <c r="T741" s="70" t="n"/>
      <c r="U741" s="70" t="n"/>
      <c r="V741" s="70" t="n"/>
      <c r="W741" s="69">
        <f>IF(B741="","","02")</f>
        <v/>
      </c>
      <c r="X741" s="69">
        <f>IF(B741="","","01")</f>
        <v/>
      </c>
      <c r="Y741" s="70" t="n"/>
      <c r="Z741" s="70">
        <f>IF(M741="no_cargado",VLOOKUP(B741,NAfiliado_NFarmacia!A:H,8,0),"")</f>
        <v/>
      </c>
      <c r="AA741" s="70" t="n"/>
    </row>
    <row r="742">
      <c r="G742" s="66">
        <f>+IF($B742="","",+IFERROR(+VLOOKUP(B742,padron!$A$2:$E$2000,2,0),+IFERROR(VLOOKUP(B742,NAfiliado_NFarmacia!$A:$J,10,0),"Ingresar Nuevo Afiliado")))</f>
        <v/>
      </c>
      <c r="H742" s="70" t="n"/>
      <c r="I742" s="70" t="n"/>
      <c r="J742" s="70" t="n"/>
      <c r="K742" s="70" t="n"/>
      <c r="L742" s="69">
        <f>+IF(B742="","",IF(F742="No","84005541",+IFERROR(+VLOOKUP(inicio!B742,padron!$A$2:$H$1999,8,0),"84005541")))</f>
        <v/>
      </c>
      <c r="M742" s="70" t="n"/>
      <c r="N742" s="70" t="n"/>
      <c r="O742" s="72" t="n"/>
      <c r="P742" s="70" t="n"/>
      <c r="Q742" s="70" t="n"/>
      <c r="R742" s="70" t="n"/>
      <c r="S742" s="70" t="n"/>
      <c r="T742" s="70" t="n"/>
      <c r="U742" s="70" t="n"/>
      <c r="V742" s="70" t="n"/>
      <c r="W742" s="69">
        <f>IF(B742="","","02")</f>
        <v/>
      </c>
      <c r="X742" s="69">
        <f>IF(B742="","","01")</f>
        <v/>
      </c>
      <c r="Y742" s="70" t="n"/>
      <c r="Z742" s="70">
        <f>IF(M742="no_cargado",VLOOKUP(B742,NAfiliado_NFarmacia!A:H,8,0),"")</f>
        <v/>
      </c>
      <c r="AA742" s="70" t="n"/>
    </row>
    <row r="743">
      <c r="G743" s="66">
        <f>+IF($B743="","",+IFERROR(+VLOOKUP(B743,padron!$A$2:$E$2000,2,0),+IFERROR(VLOOKUP(B743,NAfiliado_NFarmacia!$A:$J,10,0),"Ingresar Nuevo Afiliado")))</f>
        <v/>
      </c>
      <c r="H743" s="70" t="n"/>
      <c r="I743" s="70" t="n"/>
      <c r="J743" s="70" t="n"/>
      <c r="K743" s="70" t="n"/>
      <c r="L743" s="69">
        <f>+IF(B743="","",IF(F743="No","84005541",+IFERROR(+VLOOKUP(inicio!B743,padron!$A$2:$H$1999,8,0),"84005541")))</f>
        <v/>
      </c>
      <c r="M743" s="70" t="n"/>
      <c r="N743" s="70" t="n"/>
      <c r="O743" s="72" t="n"/>
      <c r="P743" s="70" t="n"/>
      <c r="Q743" s="70" t="n"/>
      <c r="R743" s="70" t="n"/>
      <c r="S743" s="70" t="n"/>
      <c r="T743" s="70" t="n"/>
      <c r="U743" s="70" t="n"/>
      <c r="V743" s="70" t="n"/>
      <c r="W743" s="69">
        <f>IF(B743="","","02")</f>
        <v/>
      </c>
      <c r="X743" s="69">
        <f>IF(B743="","","01")</f>
        <v/>
      </c>
      <c r="Y743" s="70" t="n"/>
      <c r="Z743" s="70">
        <f>IF(M743="no_cargado",VLOOKUP(B743,NAfiliado_NFarmacia!A:H,8,0),"")</f>
        <v/>
      </c>
      <c r="AA743" s="70" t="n"/>
    </row>
    <row r="744">
      <c r="G744" s="66">
        <f>+IF($B744="","",+IFERROR(+VLOOKUP(B744,padron!$A$2:$E$2000,2,0),+IFERROR(VLOOKUP(B744,NAfiliado_NFarmacia!$A:$J,10,0),"Ingresar Nuevo Afiliado")))</f>
        <v/>
      </c>
      <c r="H744" s="70" t="n"/>
      <c r="I744" s="70" t="n"/>
      <c r="J744" s="70" t="n"/>
      <c r="K744" s="70" t="n"/>
      <c r="L744" s="69">
        <f>+IF(B744="","",IF(F744="No","84005541",+IFERROR(+VLOOKUP(inicio!B744,padron!$A$2:$H$1999,8,0),"84005541")))</f>
        <v/>
      </c>
      <c r="M744" s="70" t="n"/>
      <c r="N744" s="70" t="n"/>
      <c r="O744" s="72" t="n"/>
      <c r="P744" s="70" t="n"/>
      <c r="Q744" s="70" t="n"/>
      <c r="R744" s="70" t="n"/>
      <c r="S744" s="70" t="n"/>
      <c r="T744" s="70" t="n"/>
      <c r="U744" s="70" t="n"/>
      <c r="V744" s="70" t="n"/>
      <c r="W744" s="69">
        <f>IF(B744="","","02")</f>
        <v/>
      </c>
      <c r="X744" s="69">
        <f>IF(B744="","","01")</f>
        <v/>
      </c>
      <c r="Y744" s="70" t="n"/>
      <c r="Z744" s="70">
        <f>IF(M744="no_cargado",VLOOKUP(B744,NAfiliado_NFarmacia!A:H,8,0),"")</f>
        <v/>
      </c>
      <c r="AA744" s="70" t="n"/>
    </row>
    <row r="745">
      <c r="G745" s="66">
        <f>+IF($B745="","",+IFERROR(+VLOOKUP(B745,padron!$A$2:$E$2000,2,0),+IFERROR(VLOOKUP(B745,NAfiliado_NFarmacia!$A:$J,10,0),"Ingresar Nuevo Afiliado")))</f>
        <v/>
      </c>
      <c r="H745" s="70" t="n"/>
      <c r="I745" s="70" t="n"/>
      <c r="J745" s="70" t="n"/>
      <c r="K745" s="70" t="n"/>
      <c r="L745" s="69">
        <f>+IF(B745="","",IF(F745="No","84005541",+IFERROR(+VLOOKUP(inicio!B745,padron!$A$2:$H$1999,8,0),"84005541")))</f>
        <v/>
      </c>
      <c r="M745" s="70" t="n"/>
      <c r="N745" s="70" t="n"/>
      <c r="O745" s="72" t="n"/>
      <c r="P745" s="70" t="n"/>
      <c r="Q745" s="70" t="n"/>
      <c r="R745" s="70" t="n"/>
      <c r="S745" s="70" t="n"/>
      <c r="T745" s="70" t="n"/>
      <c r="U745" s="70" t="n"/>
      <c r="V745" s="70" t="n"/>
      <c r="W745" s="69">
        <f>IF(B745="","","02")</f>
        <v/>
      </c>
      <c r="X745" s="69">
        <f>IF(B745="","","01")</f>
        <v/>
      </c>
      <c r="Y745" s="70" t="n"/>
      <c r="Z745" s="70">
        <f>IF(M745="no_cargado",VLOOKUP(B745,NAfiliado_NFarmacia!A:H,8,0),"")</f>
        <v/>
      </c>
      <c r="AA745" s="70" t="n"/>
    </row>
    <row r="746">
      <c r="G746" s="66">
        <f>+IF($B746="","",+IFERROR(+VLOOKUP(B746,padron!$A$2:$E$2000,2,0),+IFERROR(VLOOKUP(B746,NAfiliado_NFarmacia!$A:$J,10,0),"Ingresar Nuevo Afiliado")))</f>
        <v/>
      </c>
      <c r="H746" s="70" t="n"/>
      <c r="I746" s="70" t="n"/>
      <c r="J746" s="70" t="n"/>
      <c r="K746" s="70" t="n"/>
      <c r="L746" s="69">
        <f>+IF(B746="","",IF(F746="No","84005541",+IFERROR(+VLOOKUP(inicio!B746,padron!$A$2:$H$1999,8,0),"84005541")))</f>
        <v/>
      </c>
      <c r="M746" s="70" t="n"/>
      <c r="N746" s="70" t="n"/>
      <c r="O746" s="72" t="n"/>
      <c r="P746" s="70" t="n"/>
      <c r="Q746" s="70" t="n"/>
      <c r="R746" s="70" t="n"/>
      <c r="S746" s="70" t="n"/>
      <c r="T746" s="70" t="n"/>
      <c r="U746" s="70" t="n"/>
      <c r="V746" s="70" t="n"/>
      <c r="W746" s="69">
        <f>IF(B746="","","02")</f>
        <v/>
      </c>
      <c r="X746" s="69">
        <f>IF(B746="","","01")</f>
        <v/>
      </c>
      <c r="Y746" s="70" t="n"/>
      <c r="Z746" s="70">
        <f>IF(M746="no_cargado",VLOOKUP(B746,NAfiliado_NFarmacia!A:H,8,0),"")</f>
        <v/>
      </c>
      <c r="AA746" s="70" t="n"/>
    </row>
    <row r="747">
      <c r="G747" s="66">
        <f>+IF($B747="","",+IFERROR(+VLOOKUP(B747,padron!$A$2:$E$2000,2,0),+IFERROR(VLOOKUP(B747,NAfiliado_NFarmacia!$A:$J,10,0),"Ingresar Nuevo Afiliado")))</f>
        <v/>
      </c>
      <c r="H747" s="70" t="n"/>
      <c r="I747" s="70" t="n"/>
      <c r="J747" s="70" t="n"/>
      <c r="K747" s="70" t="n"/>
      <c r="L747" s="69">
        <f>+IF(B747="","",IF(F747="No","84005541",+IFERROR(+VLOOKUP(inicio!B747,padron!$A$2:$H$1999,8,0),"84005541")))</f>
        <v/>
      </c>
      <c r="M747" s="70" t="n"/>
      <c r="N747" s="70" t="n"/>
      <c r="O747" s="72" t="n"/>
      <c r="P747" s="70" t="n"/>
      <c r="Q747" s="70" t="n"/>
      <c r="R747" s="70" t="n"/>
      <c r="S747" s="70" t="n"/>
      <c r="T747" s="70" t="n"/>
      <c r="U747" s="70" t="n"/>
      <c r="V747" s="70" t="n"/>
      <c r="W747" s="69">
        <f>IF(B747="","","02")</f>
        <v/>
      </c>
      <c r="X747" s="69">
        <f>IF(B747="","","01")</f>
        <v/>
      </c>
      <c r="Y747" s="70" t="n"/>
      <c r="Z747" s="70">
        <f>IF(M747="no_cargado",VLOOKUP(B747,NAfiliado_NFarmacia!A:H,8,0),"")</f>
        <v/>
      </c>
      <c r="AA747" s="70" t="n"/>
    </row>
    <row r="748">
      <c r="G748" s="66">
        <f>+IF($B748="","",+IFERROR(+VLOOKUP(B748,padron!$A$2:$E$2000,2,0),+IFERROR(VLOOKUP(B748,NAfiliado_NFarmacia!$A:$J,10,0),"Ingresar Nuevo Afiliado")))</f>
        <v/>
      </c>
      <c r="H748" s="70" t="n"/>
      <c r="I748" s="70" t="n"/>
      <c r="J748" s="70" t="n"/>
      <c r="K748" s="70" t="n"/>
      <c r="L748" s="69">
        <f>+IF(B748="","",IF(F748="No","84005541",+IFERROR(+VLOOKUP(inicio!B748,padron!$A$2:$H$1999,8,0),"84005541")))</f>
        <v/>
      </c>
      <c r="M748" s="70" t="n"/>
      <c r="N748" s="70" t="n"/>
      <c r="O748" s="72" t="n"/>
      <c r="P748" s="70" t="n"/>
      <c r="Q748" s="70" t="n"/>
      <c r="R748" s="70" t="n"/>
      <c r="S748" s="70" t="n"/>
      <c r="T748" s="70" t="n"/>
      <c r="U748" s="70" t="n"/>
      <c r="V748" s="70" t="n"/>
      <c r="W748" s="69">
        <f>IF(B748="","","02")</f>
        <v/>
      </c>
      <c r="X748" s="69">
        <f>IF(B748="","","01")</f>
        <v/>
      </c>
      <c r="Y748" s="70" t="n"/>
      <c r="Z748" s="70">
        <f>IF(M748="no_cargado",VLOOKUP(B748,NAfiliado_NFarmacia!A:H,8,0),"")</f>
        <v/>
      </c>
      <c r="AA748" s="70" t="n"/>
    </row>
    <row r="749">
      <c r="G749" s="66">
        <f>+IF($B749="","",+IFERROR(+VLOOKUP(B749,padron!$A$2:$E$2000,2,0),+IFERROR(VLOOKUP(B749,NAfiliado_NFarmacia!$A:$J,10,0),"Ingresar Nuevo Afiliado")))</f>
        <v/>
      </c>
      <c r="H749" s="70" t="n"/>
      <c r="I749" s="70" t="n"/>
      <c r="J749" s="70" t="n"/>
      <c r="K749" s="70" t="n"/>
      <c r="L749" s="69">
        <f>+IF(B749="","",IF(F749="No","84005541",+IFERROR(+VLOOKUP(inicio!B749,padron!$A$2:$H$1999,8,0),"84005541")))</f>
        <v/>
      </c>
      <c r="M749" s="70" t="n"/>
      <c r="N749" s="70" t="n"/>
      <c r="O749" s="72" t="n"/>
      <c r="P749" s="70" t="n"/>
      <c r="Q749" s="70" t="n"/>
      <c r="R749" s="70" t="n"/>
      <c r="S749" s="70" t="n"/>
      <c r="T749" s="70" t="n"/>
      <c r="U749" s="70" t="n"/>
      <c r="V749" s="70" t="n"/>
      <c r="W749" s="69">
        <f>IF(B749="","","02")</f>
        <v/>
      </c>
      <c r="X749" s="69">
        <f>IF(B749="","","01")</f>
        <v/>
      </c>
      <c r="Y749" s="70" t="n"/>
      <c r="Z749" s="70">
        <f>IF(M749="no_cargado",VLOOKUP(B749,NAfiliado_NFarmacia!A:H,8,0),"")</f>
        <v/>
      </c>
      <c r="AA749" s="70" t="n"/>
    </row>
    <row r="750">
      <c r="G750" s="66">
        <f>+IF($B750="","",+IFERROR(+VLOOKUP(B750,padron!$A$2:$E$2000,2,0),+IFERROR(VLOOKUP(B750,NAfiliado_NFarmacia!$A:$J,10,0),"Ingresar Nuevo Afiliado")))</f>
        <v/>
      </c>
      <c r="H750" s="70" t="n"/>
      <c r="I750" s="70" t="n"/>
      <c r="J750" s="70" t="n"/>
      <c r="K750" s="70" t="n"/>
      <c r="L750" s="69">
        <f>+IF(B750="","",IF(F750="No","84005541",+IFERROR(+VLOOKUP(inicio!B750,padron!$A$2:$H$1999,8,0),"84005541")))</f>
        <v/>
      </c>
      <c r="M750" s="70" t="n"/>
      <c r="N750" s="70" t="n"/>
      <c r="O750" s="72" t="n"/>
      <c r="P750" s="70" t="n"/>
      <c r="Q750" s="70" t="n"/>
      <c r="R750" s="70" t="n"/>
      <c r="S750" s="70" t="n"/>
      <c r="T750" s="70" t="n"/>
      <c r="U750" s="70" t="n"/>
      <c r="V750" s="70" t="n"/>
      <c r="W750" s="69">
        <f>IF(B750="","","02")</f>
        <v/>
      </c>
      <c r="X750" s="69">
        <f>IF(B750="","","01")</f>
        <v/>
      </c>
      <c r="Y750" s="70" t="n"/>
      <c r="Z750" s="70">
        <f>IF(M750="no_cargado",VLOOKUP(B750,NAfiliado_NFarmacia!A:H,8,0),"")</f>
        <v/>
      </c>
      <c r="AA750" s="70" t="n"/>
    </row>
    <row r="751">
      <c r="G751" s="66">
        <f>+IF($B751="","",+IFERROR(+VLOOKUP(B751,padron!$A$2:$E$2000,2,0),+IFERROR(VLOOKUP(B751,NAfiliado_NFarmacia!$A:$J,10,0),"Ingresar Nuevo Afiliado")))</f>
        <v/>
      </c>
      <c r="H751" s="70" t="n"/>
      <c r="I751" s="70" t="n"/>
      <c r="J751" s="70" t="n"/>
      <c r="K751" s="70" t="n"/>
      <c r="L751" s="69">
        <f>+IF(B751="","",IF(F751="No","84005541",+IFERROR(+VLOOKUP(inicio!B751,padron!$A$2:$H$1999,8,0),"84005541")))</f>
        <v/>
      </c>
      <c r="M751" s="70" t="n"/>
      <c r="N751" s="70" t="n"/>
      <c r="O751" s="72" t="n"/>
      <c r="P751" s="70" t="n"/>
      <c r="Q751" s="70" t="n"/>
      <c r="R751" s="70" t="n"/>
      <c r="S751" s="70" t="n"/>
      <c r="T751" s="70" t="n"/>
      <c r="U751" s="70" t="n"/>
      <c r="V751" s="70" t="n"/>
      <c r="W751" s="69">
        <f>IF(B751="","","02")</f>
        <v/>
      </c>
      <c r="X751" s="69">
        <f>IF(B751="","","01")</f>
        <v/>
      </c>
      <c r="Y751" s="70" t="n"/>
      <c r="Z751" s="70">
        <f>IF(M751="no_cargado",VLOOKUP(B751,NAfiliado_NFarmacia!A:H,8,0),"")</f>
        <v/>
      </c>
      <c r="AA751" s="70" t="n"/>
    </row>
    <row r="752">
      <c r="G752" s="66">
        <f>+IF($B752="","",+IFERROR(+VLOOKUP(B752,padron!$A$2:$E$2000,2,0),+IFERROR(VLOOKUP(B752,NAfiliado_NFarmacia!$A:$J,10,0),"Ingresar Nuevo Afiliado")))</f>
        <v/>
      </c>
      <c r="H752" s="70" t="n"/>
      <c r="I752" s="70" t="n"/>
      <c r="J752" s="70" t="n"/>
      <c r="K752" s="70" t="n"/>
      <c r="L752" s="69">
        <f>+IF(B752="","",IF(F752="No","84005541",+IFERROR(+VLOOKUP(inicio!B752,padron!$A$2:$H$1999,8,0),"84005541")))</f>
        <v/>
      </c>
      <c r="M752" s="70" t="n"/>
      <c r="N752" s="70" t="n"/>
      <c r="O752" s="72" t="n"/>
      <c r="P752" s="70" t="n"/>
      <c r="Q752" s="70" t="n"/>
      <c r="R752" s="70" t="n"/>
      <c r="S752" s="70" t="n"/>
      <c r="T752" s="70" t="n"/>
      <c r="U752" s="70" t="n"/>
      <c r="V752" s="70" t="n"/>
      <c r="W752" s="69">
        <f>IF(B752="","","02")</f>
        <v/>
      </c>
      <c r="X752" s="69">
        <f>IF(B752="","","01")</f>
        <v/>
      </c>
      <c r="Y752" s="70" t="n"/>
      <c r="Z752" s="70">
        <f>IF(M752="no_cargado",VLOOKUP(B752,NAfiliado_NFarmacia!A:H,8,0),"")</f>
        <v/>
      </c>
      <c r="AA752" s="70" t="n"/>
    </row>
    <row r="753">
      <c r="G753" s="66">
        <f>+IF($B753="","",+IFERROR(+VLOOKUP(B753,padron!$A$2:$E$2000,2,0),+IFERROR(VLOOKUP(B753,NAfiliado_NFarmacia!$A:$J,10,0),"Ingresar Nuevo Afiliado")))</f>
        <v/>
      </c>
      <c r="H753" s="70" t="n"/>
      <c r="I753" s="70" t="n"/>
      <c r="J753" s="70" t="n"/>
      <c r="K753" s="70" t="n"/>
      <c r="L753" s="69">
        <f>+IF(B753="","",IF(F753="No","84005541",+IFERROR(+VLOOKUP(inicio!B753,padron!$A$2:$H$1999,8,0),"84005541")))</f>
        <v/>
      </c>
      <c r="M753" s="70" t="n"/>
      <c r="N753" s="70" t="n"/>
      <c r="O753" s="72" t="n"/>
      <c r="P753" s="70" t="n"/>
      <c r="Q753" s="70" t="n"/>
      <c r="R753" s="70" t="n"/>
      <c r="S753" s="70" t="n"/>
      <c r="T753" s="70" t="n"/>
      <c r="U753" s="70" t="n"/>
      <c r="V753" s="70" t="n"/>
      <c r="W753" s="69">
        <f>IF(B753="","","02")</f>
        <v/>
      </c>
      <c r="X753" s="69">
        <f>IF(B753="","","01")</f>
        <v/>
      </c>
      <c r="Y753" s="70" t="n"/>
      <c r="Z753" s="70">
        <f>IF(M753="no_cargado",VLOOKUP(B753,NAfiliado_NFarmacia!A:H,8,0),"")</f>
        <v/>
      </c>
      <c r="AA753" s="70" t="n"/>
    </row>
    <row r="754">
      <c r="G754" s="66">
        <f>+IF($B754="","",+IFERROR(+VLOOKUP(B754,padron!$A$2:$E$2000,2,0),+IFERROR(VLOOKUP(B754,NAfiliado_NFarmacia!$A:$J,10,0),"Ingresar Nuevo Afiliado")))</f>
        <v/>
      </c>
      <c r="H754" s="70" t="n"/>
      <c r="I754" s="70" t="n"/>
      <c r="J754" s="70" t="n"/>
      <c r="K754" s="70" t="n"/>
      <c r="L754" s="69">
        <f>+IF(B754="","",IF(F754="No","84005541",+IFERROR(+VLOOKUP(inicio!B754,padron!$A$2:$H$1999,8,0),"84005541")))</f>
        <v/>
      </c>
      <c r="M754" s="70" t="n"/>
      <c r="N754" s="70" t="n"/>
      <c r="O754" s="72" t="n"/>
      <c r="P754" s="70" t="n"/>
      <c r="Q754" s="70" t="n"/>
      <c r="R754" s="70" t="n"/>
      <c r="S754" s="70" t="n"/>
      <c r="T754" s="70" t="n"/>
      <c r="U754" s="70" t="n"/>
      <c r="V754" s="70" t="n"/>
      <c r="W754" s="69">
        <f>IF(B754="","","02")</f>
        <v/>
      </c>
      <c r="X754" s="69">
        <f>IF(B754="","","01")</f>
        <v/>
      </c>
      <c r="Y754" s="70" t="n"/>
      <c r="Z754" s="70">
        <f>IF(M754="no_cargado",VLOOKUP(B754,NAfiliado_NFarmacia!A:H,8,0),"")</f>
        <v/>
      </c>
      <c r="AA754" s="70" t="n"/>
    </row>
    <row r="755">
      <c r="G755" s="66">
        <f>+IF($B755="","",+IFERROR(+VLOOKUP(B755,padron!$A$2:$E$2000,2,0),+IFERROR(VLOOKUP(B755,NAfiliado_NFarmacia!$A:$J,10,0),"Ingresar Nuevo Afiliado")))</f>
        <v/>
      </c>
      <c r="H755" s="70" t="n"/>
      <c r="I755" s="70" t="n"/>
      <c r="J755" s="70" t="n"/>
      <c r="K755" s="70" t="n"/>
      <c r="L755" s="69">
        <f>+IF(B755="","",IF(F755="No","84005541",+IFERROR(+VLOOKUP(inicio!B755,padron!$A$2:$H$1999,8,0),"84005541")))</f>
        <v/>
      </c>
      <c r="M755" s="70" t="n"/>
      <c r="N755" s="70" t="n"/>
      <c r="O755" s="72" t="n"/>
      <c r="P755" s="70" t="n"/>
      <c r="Q755" s="70" t="n"/>
      <c r="R755" s="70" t="n"/>
      <c r="S755" s="70" t="n"/>
      <c r="T755" s="70" t="n"/>
      <c r="U755" s="70" t="n"/>
      <c r="V755" s="70" t="n"/>
      <c r="W755" s="69">
        <f>IF(B755="","","02")</f>
        <v/>
      </c>
      <c r="X755" s="69">
        <f>IF(B755="","","01")</f>
        <v/>
      </c>
      <c r="Y755" s="70" t="n"/>
      <c r="Z755" s="70">
        <f>IF(M755="no_cargado",VLOOKUP(B755,NAfiliado_NFarmacia!A:H,8,0),"")</f>
        <v/>
      </c>
      <c r="AA755" s="70" t="n"/>
    </row>
    <row r="756">
      <c r="G756" s="66">
        <f>+IF($B756="","",+IFERROR(+VLOOKUP(B756,padron!$A$2:$E$2000,2,0),+IFERROR(VLOOKUP(B756,NAfiliado_NFarmacia!$A:$J,10,0),"Ingresar Nuevo Afiliado")))</f>
        <v/>
      </c>
      <c r="H756" s="70" t="n"/>
      <c r="I756" s="70" t="n"/>
      <c r="J756" s="70" t="n"/>
      <c r="K756" s="70" t="n"/>
      <c r="L756" s="69">
        <f>+IF(B756="","",IF(F756="No","84005541",+IFERROR(+VLOOKUP(inicio!B756,padron!$A$2:$H$1999,8,0),"84005541")))</f>
        <v/>
      </c>
      <c r="M756" s="70" t="n"/>
      <c r="N756" s="70" t="n"/>
      <c r="O756" s="72" t="n"/>
      <c r="P756" s="70" t="n"/>
      <c r="Q756" s="70" t="n"/>
      <c r="R756" s="70" t="n"/>
      <c r="S756" s="70" t="n"/>
      <c r="T756" s="70" t="n"/>
      <c r="U756" s="70" t="n"/>
      <c r="V756" s="70" t="n"/>
      <c r="W756" s="69">
        <f>IF(B756="","","02")</f>
        <v/>
      </c>
      <c r="X756" s="69">
        <f>IF(B756="","","01")</f>
        <v/>
      </c>
      <c r="Y756" s="70" t="n"/>
      <c r="Z756" s="70">
        <f>IF(M756="no_cargado",VLOOKUP(B756,NAfiliado_NFarmacia!A:H,8,0),"")</f>
        <v/>
      </c>
      <c r="AA756" s="70" t="n"/>
    </row>
    <row r="757">
      <c r="G757" s="66">
        <f>+IF($B757="","",+IFERROR(+VLOOKUP(B757,padron!$A$2:$E$2000,2,0),+IFERROR(VLOOKUP(B757,NAfiliado_NFarmacia!$A:$J,10,0),"Ingresar Nuevo Afiliado")))</f>
        <v/>
      </c>
      <c r="H757" s="70" t="n"/>
      <c r="I757" s="70" t="n"/>
      <c r="J757" s="70" t="n"/>
      <c r="K757" s="70" t="n"/>
      <c r="L757" s="69">
        <f>+IF(B757="","",IF(F757="No","84005541",+IFERROR(+VLOOKUP(inicio!B757,padron!$A$2:$H$1999,8,0),"84005541")))</f>
        <v/>
      </c>
      <c r="M757" s="70" t="n"/>
      <c r="N757" s="70" t="n"/>
      <c r="O757" s="72" t="n"/>
      <c r="P757" s="70" t="n"/>
      <c r="Q757" s="70" t="n"/>
      <c r="R757" s="70" t="n"/>
      <c r="S757" s="70" t="n"/>
      <c r="T757" s="70" t="n"/>
      <c r="U757" s="70" t="n"/>
      <c r="V757" s="70" t="n"/>
      <c r="W757" s="69">
        <f>IF(B757="","","02")</f>
        <v/>
      </c>
      <c r="X757" s="69">
        <f>IF(B757="","","01")</f>
        <v/>
      </c>
      <c r="Y757" s="70" t="n"/>
      <c r="Z757" s="70">
        <f>IF(M757="no_cargado",VLOOKUP(B757,NAfiliado_NFarmacia!A:H,8,0),"")</f>
        <v/>
      </c>
      <c r="AA757" s="70" t="n"/>
    </row>
    <row r="758">
      <c r="G758" s="66">
        <f>+IF($B758="","",+IFERROR(+VLOOKUP(B758,padron!$A$2:$E$2000,2,0),+IFERROR(VLOOKUP(B758,NAfiliado_NFarmacia!$A:$J,10,0),"Ingresar Nuevo Afiliado")))</f>
        <v/>
      </c>
      <c r="H758" s="70" t="n"/>
      <c r="I758" s="70" t="n"/>
      <c r="J758" s="70" t="n"/>
      <c r="K758" s="70" t="n"/>
      <c r="L758" s="69">
        <f>+IF(B758="","",IF(F758="No","84005541",+IFERROR(+VLOOKUP(inicio!B758,padron!$A$2:$H$1999,8,0),"84005541")))</f>
        <v/>
      </c>
      <c r="M758" s="70" t="n"/>
      <c r="N758" s="70" t="n"/>
      <c r="O758" s="72" t="n"/>
      <c r="P758" s="70" t="n"/>
      <c r="Q758" s="70" t="n"/>
      <c r="R758" s="70" t="n"/>
      <c r="S758" s="70" t="n"/>
      <c r="T758" s="70" t="n"/>
      <c r="U758" s="70" t="n"/>
      <c r="V758" s="70" t="n"/>
      <c r="W758" s="69">
        <f>IF(B758="","","02")</f>
        <v/>
      </c>
      <c r="X758" s="69">
        <f>IF(B758="","","01")</f>
        <v/>
      </c>
      <c r="Y758" s="70" t="n"/>
      <c r="Z758" s="70">
        <f>IF(M758="no_cargado",VLOOKUP(B758,NAfiliado_NFarmacia!A:H,8,0),"")</f>
        <v/>
      </c>
      <c r="AA758" s="70" t="n"/>
    </row>
    <row r="759">
      <c r="G759" s="66">
        <f>+IF($B759="","",+IFERROR(+VLOOKUP(B759,padron!$A$2:$E$2000,2,0),+IFERROR(VLOOKUP(B759,NAfiliado_NFarmacia!$A:$J,10,0),"Ingresar Nuevo Afiliado")))</f>
        <v/>
      </c>
      <c r="H759" s="70" t="n"/>
      <c r="I759" s="70" t="n"/>
      <c r="J759" s="70" t="n"/>
      <c r="K759" s="70" t="n"/>
      <c r="L759" s="69">
        <f>+IF(B759="","",IF(F759="No","84005541",+IFERROR(+VLOOKUP(inicio!B759,padron!$A$2:$H$1999,8,0),"84005541")))</f>
        <v/>
      </c>
      <c r="M759" s="70" t="n"/>
      <c r="N759" s="70" t="n"/>
      <c r="O759" s="72" t="n"/>
      <c r="P759" s="70" t="n"/>
      <c r="Q759" s="70" t="n"/>
      <c r="R759" s="70" t="n"/>
      <c r="S759" s="70" t="n"/>
      <c r="T759" s="70" t="n"/>
      <c r="U759" s="70" t="n"/>
      <c r="V759" s="70" t="n"/>
      <c r="W759" s="69">
        <f>IF(B759="","","02")</f>
        <v/>
      </c>
      <c r="X759" s="69">
        <f>IF(B759="","","01")</f>
        <v/>
      </c>
      <c r="Y759" s="70" t="n"/>
      <c r="Z759" s="70">
        <f>IF(M759="no_cargado",VLOOKUP(B759,NAfiliado_NFarmacia!A:H,8,0),"")</f>
        <v/>
      </c>
      <c r="AA759" s="70" t="n"/>
    </row>
    <row r="760">
      <c r="G760" s="66">
        <f>+IF($B760="","",+IFERROR(+VLOOKUP(B760,padron!$A$2:$E$2000,2,0),+IFERROR(VLOOKUP(B760,NAfiliado_NFarmacia!$A:$J,10,0),"Ingresar Nuevo Afiliado")))</f>
        <v/>
      </c>
      <c r="H760" s="70" t="n"/>
      <c r="I760" s="70" t="n"/>
      <c r="J760" s="70" t="n"/>
      <c r="K760" s="70" t="n"/>
      <c r="L760" s="69">
        <f>+IF(B760="","",IF(F760="No","84005541",+IFERROR(+VLOOKUP(inicio!B760,padron!$A$2:$H$1999,8,0),"84005541")))</f>
        <v/>
      </c>
      <c r="M760" s="70" t="n"/>
      <c r="N760" s="70" t="n"/>
      <c r="O760" s="72" t="n"/>
      <c r="P760" s="70" t="n"/>
      <c r="Q760" s="70" t="n"/>
      <c r="R760" s="70" t="n"/>
      <c r="S760" s="70" t="n"/>
      <c r="T760" s="70" t="n"/>
      <c r="U760" s="70" t="n"/>
      <c r="V760" s="70" t="n"/>
      <c r="W760" s="69">
        <f>IF(B760="","","02")</f>
        <v/>
      </c>
      <c r="X760" s="69">
        <f>IF(B760="","","01")</f>
        <v/>
      </c>
      <c r="Y760" s="70" t="n"/>
      <c r="Z760" s="70">
        <f>IF(M760="no_cargado",VLOOKUP(B760,NAfiliado_NFarmacia!A:H,8,0),"")</f>
        <v/>
      </c>
      <c r="AA760" s="70" t="n"/>
    </row>
    <row r="761">
      <c r="G761" s="66">
        <f>+IF($B761="","",+IFERROR(+VLOOKUP(B761,padron!$A$2:$E$2000,2,0),+IFERROR(VLOOKUP(B761,NAfiliado_NFarmacia!$A:$J,10,0),"Ingresar Nuevo Afiliado")))</f>
        <v/>
      </c>
      <c r="H761" s="70" t="n"/>
      <c r="I761" s="70" t="n"/>
      <c r="J761" s="70" t="n"/>
      <c r="K761" s="70" t="n"/>
      <c r="L761" s="69">
        <f>+IF(B761="","",IF(F761="No","84005541",+IFERROR(+VLOOKUP(inicio!B761,padron!$A$2:$H$1999,8,0),"84005541")))</f>
        <v/>
      </c>
      <c r="M761" s="70" t="n"/>
      <c r="N761" s="70" t="n"/>
      <c r="O761" s="72" t="n"/>
      <c r="P761" s="70" t="n"/>
      <c r="Q761" s="70" t="n"/>
      <c r="R761" s="70" t="n"/>
      <c r="S761" s="70" t="n"/>
      <c r="T761" s="70" t="n"/>
      <c r="U761" s="70" t="n"/>
      <c r="V761" s="70" t="n"/>
      <c r="W761" s="69">
        <f>IF(B761="","","02")</f>
        <v/>
      </c>
      <c r="X761" s="69">
        <f>IF(B761="","","01")</f>
        <v/>
      </c>
      <c r="Y761" s="70" t="n"/>
      <c r="Z761" s="70">
        <f>IF(M761="no_cargado",VLOOKUP(B761,NAfiliado_NFarmacia!A:H,8,0),"")</f>
        <v/>
      </c>
      <c r="AA761" s="70" t="n"/>
    </row>
    <row r="762">
      <c r="G762" s="66">
        <f>+IF($B762="","",+IFERROR(+VLOOKUP(B762,padron!$A$2:$E$2000,2,0),+IFERROR(VLOOKUP(B762,NAfiliado_NFarmacia!$A:$J,10,0),"Ingresar Nuevo Afiliado")))</f>
        <v/>
      </c>
      <c r="H762" s="70" t="n"/>
      <c r="I762" s="70" t="n"/>
      <c r="J762" s="70" t="n"/>
      <c r="K762" s="70" t="n"/>
      <c r="L762" s="69">
        <f>+IF(B762="","",IF(F762="No","84005541",+IFERROR(+VLOOKUP(inicio!B762,padron!$A$2:$H$1999,8,0),"84005541")))</f>
        <v/>
      </c>
      <c r="M762" s="70" t="n"/>
      <c r="N762" s="70" t="n"/>
      <c r="O762" s="72" t="n"/>
      <c r="P762" s="70" t="n"/>
      <c r="Q762" s="70" t="n"/>
      <c r="R762" s="70" t="n"/>
      <c r="S762" s="70" t="n"/>
      <c r="T762" s="70" t="n"/>
      <c r="U762" s="70" t="n"/>
      <c r="V762" s="70" t="n"/>
      <c r="W762" s="69">
        <f>IF(B762="","","02")</f>
        <v/>
      </c>
      <c r="X762" s="69">
        <f>IF(B762="","","01")</f>
        <v/>
      </c>
      <c r="Y762" s="70" t="n"/>
      <c r="Z762" s="70">
        <f>IF(M762="no_cargado",VLOOKUP(B762,NAfiliado_NFarmacia!A:H,8,0),"")</f>
        <v/>
      </c>
      <c r="AA762" s="70" t="n"/>
    </row>
    <row r="763">
      <c r="G763" s="66">
        <f>+IF($B763="","",+IFERROR(+VLOOKUP(B763,padron!$A$2:$E$2000,2,0),+IFERROR(VLOOKUP(B763,NAfiliado_NFarmacia!$A:$J,10,0),"Ingresar Nuevo Afiliado")))</f>
        <v/>
      </c>
      <c r="H763" s="70" t="n"/>
      <c r="I763" s="70" t="n"/>
      <c r="J763" s="70" t="n"/>
      <c r="K763" s="70" t="n"/>
      <c r="L763" s="69">
        <f>+IF(B763="","",IF(F763="No","84005541",+IFERROR(+VLOOKUP(inicio!B763,padron!$A$2:$H$1999,8,0),"84005541")))</f>
        <v/>
      </c>
      <c r="M763" s="70" t="n"/>
      <c r="N763" s="70" t="n"/>
      <c r="O763" s="72" t="n"/>
      <c r="P763" s="70" t="n"/>
      <c r="Q763" s="70" t="n"/>
      <c r="R763" s="70" t="n"/>
      <c r="S763" s="70" t="n"/>
      <c r="T763" s="70" t="n"/>
      <c r="U763" s="70" t="n"/>
      <c r="V763" s="70" t="n"/>
      <c r="W763" s="69">
        <f>IF(B763="","","02")</f>
        <v/>
      </c>
      <c r="X763" s="69">
        <f>IF(B763="","","01")</f>
        <v/>
      </c>
      <c r="Y763" s="70" t="n"/>
      <c r="Z763" s="70">
        <f>IF(M763="no_cargado",VLOOKUP(B763,NAfiliado_NFarmacia!A:H,8,0),"")</f>
        <v/>
      </c>
      <c r="AA763" s="70" t="n"/>
    </row>
    <row r="764">
      <c r="G764" s="66">
        <f>+IF($B764="","",+IFERROR(+VLOOKUP(B764,padron!$A$2:$E$2000,2,0),+IFERROR(VLOOKUP(B764,NAfiliado_NFarmacia!$A:$J,10,0),"Ingresar Nuevo Afiliado")))</f>
        <v/>
      </c>
      <c r="H764" s="70" t="n"/>
      <c r="I764" s="70" t="n"/>
      <c r="J764" s="70" t="n"/>
      <c r="K764" s="70" t="n"/>
      <c r="L764" s="69">
        <f>+IF(B764="","",IF(F764="No","84005541",+IFERROR(+VLOOKUP(inicio!B764,padron!$A$2:$H$1999,8,0),"84005541")))</f>
        <v/>
      </c>
      <c r="M764" s="70" t="n"/>
      <c r="N764" s="70" t="n"/>
      <c r="O764" s="72" t="n"/>
      <c r="P764" s="70" t="n"/>
      <c r="Q764" s="70" t="n"/>
      <c r="R764" s="70" t="n"/>
      <c r="S764" s="70" t="n"/>
      <c r="T764" s="70" t="n"/>
      <c r="U764" s="70" t="n"/>
      <c r="V764" s="70" t="n"/>
      <c r="W764" s="69">
        <f>IF(B764="","","02")</f>
        <v/>
      </c>
      <c r="X764" s="69">
        <f>IF(B764="","","01")</f>
        <v/>
      </c>
      <c r="Y764" s="70" t="n"/>
      <c r="Z764" s="70">
        <f>IF(M764="no_cargado",VLOOKUP(B764,NAfiliado_NFarmacia!A:H,8,0),"")</f>
        <v/>
      </c>
      <c r="AA764" s="70" t="n"/>
    </row>
    <row r="765">
      <c r="G765" s="66">
        <f>+IF($B765="","",+IFERROR(+VLOOKUP(B765,padron!$A$2:$E$2000,2,0),+IFERROR(VLOOKUP(B765,NAfiliado_NFarmacia!$A:$J,10,0),"Ingresar Nuevo Afiliado")))</f>
        <v/>
      </c>
      <c r="H765" s="70" t="n"/>
      <c r="I765" s="70" t="n"/>
      <c r="J765" s="70" t="n"/>
      <c r="K765" s="70" t="n"/>
      <c r="L765" s="69">
        <f>+IF(B765="","",IF(F765="No","84005541",+IFERROR(+VLOOKUP(inicio!B765,padron!$A$2:$H$1999,8,0),"84005541")))</f>
        <v/>
      </c>
      <c r="M765" s="70" t="n"/>
      <c r="N765" s="70" t="n"/>
      <c r="O765" s="72" t="n"/>
      <c r="P765" s="70" t="n"/>
      <c r="Q765" s="70" t="n"/>
      <c r="R765" s="70" t="n"/>
      <c r="S765" s="70" t="n"/>
      <c r="T765" s="70" t="n"/>
      <c r="U765" s="70" t="n"/>
      <c r="V765" s="70" t="n"/>
      <c r="W765" s="69">
        <f>IF(B765="","","02")</f>
        <v/>
      </c>
      <c r="X765" s="69">
        <f>IF(B765="","","01")</f>
        <v/>
      </c>
      <c r="Y765" s="70" t="n"/>
      <c r="Z765" s="70">
        <f>IF(M765="no_cargado",VLOOKUP(B765,NAfiliado_NFarmacia!A:H,8,0),"")</f>
        <v/>
      </c>
      <c r="AA765" s="70" t="n"/>
    </row>
    <row r="766">
      <c r="G766" s="66">
        <f>+IF($B766="","",+IFERROR(+VLOOKUP(B766,padron!$A$2:$E$2000,2,0),+IFERROR(VLOOKUP(B766,NAfiliado_NFarmacia!$A:$J,10,0),"Ingresar Nuevo Afiliado")))</f>
        <v/>
      </c>
      <c r="H766" s="70" t="n"/>
      <c r="I766" s="70" t="n"/>
      <c r="J766" s="70" t="n"/>
      <c r="K766" s="70" t="n"/>
      <c r="L766" s="69">
        <f>+IF(B766="","",IF(F766="No","84005541",+IFERROR(+VLOOKUP(inicio!B766,padron!$A$2:$H$1999,8,0),"84005541")))</f>
        <v/>
      </c>
      <c r="M766" s="70" t="n"/>
      <c r="N766" s="70" t="n"/>
      <c r="O766" s="72" t="n"/>
      <c r="P766" s="70" t="n"/>
      <c r="Q766" s="70" t="n"/>
      <c r="R766" s="70" t="n"/>
      <c r="S766" s="70" t="n"/>
      <c r="T766" s="70" t="n"/>
      <c r="U766" s="70" t="n"/>
      <c r="V766" s="70" t="n"/>
      <c r="W766" s="69">
        <f>IF(B766="","","02")</f>
        <v/>
      </c>
      <c r="X766" s="69">
        <f>IF(B766="","","01")</f>
        <v/>
      </c>
      <c r="Y766" s="70" t="n"/>
      <c r="Z766" s="70">
        <f>IF(M766="no_cargado",VLOOKUP(B766,NAfiliado_NFarmacia!A:H,8,0),"")</f>
        <v/>
      </c>
      <c r="AA766" s="70" t="n"/>
    </row>
    <row r="767">
      <c r="G767" s="66">
        <f>+IF($B767="","",+IFERROR(+VLOOKUP(B767,padron!$A$2:$E$2000,2,0),+IFERROR(VLOOKUP(B767,NAfiliado_NFarmacia!$A:$J,10,0),"Ingresar Nuevo Afiliado")))</f>
        <v/>
      </c>
      <c r="H767" s="70" t="n"/>
      <c r="I767" s="70" t="n"/>
      <c r="J767" s="70" t="n"/>
      <c r="K767" s="70" t="n"/>
      <c r="L767" s="69">
        <f>+IF(B767="","",IF(F767="No","84005541",+IFERROR(+VLOOKUP(inicio!B767,padron!$A$2:$H$1999,8,0),"84005541")))</f>
        <v/>
      </c>
      <c r="M767" s="70" t="n"/>
      <c r="N767" s="70" t="n"/>
      <c r="O767" s="72" t="n"/>
      <c r="P767" s="70" t="n"/>
      <c r="Q767" s="70" t="n"/>
      <c r="R767" s="70" t="n"/>
      <c r="S767" s="70" t="n"/>
      <c r="T767" s="70" t="n"/>
      <c r="U767" s="70" t="n"/>
      <c r="V767" s="70" t="n"/>
      <c r="W767" s="69">
        <f>IF(B767="","","02")</f>
        <v/>
      </c>
      <c r="X767" s="69">
        <f>IF(B767="","","01")</f>
        <v/>
      </c>
      <c r="Y767" s="70" t="n"/>
      <c r="Z767" s="70">
        <f>IF(M767="no_cargado",VLOOKUP(B767,NAfiliado_NFarmacia!A:H,8,0),"")</f>
        <v/>
      </c>
      <c r="AA767" s="70" t="n"/>
    </row>
    <row r="768">
      <c r="G768" s="66">
        <f>+IF($B768="","",+IFERROR(+VLOOKUP(B768,padron!$A$2:$E$2000,2,0),+IFERROR(VLOOKUP(B768,NAfiliado_NFarmacia!$A:$J,10,0),"Ingresar Nuevo Afiliado")))</f>
        <v/>
      </c>
      <c r="H768" s="70" t="n"/>
      <c r="I768" s="70" t="n"/>
      <c r="J768" s="70" t="n"/>
      <c r="K768" s="70" t="n"/>
      <c r="L768" s="69">
        <f>+IF(B768="","",IF(F768="No","84005541",+IFERROR(+VLOOKUP(inicio!B768,padron!$A$2:$H$1999,8,0),"84005541")))</f>
        <v/>
      </c>
      <c r="M768" s="70" t="n"/>
      <c r="N768" s="70" t="n"/>
      <c r="O768" s="72" t="n"/>
      <c r="P768" s="70" t="n"/>
      <c r="Q768" s="70" t="n"/>
      <c r="R768" s="70" t="n"/>
      <c r="S768" s="70" t="n"/>
      <c r="T768" s="70" t="n"/>
      <c r="U768" s="70" t="n"/>
      <c r="V768" s="70" t="n"/>
      <c r="W768" s="69">
        <f>IF(B768="","","02")</f>
        <v/>
      </c>
      <c r="X768" s="69">
        <f>IF(B768="","","01")</f>
        <v/>
      </c>
      <c r="Y768" s="70" t="n"/>
      <c r="Z768" s="70">
        <f>IF(M768="no_cargado",VLOOKUP(B768,NAfiliado_NFarmacia!A:H,8,0),"")</f>
        <v/>
      </c>
      <c r="AA768" s="70" t="n"/>
    </row>
    <row r="769">
      <c r="G769" s="66">
        <f>+IF($B769="","",+IFERROR(+VLOOKUP(B769,padron!$A$2:$E$2000,2,0),+IFERROR(VLOOKUP(B769,NAfiliado_NFarmacia!$A:$J,10,0),"Ingresar Nuevo Afiliado")))</f>
        <v/>
      </c>
      <c r="H769" s="70" t="n"/>
      <c r="I769" s="70" t="n"/>
      <c r="J769" s="70" t="n"/>
      <c r="K769" s="70" t="n"/>
      <c r="L769" s="69">
        <f>+IF(B769="","",IF(F769="No","84005541",+IFERROR(+VLOOKUP(inicio!B769,padron!$A$2:$H$1999,8,0),"84005541")))</f>
        <v/>
      </c>
      <c r="M769" s="70" t="n"/>
      <c r="N769" s="70" t="n"/>
      <c r="O769" s="72" t="n"/>
      <c r="P769" s="70" t="n"/>
      <c r="Q769" s="70" t="n"/>
      <c r="R769" s="70" t="n"/>
      <c r="S769" s="70" t="n"/>
      <c r="T769" s="70" t="n"/>
      <c r="U769" s="70" t="n"/>
      <c r="V769" s="70" t="n"/>
      <c r="W769" s="69">
        <f>IF(B769="","","02")</f>
        <v/>
      </c>
      <c r="X769" s="69">
        <f>IF(B769="","","01")</f>
        <v/>
      </c>
      <c r="Y769" s="70" t="n"/>
      <c r="Z769" s="70">
        <f>IF(M769="no_cargado",VLOOKUP(B769,NAfiliado_NFarmacia!A:H,8,0),"")</f>
        <v/>
      </c>
      <c r="AA769" s="70" t="n"/>
    </row>
    <row r="770">
      <c r="G770" s="66">
        <f>+IF($B770="","",+IFERROR(+VLOOKUP(B770,padron!$A$2:$E$2000,2,0),+IFERROR(VLOOKUP(B770,NAfiliado_NFarmacia!$A:$J,10,0),"Ingresar Nuevo Afiliado")))</f>
        <v/>
      </c>
      <c r="H770" s="70" t="n"/>
      <c r="I770" s="70" t="n"/>
      <c r="J770" s="70" t="n"/>
      <c r="K770" s="70" t="n"/>
      <c r="L770" s="69">
        <f>+IF(B770="","",IF(F770="No","84005541",+IFERROR(+VLOOKUP(inicio!B770,padron!$A$2:$H$1999,8,0),"84005541")))</f>
        <v/>
      </c>
      <c r="M770" s="70" t="n"/>
      <c r="N770" s="70" t="n"/>
      <c r="O770" s="72" t="n"/>
      <c r="P770" s="70" t="n"/>
      <c r="Q770" s="70" t="n"/>
      <c r="R770" s="70" t="n"/>
      <c r="S770" s="70" t="n"/>
      <c r="T770" s="70" t="n"/>
      <c r="U770" s="70" t="n"/>
      <c r="V770" s="70" t="n"/>
      <c r="W770" s="69">
        <f>IF(B770="","","02")</f>
        <v/>
      </c>
      <c r="X770" s="69">
        <f>IF(B770="","","01")</f>
        <v/>
      </c>
      <c r="Y770" s="70" t="n"/>
      <c r="Z770" s="70">
        <f>IF(M770="no_cargado",VLOOKUP(B770,NAfiliado_NFarmacia!A:H,8,0),"")</f>
        <v/>
      </c>
      <c r="AA770" s="70" t="n"/>
    </row>
    <row r="771">
      <c r="G771" s="66">
        <f>+IF($B771="","",+IFERROR(+VLOOKUP(B771,padron!$A$2:$E$2000,2,0),+IFERROR(VLOOKUP(B771,NAfiliado_NFarmacia!$A:$J,10,0),"Ingresar Nuevo Afiliado")))</f>
        <v/>
      </c>
      <c r="H771" s="70" t="n"/>
      <c r="I771" s="70" t="n"/>
      <c r="J771" s="70" t="n"/>
      <c r="K771" s="70" t="n"/>
      <c r="L771" s="69">
        <f>+IF(B771="","",IF(F771="No","84005541",+IFERROR(+VLOOKUP(inicio!B771,padron!$A$2:$H$1999,8,0),"84005541")))</f>
        <v/>
      </c>
      <c r="M771" s="70" t="n"/>
      <c r="N771" s="70" t="n"/>
      <c r="O771" s="72" t="n"/>
      <c r="P771" s="70" t="n"/>
      <c r="Q771" s="70" t="n"/>
      <c r="R771" s="70" t="n"/>
      <c r="S771" s="70" t="n"/>
      <c r="T771" s="70" t="n"/>
      <c r="U771" s="70" t="n"/>
      <c r="V771" s="70" t="n"/>
      <c r="W771" s="69">
        <f>IF(B771="","","02")</f>
        <v/>
      </c>
      <c r="X771" s="69">
        <f>IF(B771="","","01")</f>
        <v/>
      </c>
      <c r="Y771" s="70" t="n"/>
      <c r="Z771" s="70">
        <f>IF(M771="no_cargado",VLOOKUP(B771,NAfiliado_NFarmacia!A:H,8,0),"")</f>
        <v/>
      </c>
      <c r="AA771" s="70" t="n"/>
    </row>
    <row r="772">
      <c r="G772" s="66">
        <f>+IF($B772="","",+IFERROR(+VLOOKUP(B772,padron!$A$2:$E$2000,2,0),+IFERROR(VLOOKUP(B772,NAfiliado_NFarmacia!$A:$J,10,0),"Ingresar Nuevo Afiliado")))</f>
        <v/>
      </c>
      <c r="H772" s="70" t="n"/>
      <c r="I772" s="70" t="n"/>
      <c r="J772" s="70" t="n"/>
      <c r="K772" s="70" t="n"/>
      <c r="L772" s="69">
        <f>+IF(B772="","",IF(F772="No","84005541",+IFERROR(+VLOOKUP(inicio!B772,padron!$A$2:$H$1999,8,0),"84005541")))</f>
        <v/>
      </c>
      <c r="M772" s="70" t="n"/>
      <c r="N772" s="70" t="n"/>
      <c r="O772" s="72" t="n"/>
      <c r="P772" s="70" t="n"/>
      <c r="Q772" s="70" t="n"/>
      <c r="R772" s="70" t="n"/>
      <c r="S772" s="70" t="n"/>
      <c r="T772" s="70" t="n"/>
      <c r="U772" s="70" t="n"/>
      <c r="V772" s="70" t="n"/>
      <c r="W772" s="69">
        <f>IF(B772="","","02")</f>
        <v/>
      </c>
      <c r="X772" s="69">
        <f>IF(B772="","","01")</f>
        <v/>
      </c>
      <c r="Y772" s="70" t="n"/>
      <c r="Z772" s="70">
        <f>IF(M772="no_cargado",VLOOKUP(B772,NAfiliado_NFarmacia!A:H,8,0),"")</f>
        <v/>
      </c>
      <c r="AA772" s="70" t="n"/>
    </row>
    <row r="773">
      <c r="G773" s="66">
        <f>+IF($B773="","",+IFERROR(+VLOOKUP(B773,padron!$A$2:$E$2000,2,0),+IFERROR(VLOOKUP(B773,NAfiliado_NFarmacia!$A:$J,10,0),"Ingresar Nuevo Afiliado")))</f>
        <v/>
      </c>
      <c r="H773" s="70" t="n"/>
      <c r="I773" s="70" t="n"/>
      <c r="J773" s="70" t="n"/>
      <c r="K773" s="70" t="n"/>
      <c r="L773" s="69">
        <f>+IF(B773="","",IF(F773="No","84005541",+IFERROR(+VLOOKUP(inicio!B773,padron!$A$2:$H$1999,8,0),"84005541")))</f>
        <v/>
      </c>
      <c r="M773" s="70" t="n"/>
      <c r="N773" s="70" t="n"/>
      <c r="O773" s="72" t="n"/>
      <c r="P773" s="70" t="n"/>
      <c r="Q773" s="70" t="n"/>
      <c r="R773" s="70" t="n"/>
      <c r="S773" s="70" t="n"/>
      <c r="T773" s="70" t="n"/>
      <c r="U773" s="70" t="n"/>
      <c r="V773" s="70" t="n"/>
      <c r="W773" s="69">
        <f>IF(B773="","","02")</f>
        <v/>
      </c>
      <c r="X773" s="69">
        <f>IF(B773="","","01")</f>
        <v/>
      </c>
      <c r="Y773" s="70" t="n"/>
      <c r="Z773" s="70">
        <f>IF(M773="no_cargado",VLOOKUP(B773,NAfiliado_NFarmacia!A:H,8,0),"")</f>
        <v/>
      </c>
      <c r="AA773" s="70" t="n"/>
    </row>
    <row r="774">
      <c r="G774" s="66">
        <f>+IF($B774="","",+IFERROR(+VLOOKUP(B774,padron!$A$2:$E$2000,2,0),+IFERROR(VLOOKUP(B774,NAfiliado_NFarmacia!$A:$J,10,0),"Ingresar Nuevo Afiliado")))</f>
        <v/>
      </c>
      <c r="H774" s="70" t="n"/>
      <c r="I774" s="70" t="n"/>
      <c r="J774" s="70" t="n"/>
      <c r="K774" s="70" t="n"/>
      <c r="L774" s="69">
        <f>+IF(B774="","",IF(F774="No","84005541",+IFERROR(+VLOOKUP(inicio!B774,padron!$A$2:$H$1999,8,0),"84005541")))</f>
        <v/>
      </c>
      <c r="M774" s="70" t="n"/>
      <c r="N774" s="70" t="n"/>
      <c r="O774" s="72" t="n"/>
      <c r="P774" s="70" t="n"/>
      <c r="Q774" s="70" t="n"/>
      <c r="R774" s="70" t="n"/>
      <c r="S774" s="70" t="n"/>
      <c r="T774" s="70" t="n"/>
      <c r="U774" s="70" t="n"/>
      <c r="V774" s="70" t="n"/>
      <c r="W774" s="69">
        <f>IF(B774="","","02")</f>
        <v/>
      </c>
      <c r="X774" s="69">
        <f>IF(B774="","","01")</f>
        <v/>
      </c>
      <c r="Y774" s="70" t="n"/>
      <c r="Z774" s="70">
        <f>IF(M774="no_cargado",VLOOKUP(B774,NAfiliado_NFarmacia!A:H,8,0),"")</f>
        <v/>
      </c>
      <c r="AA774" s="70" t="n"/>
    </row>
    <row r="775">
      <c r="G775" s="66">
        <f>+IF($B775="","",+IFERROR(+VLOOKUP(B775,padron!$A$2:$E$2000,2,0),+IFERROR(VLOOKUP(B775,NAfiliado_NFarmacia!$A:$J,10,0),"Ingresar Nuevo Afiliado")))</f>
        <v/>
      </c>
      <c r="H775" s="70" t="n"/>
      <c r="I775" s="70" t="n"/>
      <c r="J775" s="70" t="n"/>
      <c r="K775" s="70" t="n"/>
      <c r="L775" s="69">
        <f>+IF(B775="","",IF(F775="No","84005541",+IFERROR(+VLOOKUP(inicio!B775,padron!$A$2:$H$1999,8,0),"84005541")))</f>
        <v/>
      </c>
      <c r="M775" s="70" t="n"/>
      <c r="N775" s="70" t="n"/>
      <c r="O775" s="72" t="n"/>
      <c r="P775" s="70" t="n"/>
      <c r="Q775" s="70" t="n"/>
      <c r="R775" s="70" t="n"/>
      <c r="S775" s="70" t="n"/>
      <c r="T775" s="70" t="n"/>
      <c r="U775" s="70" t="n"/>
      <c r="V775" s="70" t="n"/>
      <c r="W775" s="69">
        <f>IF(B775="","","02")</f>
        <v/>
      </c>
      <c r="X775" s="69">
        <f>IF(B775="","","01")</f>
        <v/>
      </c>
      <c r="Y775" s="70" t="n"/>
      <c r="Z775" s="70">
        <f>IF(M775="no_cargado",VLOOKUP(B775,NAfiliado_NFarmacia!A:H,8,0),"")</f>
        <v/>
      </c>
      <c r="AA775" s="70" t="n"/>
    </row>
    <row r="776">
      <c r="G776" s="66">
        <f>+IF($B776="","",+IFERROR(+VLOOKUP(B776,padron!$A$2:$E$2000,2,0),+IFERROR(VLOOKUP(B776,NAfiliado_NFarmacia!$A:$J,10,0),"Ingresar Nuevo Afiliado")))</f>
        <v/>
      </c>
      <c r="H776" s="70" t="n"/>
      <c r="I776" s="70" t="n"/>
      <c r="J776" s="70" t="n"/>
      <c r="K776" s="70" t="n"/>
      <c r="L776" s="69">
        <f>+IF(B776="","",IF(F776="No","84005541",+IFERROR(+VLOOKUP(inicio!B776,padron!$A$2:$H$1999,8,0),"84005541")))</f>
        <v/>
      </c>
      <c r="M776" s="70" t="n"/>
      <c r="N776" s="70" t="n"/>
      <c r="O776" s="72" t="n"/>
      <c r="P776" s="70" t="n"/>
      <c r="Q776" s="70" t="n"/>
      <c r="R776" s="70" t="n"/>
      <c r="S776" s="70" t="n"/>
      <c r="T776" s="70" t="n"/>
      <c r="U776" s="70" t="n"/>
      <c r="V776" s="70" t="n"/>
      <c r="W776" s="69">
        <f>IF(B776="","","02")</f>
        <v/>
      </c>
      <c r="X776" s="69">
        <f>IF(B776="","","01")</f>
        <v/>
      </c>
      <c r="Y776" s="70" t="n"/>
      <c r="Z776" s="70">
        <f>IF(M776="no_cargado",VLOOKUP(B776,NAfiliado_NFarmacia!A:H,8,0),"")</f>
        <v/>
      </c>
      <c r="AA776" s="70" t="n"/>
    </row>
    <row r="777">
      <c r="G777" s="66">
        <f>+IF($B777="","",+IFERROR(+VLOOKUP(B777,padron!$A$2:$E$2000,2,0),+IFERROR(VLOOKUP(B777,NAfiliado_NFarmacia!$A:$J,10,0),"Ingresar Nuevo Afiliado")))</f>
        <v/>
      </c>
      <c r="H777" s="70" t="n"/>
      <c r="I777" s="70" t="n"/>
      <c r="J777" s="70" t="n"/>
      <c r="K777" s="70" t="n"/>
      <c r="L777" s="69">
        <f>+IF(B777="","",IF(F777="No","84005541",+IFERROR(+VLOOKUP(inicio!B777,padron!$A$2:$H$1999,8,0),"84005541")))</f>
        <v/>
      </c>
      <c r="M777" s="70" t="n"/>
      <c r="N777" s="70" t="n"/>
      <c r="O777" s="72" t="n"/>
      <c r="P777" s="70" t="n"/>
      <c r="Q777" s="70" t="n"/>
      <c r="R777" s="70" t="n"/>
      <c r="S777" s="70" t="n"/>
      <c r="T777" s="70" t="n"/>
      <c r="U777" s="70" t="n"/>
      <c r="V777" s="70" t="n"/>
      <c r="W777" s="69">
        <f>IF(B777="","","02")</f>
        <v/>
      </c>
      <c r="X777" s="69">
        <f>IF(B777="","","01")</f>
        <v/>
      </c>
      <c r="Y777" s="70" t="n"/>
      <c r="Z777" s="70">
        <f>IF(M777="no_cargado",VLOOKUP(B777,NAfiliado_NFarmacia!A:H,8,0),"")</f>
        <v/>
      </c>
      <c r="AA777" s="70" t="n"/>
    </row>
    <row r="778">
      <c r="G778" s="66">
        <f>+IF($B778="","",+IFERROR(+VLOOKUP(B778,padron!$A$2:$E$2000,2,0),+IFERROR(VLOOKUP(B778,NAfiliado_NFarmacia!$A:$J,10,0),"Ingresar Nuevo Afiliado")))</f>
        <v/>
      </c>
      <c r="H778" s="70" t="n"/>
      <c r="I778" s="70" t="n"/>
      <c r="J778" s="70" t="n"/>
      <c r="K778" s="70" t="n"/>
      <c r="L778" s="69">
        <f>+IF(B778="","",IF(F778="No","84005541",+IFERROR(+VLOOKUP(inicio!B778,padron!$A$2:$H$1999,8,0),"84005541")))</f>
        <v/>
      </c>
      <c r="M778" s="70" t="n"/>
      <c r="N778" s="70" t="n"/>
      <c r="O778" s="72" t="n"/>
      <c r="P778" s="70" t="n"/>
      <c r="Q778" s="70" t="n"/>
      <c r="R778" s="70" t="n"/>
      <c r="S778" s="70" t="n"/>
      <c r="T778" s="70" t="n"/>
      <c r="U778" s="70" t="n"/>
      <c r="V778" s="70" t="n"/>
      <c r="W778" s="69">
        <f>IF(B778="","","02")</f>
        <v/>
      </c>
      <c r="X778" s="69">
        <f>IF(B778="","","01")</f>
        <v/>
      </c>
      <c r="Y778" s="70" t="n"/>
      <c r="Z778" s="70">
        <f>IF(M778="no_cargado",VLOOKUP(B778,NAfiliado_NFarmacia!A:H,8,0),"")</f>
        <v/>
      </c>
      <c r="AA778" s="70" t="n"/>
    </row>
    <row r="779">
      <c r="G779" s="66">
        <f>+IF($B779="","",+IFERROR(+VLOOKUP(B779,padron!$A$2:$E$2000,2,0),+IFERROR(VLOOKUP(B779,NAfiliado_NFarmacia!$A:$J,10,0),"Ingresar Nuevo Afiliado")))</f>
        <v/>
      </c>
      <c r="H779" s="70" t="n"/>
      <c r="I779" s="70" t="n"/>
      <c r="J779" s="70" t="n"/>
      <c r="K779" s="70" t="n"/>
      <c r="L779" s="69">
        <f>+IF(B779="","",IF(F779="No","84005541",+IFERROR(+VLOOKUP(inicio!B779,padron!$A$2:$H$1999,8,0),"84005541")))</f>
        <v/>
      </c>
      <c r="M779" s="70" t="n"/>
      <c r="N779" s="70" t="n"/>
      <c r="O779" s="72" t="n"/>
      <c r="P779" s="70" t="n"/>
      <c r="Q779" s="70" t="n"/>
      <c r="R779" s="70" t="n"/>
      <c r="S779" s="70" t="n"/>
      <c r="T779" s="70" t="n"/>
      <c r="U779" s="70" t="n"/>
      <c r="V779" s="70" t="n"/>
      <c r="W779" s="69">
        <f>IF(B779="","","02")</f>
        <v/>
      </c>
      <c r="X779" s="69">
        <f>IF(B779="","","01")</f>
        <v/>
      </c>
      <c r="Y779" s="70" t="n"/>
      <c r="Z779" s="70">
        <f>IF(M779="no_cargado",VLOOKUP(B779,NAfiliado_NFarmacia!A:H,8,0),"")</f>
        <v/>
      </c>
      <c r="AA779" s="70" t="n"/>
    </row>
    <row r="780">
      <c r="G780" s="66">
        <f>+IF($B780="","",+IFERROR(+VLOOKUP(B780,padron!$A$2:$E$2000,2,0),+IFERROR(VLOOKUP(B780,NAfiliado_NFarmacia!$A:$J,10,0),"Ingresar Nuevo Afiliado")))</f>
        <v/>
      </c>
      <c r="H780" s="70" t="n"/>
      <c r="I780" s="70" t="n"/>
      <c r="J780" s="70" t="n"/>
      <c r="K780" s="70" t="n"/>
      <c r="L780" s="69">
        <f>+IF(B780="","",IF(F780="No","84005541",+IFERROR(+VLOOKUP(inicio!B780,padron!$A$2:$H$1999,8,0),"84005541")))</f>
        <v/>
      </c>
      <c r="M780" s="70" t="n"/>
      <c r="N780" s="70" t="n"/>
      <c r="O780" s="72" t="n"/>
      <c r="P780" s="70" t="n"/>
      <c r="Q780" s="70" t="n"/>
      <c r="R780" s="70" t="n"/>
      <c r="S780" s="70" t="n"/>
      <c r="T780" s="70" t="n"/>
      <c r="U780" s="70" t="n"/>
      <c r="V780" s="70" t="n"/>
      <c r="W780" s="69">
        <f>IF(B780="","","02")</f>
        <v/>
      </c>
      <c r="X780" s="69">
        <f>IF(B780="","","01")</f>
        <v/>
      </c>
      <c r="Y780" s="70" t="n"/>
      <c r="Z780" s="70">
        <f>IF(M780="no_cargado",VLOOKUP(B780,NAfiliado_NFarmacia!A:H,8,0),"")</f>
        <v/>
      </c>
      <c r="AA780" s="70" t="n"/>
    </row>
    <row r="781">
      <c r="G781" s="66">
        <f>+IF($B781="","",+IFERROR(+VLOOKUP(B781,padron!$A$2:$E$2000,2,0),+IFERROR(VLOOKUP(B781,NAfiliado_NFarmacia!$A:$J,10,0),"Ingresar Nuevo Afiliado")))</f>
        <v/>
      </c>
      <c r="H781" s="70" t="n"/>
      <c r="I781" s="70" t="n"/>
      <c r="J781" s="70" t="n"/>
      <c r="K781" s="70" t="n"/>
      <c r="L781" s="69">
        <f>+IF(B781="","",IF(F781="No","84005541",+IFERROR(+VLOOKUP(inicio!B781,padron!$A$2:$H$1999,8,0),"84005541")))</f>
        <v/>
      </c>
      <c r="M781" s="70" t="n"/>
      <c r="N781" s="70" t="n"/>
      <c r="O781" s="72" t="n"/>
      <c r="P781" s="70" t="n"/>
      <c r="Q781" s="70" t="n"/>
      <c r="R781" s="70" t="n"/>
      <c r="S781" s="70" t="n"/>
      <c r="T781" s="70" t="n"/>
      <c r="U781" s="70" t="n"/>
      <c r="V781" s="70" t="n"/>
      <c r="W781" s="69">
        <f>IF(B781="","","02")</f>
        <v/>
      </c>
      <c r="X781" s="69">
        <f>IF(B781="","","01")</f>
        <v/>
      </c>
      <c r="Y781" s="70" t="n"/>
      <c r="Z781" s="70">
        <f>IF(M781="no_cargado",VLOOKUP(B781,NAfiliado_NFarmacia!A:H,8,0),"")</f>
        <v/>
      </c>
      <c r="AA781" s="70" t="n"/>
    </row>
    <row r="782">
      <c r="G782" s="66">
        <f>+IF($B782="","",+IFERROR(+VLOOKUP(B782,padron!$A$2:$E$2000,2,0),+IFERROR(VLOOKUP(B782,NAfiliado_NFarmacia!$A:$J,10,0),"Ingresar Nuevo Afiliado")))</f>
        <v/>
      </c>
      <c r="H782" s="70" t="n"/>
      <c r="I782" s="70" t="n"/>
      <c r="J782" s="70" t="n"/>
      <c r="K782" s="70" t="n"/>
      <c r="L782" s="69">
        <f>+IF(B782="","",IF(F782="No","84005541",+IFERROR(+VLOOKUP(inicio!B782,padron!$A$2:$H$1999,8,0),"84005541")))</f>
        <v/>
      </c>
      <c r="M782" s="70" t="n"/>
      <c r="N782" s="70" t="n"/>
      <c r="O782" s="72" t="n"/>
      <c r="P782" s="70" t="n"/>
      <c r="Q782" s="70" t="n"/>
      <c r="R782" s="70" t="n"/>
      <c r="S782" s="70" t="n"/>
      <c r="T782" s="70" t="n"/>
      <c r="U782" s="70" t="n"/>
      <c r="V782" s="70" t="n"/>
      <c r="W782" s="69">
        <f>IF(B782="","","02")</f>
        <v/>
      </c>
      <c r="X782" s="69">
        <f>IF(B782="","","01")</f>
        <v/>
      </c>
      <c r="Y782" s="70" t="n"/>
      <c r="Z782" s="70">
        <f>IF(M782="no_cargado",VLOOKUP(B782,NAfiliado_NFarmacia!A:H,8,0),"")</f>
        <v/>
      </c>
      <c r="AA782" s="70" t="n"/>
    </row>
    <row r="783">
      <c r="G783" s="66">
        <f>+IF($B783="","",+IFERROR(+VLOOKUP(B783,padron!$A$2:$E$2000,2,0),+IFERROR(VLOOKUP(B783,NAfiliado_NFarmacia!$A:$J,10,0),"Ingresar Nuevo Afiliado")))</f>
        <v/>
      </c>
      <c r="H783" s="70" t="n"/>
      <c r="I783" s="70" t="n"/>
      <c r="J783" s="70" t="n"/>
      <c r="K783" s="70" t="n"/>
      <c r="L783" s="69">
        <f>+IF(B783="","",IF(F783="No","84005541",+IFERROR(+VLOOKUP(inicio!B783,padron!$A$2:$H$1999,8,0),"84005541")))</f>
        <v/>
      </c>
      <c r="M783" s="70" t="n"/>
      <c r="N783" s="70" t="n"/>
      <c r="O783" s="72" t="n"/>
      <c r="P783" s="70" t="n"/>
      <c r="Q783" s="70" t="n"/>
      <c r="R783" s="70" t="n"/>
      <c r="S783" s="70" t="n"/>
      <c r="T783" s="70" t="n"/>
      <c r="U783" s="70" t="n"/>
      <c r="V783" s="70" t="n"/>
      <c r="W783" s="69">
        <f>IF(B783="","","02")</f>
        <v/>
      </c>
      <c r="X783" s="69">
        <f>IF(B783="","","01")</f>
        <v/>
      </c>
      <c r="Y783" s="70" t="n"/>
      <c r="Z783" s="70">
        <f>IF(M783="no_cargado",VLOOKUP(B783,NAfiliado_NFarmacia!A:H,8,0),"")</f>
        <v/>
      </c>
      <c r="AA783" s="70" t="n"/>
    </row>
    <row r="784">
      <c r="G784" s="66">
        <f>+IF($B784="","",+IFERROR(+VLOOKUP(B784,padron!$A$2:$E$2000,2,0),+IFERROR(VLOOKUP(B784,NAfiliado_NFarmacia!$A:$J,10,0),"Ingresar Nuevo Afiliado")))</f>
        <v/>
      </c>
      <c r="H784" s="70" t="n"/>
      <c r="I784" s="70" t="n"/>
      <c r="J784" s="70" t="n"/>
      <c r="K784" s="70" t="n"/>
      <c r="L784" s="69">
        <f>+IF(B784="","",IF(F784="No","84005541",+IFERROR(+VLOOKUP(inicio!B784,padron!$A$2:$H$1999,8,0),"84005541")))</f>
        <v/>
      </c>
      <c r="M784" s="70" t="n"/>
      <c r="N784" s="70" t="n"/>
      <c r="O784" s="72" t="n"/>
      <c r="P784" s="70" t="n"/>
      <c r="Q784" s="70" t="n"/>
      <c r="R784" s="70" t="n"/>
      <c r="S784" s="70" t="n"/>
      <c r="T784" s="70" t="n"/>
      <c r="U784" s="70" t="n"/>
      <c r="V784" s="70" t="n"/>
      <c r="W784" s="69">
        <f>IF(B784="","","02")</f>
        <v/>
      </c>
      <c r="X784" s="69">
        <f>IF(B784="","","01")</f>
        <v/>
      </c>
      <c r="Y784" s="70" t="n"/>
      <c r="Z784" s="70">
        <f>IF(M784="no_cargado",VLOOKUP(B784,NAfiliado_NFarmacia!A:H,8,0),"")</f>
        <v/>
      </c>
      <c r="AA784" s="70" t="n"/>
    </row>
    <row r="785">
      <c r="G785" s="66">
        <f>+IF($B785="","",+IFERROR(+VLOOKUP(B785,padron!$A$2:$E$2000,2,0),+IFERROR(VLOOKUP(B785,NAfiliado_NFarmacia!$A:$J,10,0),"Ingresar Nuevo Afiliado")))</f>
        <v/>
      </c>
      <c r="H785" s="70" t="n"/>
      <c r="I785" s="70" t="n"/>
      <c r="J785" s="70" t="n"/>
      <c r="K785" s="70" t="n"/>
      <c r="L785" s="69">
        <f>+IF(B785="","",IF(F785="No","84005541",+IFERROR(+VLOOKUP(inicio!B785,padron!$A$2:$H$1999,8,0),"84005541")))</f>
        <v/>
      </c>
      <c r="M785" s="70" t="n"/>
      <c r="N785" s="70" t="n"/>
      <c r="O785" s="72" t="n"/>
      <c r="P785" s="70" t="n"/>
      <c r="Q785" s="70" t="n"/>
      <c r="R785" s="70" t="n"/>
      <c r="S785" s="70" t="n"/>
      <c r="T785" s="70" t="n"/>
      <c r="U785" s="70" t="n"/>
      <c r="V785" s="70" t="n"/>
      <c r="W785" s="69">
        <f>IF(B785="","","02")</f>
        <v/>
      </c>
      <c r="X785" s="69">
        <f>IF(B785="","","01")</f>
        <v/>
      </c>
      <c r="Y785" s="70" t="n"/>
      <c r="Z785" s="70">
        <f>IF(M785="no_cargado",VLOOKUP(B785,NAfiliado_NFarmacia!A:H,8,0),"")</f>
        <v/>
      </c>
      <c r="AA785" s="70" t="n"/>
    </row>
    <row r="786">
      <c r="G786" s="66">
        <f>+IF($B786="","",+IFERROR(+VLOOKUP(B786,padron!$A$2:$E$2000,2,0),+IFERROR(VLOOKUP(B786,NAfiliado_NFarmacia!$A:$J,10,0),"Ingresar Nuevo Afiliado")))</f>
        <v/>
      </c>
      <c r="H786" s="70" t="n"/>
      <c r="I786" s="70" t="n"/>
      <c r="J786" s="70" t="n"/>
      <c r="K786" s="70" t="n"/>
      <c r="L786" s="69">
        <f>+IF(B786="","",IF(F786="No","84005541",+IFERROR(+VLOOKUP(inicio!B786,padron!$A$2:$H$1999,8,0),"84005541")))</f>
        <v/>
      </c>
      <c r="M786" s="70" t="n"/>
      <c r="N786" s="70" t="n"/>
      <c r="O786" s="72" t="n"/>
      <c r="P786" s="70" t="n"/>
      <c r="Q786" s="70" t="n"/>
      <c r="R786" s="70" t="n"/>
      <c r="S786" s="70" t="n"/>
      <c r="T786" s="70" t="n"/>
      <c r="U786" s="70" t="n"/>
      <c r="V786" s="70" t="n"/>
      <c r="W786" s="69">
        <f>IF(B786="","","02")</f>
        <v/>
      </c>
      <c r="X786" s="69">
        <f>IF(B786="","","01")</f>
        <v/>
      </c>
      <c r="Y786" s="70" t="n"/>
      <c r="Z786" s="70">
        <f>IF(M786="no_cargado",VLOOKUP(B786,NAfiliado_NFarmacia!A:H,8,0),"")</f>
        <v/>
      </c>
      <c r="AA786" s="70" t="n"/>
    </row>
    <row r="787">
      <c r="G787" s="66">
        <f>+IF($B787="","",+IFERROR(+VLOOKUP(B787,padron!$A$2:$E$2000,2,0),+IFERROR(VLOOKUP(B787,NAfiliado_NFarmacia!$A:$J,10,0),"Ingresar Nuevo Afiliado")))</f>
        <v/>
      </c>
      <c r="H787" s="70" t="n"/>
      <c r="I787" s="70" t="n"/>
      <c r="J787" s="70" t="n"/>
      <c r="K787" s="70" t="n"/>
      <c r="L787" s="69">
        <f>+IF(B787="","",IF(F787="No","84005541",+IFERROR(+VLOOKUP(inicio!B787,padron!$A$2:$H$1999,8,0),"84005541")))</f>
        <v/>
      </c>
      <c r="M787" s="70" t="n"/>
      <c r="N787" s="70" t="n"/>
      <c r="O787" s="72" t="n"/>
      <c r="P787" s="70" t="n"/>
      <c r="Q787" s="70" t="n"/>
      <c r="R787" s="70" t="n"/>
      <c r="S787" s="70" t="n"/>
      <c r="T787" s="70" t="n"/>
      <c r="U787" s="70" t="n"/>
      <c r="V787" s="70" t="n"/>
      <c r="W787" s="69">
        <f>IF(B787="","","02")</f>
        <v/>
      </c>
      <c r="X787" s="69">
        <f>IF(B787="","","01")</f>
        <v/>
      </c>
      <c r="Y787" s="70" t="n"/>
      <c r="Z787" s="70">
        <f>IF(M787="no_cargado",VLOOKUP(B787,NAfiliado_NFarmacia!A:H,8,0),"")</f>
        <v/>
      </c>
      <c r="AA787" s="70" t="n"/>
    </row>
    <row r="788">
      <c r="G788" s="66">
        <f>+IF($B788="","",+IFERROR(+VLOOKUP(B788,padron!$A$2:$E$2000,2,0),+IFERROR(VLOOKUP(B788,NAfiliado_NFarmacia!$A:$J,10,0),"Ingresar Nuevo Afiliado")))</f>
        <v/>
      </c>
      <c r="H788" s="70" t="n"/>
      <c r="I788" s="70" t="n"/>
      <c r="J788" s="70" t="n"/>
      <c r="K788" s="70" t="n"/>
      <c r="L788" s="69">
        <f>+IF(B788="","",IF(F788="No","84005541",+IFERROR(+VLOOKUP(inicio!B788,padron!$A$2:$H$1999,8,0),"84005541")))</f>
        <v/>
      </c>
      <c r="M788" s="70" t="n"/>
      <c r="N788" s="70" t="n"/>
      <c r="O788" s="72" t="n"/>
      <c r="P788" s="70" t="n"/>
      <c r="Q788" s="70" t="n"/>
      <c r="R788" s="70" t="n"/>
      <c r="S788" s="70" t="n"/>
      <c r="T788" s="70" t="n"/>
      <c r="U788" s="70" t="n"/>
      <c r="V788" s="70" t="n"/>
      <c r="W788" s="69">
        <f>IF(B788="","","02")</f>
        <v/>
      </c>
      <c r="X788" s="69">
        <f>IF(B788="","","01")</f>
        <v/>
      </c>
      <c r="Y788" s="70" t="n"/>
      <c r="Z788" s="70">
        <f>IF(M788="no_cargado",VLOOKUP(B788,NAfiliado_NFarmacia!A:H,8,0),"")</f>
        <v/>
      </c>
      <c r="AA788" s="70" t="n"/>
    </row>
    <row r="789">
      <c r="G789" s="66">
        <f>+IF($B789="","",+IFERROR(+VLOOKUP(B789,padron!$A$2:$E$2000,2,0),+IFERROR(VLOOKUP(B789,NAfiliado_NFarmacia!$A:$J,10,0),"Ingresar Nuevo Afiliado")))</f>
        <v/>
      </c>
      <c r="H789" s="70" t="n"/>
      <c r="I789" s="70" t="n"/>
      <c r="J789" s="70" t="n"/>
      <c r="K789" s="70" t="n"/>
      <c r="L789" s="69">
        <f>+IF(B789="","",IF(F789="No","84005541",+IFERROR(+VLOOKUP(inicio!B789,padron!$A$2:$H$1999,8,0),"84005541")))</f>
        <v/>
      </c>
      <c r="M789" s="70" t="n"/>
      <c r="N789" s="70" t="n"/>
      <c r="O789" s="72" t="n"/>
      <c r="P789" s="70" t="n"/>
      <c r="Q789" s="70" t="n"/>
      <c r="R789" s="70" t="n"/>
      <c r="S789" s="70" t="n"/>
      <c r="T789" s="70" t="n"/>
      <c r="U789" s="70" t="n"/>
      <c r="V789" s="70" t="n"/>
      <c r="W789" s="69">
        <f>IF(B789="","","02")</f>
        <v/>
      </c>
      <c r="X789" s="69">
        <f>IF(B789="","","01")</f>
        <v/>
      </c>
      <c r="Y789" s="70" t="n"/>
      <c r="Z789" s="70">
        <f>IF(M789="no_cargado",VLOOKUP(B789,NAfiliado_NFarmacia!A:H,8,0),"")</f>
        <v/>
      </c>
      <c r="AA789" s="70" t="n"/>
    </row>
    <row r="790">
      <c r="G790" s="66">
        <f>+IF($B790="","",+IFERROR(+VLOOKUP(B790,padron!$A$2:$E$2000,2,0),+IFERROR(VLOOKUP(B790,NAfiliado_NFarmacia!$A:$J,10,0),"Ingresar Nuevo Afiliado")))</f>
        <v/>
      </c>
      <c r="H790" s="70" t="n"/>
      <c r="I790" s="70" t="n"/>
      <c r="J790" s="70" t="n"/>
      <c r="K790" s="70" t="n"/>
      <c r="L790" s="69">
        <f>+IF(B790="","",IF(F790="No","84005541",+IFERROR(+VLOOKUP(inicio!B790,padron!$A$2:$H$1999,8,0),"84005541")))</f>
        <v/>
      </c>
      <c r="M790" s="70" t="n"/>
      <c r="N790" s="70" t="n"/>
      <c r="O790" s="72" t="n"/>
      <c r="P790" s="70" t="n"/>
      <c r="Q790" s="70" t="n"/>
      <c r="R790" s="70" t="n"/>
      <c r="S790" s="70" t="n"/>
      <c r="T790" s="70" t="n"/>
      <c r="U790" s="70" t="n"/>
      <c r="V790" s="70" t="n"/>
      <c r="W790" s="69">
        <f>IF(B790="","","02")</f>
        <v/>
      </c>
      <c r="X790" s="69">
        <f>IF(B790="","","01")</f>
        <v/>
      </c>
      <c r="Y790" s="70" t="n"/>
      <c r="Z790" s="70">
        <f>IF(M790="no_cargado",VLOOKUP(B790,NAfiliado_NFarmacia!A:H,8,0),"")</f>
        <v/>
      </c>
      <c r="AA790" s="70" t="n"/>
    </row>
    <row r="791">
      <c r="G791" s="66">
        <f>+IF($B791="","",+IFERROR(+VLOOKUP(B791,padron!$A$2:$E$2000,2,0),+IFERROR(VLOOKUP(B791,NAfiliado_NFarmacia!$A:$J,10,0),"Ingresar Nuevo Afiliado")))</f>
        <v/>
      </c>
      <c r="H791" s="70" t="n"/>
      <c r="I791" s="70" t="n"/>
      <c r="J791" s="70" t="n"/>
      <c r="K791" s="70" t="n"/>
      <c r="L791" s="69">
        <f>+IF(B791="","",IF(F791="No","84005541",+IFERROR(+VLOOKUP(inicio!B791,padron!$A$2:$H$1999,8,0),"84005541")))</f>
        <v/>
      </c>
      <c r="M791" s="70" t="n"/>
      <c r="N791" s="70" t="n"/>
      <c r="O791" s="72" t="n"/>
      <c r="P791" s="70" t="n"/>
      <c r="Q791" s="70" t="n"/>
      <c r="R791" s="70" t="n"/>
      <c r="S791" s="70" t="n"/>
      <c r="T791" s="70" t="n"/>
      <c r="U791" s="70" t="n"/>
      <c r="V791" s="70" t="n"/>
      <c r="W791" s="69">
        <f>IF(B791="","","02")</f>
        <v/>
      </c>
      <c r="X791" s="69">
        <f>IF(B791="","","01")</f>
        <v/>
      </c>
      <c r="Y791" s="70" t="n"/>
      <c r="Z791" s="70">
        <f>IF(M791="no_cargado",VLOOKUP(B791,NAfiliado_NFarmacia!A:H,8,0),"")</f>
        <v/>
      </c>
      <c r="AA791" s="70" t="n"/>
    </row>
    <row r="792">
      <c r="G792" s="66">
        <f>+IF($B792="","",+IFERROR(+VLOOKUP(B792,padron!$A$2:$E$2000,2,0),+IFERROR(VLOOKUP(B792,NAfiliado_NFarmacia!$A:$J,10,0),"Ingresar Nuevo Afiliado")))</f>
        <v/>
      </c>
      <c r="H792" s="70" t="n"/>
      <c r="I792" s="70" t="n"/>
      <c r="J792" s="70" t="n"/>
      <c r="K792" s="70" t="n"/>
      <c r="L792" s="69">
        <f>+IF(B792="","",IF(F792="No","84005541",+IFERROR(+VLOOKUP(inicio!B792,padron!$A$2:$H$1999,8,0),"84005541")))</f>
        <v/>
      </c>
      <c r="M792" s="70" t="n"/>
      <c r="N792" s="70" t="n"/>
      <c r="O792" s="72" t="n"/>
      <c r="P792" s="70" t="n"/>
      <c r="Q792" s="70" t="n"/>
      <c r="R792" s="70" t="n"/>
      <c r="S792" s="70" t="n"/>
      <c r="T792" s="70" t="n"/>
      <c r="U792" s="70" t="n"/>
      <c r="V792" s="70" t="n"/>
      <c r="W792" s="69">
        <f>IF(B792="","","02")</f>
        <v/>
      </c>
      <c r="X792" s="69">
        <f>IF(B792="","","01")</f>
        <v/>
      </c>
      <c r="Y792" s="70" t="n"/>
      <c r="Z792" s="70">
        <f>IF(M792="no_cargado",VLOOKUP(B792,NAfiliado_NFarmacia!A:H,8,0),"")</f>
        <v/>
      </c>
      <c r="AA792" s="70" t="n"/>
    </row>
    <row r="793">
      <c r="G793" s="66">
        <f>+IF($B793="","",+IFERROR(+VLOOKUP(B793,padron!$A$2:$E$2000,2,0),+IFERROR(VLOOKUP(B793,NAfiliado_NFarmacia!$A:$J,10,0),"Ingresar Nuevo Afiliado")))</f>
        <v/>
      </c>
      <c r="H793" s="70" t="n"/>
      <c r="I793" s="70" t="n"/>
      <c r="J793" s="70" t="n"/>
      <c r="K793" s="70" t="n"/>
      <c r="L793" s="69">
        <f>+IF(B793="","",IF(F793="No","84005541",+IFERROR(+VLOOKUP(inicio!B793,padron!$A$2:$H$1999,8,0),"84005541")))</f>
        <v/>
      </c>
      <c r="M793" s="70" t="n"/>
      <c r="N793" s="70" t="n"/>
      <c r="O793" s="72" t="n"/>
      <c r="P793" s="70" t="n"/>
      <c r="Q793" s="70" t="n"/>
      <c r="R793" s="70" t="n"/>
      <c r="S793" s="70" t="n"/>
      <c r="T793" s="70" t="n"/>
      <c r="U793" s="70" t="n"/>
      <c r="V793" s="70" t="n"/>
      <c r="W793" s="69">
        <f>IF(B793="","","02")</f>
        <v/>
      </c>
      <c r="X793" s="69">
        <f>IF(B793="","","01")</f>
        <v/>
      </c>
      <c r="Y793" s="70" t="n"/>
      <c r="Z793" s="70">
        <f>IF(M793="no_cargado",VLOOKUP(B793,NAfiliado_NFarmacia!A:H,8,0),"")</f>
        <v/>
      </c>
      <c r="AA793" s="70" t="n"/>
    </row>
    <row r="794">
      <c r="G794" s="66">
        <f>+IF($B794="","",+IFERROR(+VLOOKUP(B794,padron!$A$2:$E$2000,2,0),+IFERROR(VLOOKUP(B794,NAfiliado_NFarmacia!$A:$J,10,0),"Ingresar Nuevo Afiliado")))</f>
        <v/>
      </c>
      <c r="H794" s="70" t="n"/>
      <c r="I794" s="70" t="n"/>
      <c r="J794" s="70" t="n"/>
      <c r="K794" s="70" t="n"/>
      <c r="L794" s="69">
        <f>+IF(B794="","",IF(F794="No","84005541",+IFERROR(+VLOOKUP(inicio!B794,padron!$A$2:$H$1999,8,0),"84005541")))</f>
        <v/>
      </c>
      <c r="M794" s="70" t="n"/>
      <c r="N794" s="70" t="n"/>
      <c r="O794" s="72" t="n"/>
      <c r="P794" s="70" t="n"/>
      <c r="Q794" s="70" t="n"/>
      <c r="R794" s="70" t="n"/>
      <c r="S794" s="70" t="n"/>
      <c r="T794" s="70" t="n"/>
      <c r="U794" s="70" t="n"/>
      <c r="V794" s="70" t="n"/>
      <c r="W794" s="69">
        <f>IF(B794="","","02")</f>
        <v/>
      </c>
      <c r="X794" s="69">
        <f>IF(B794="","","01")</f>
        <v/>
      </c>
      <c r="Y794" s="70" t="n"/>
      <c r="Z794" s="70">
        <f>IF(M794="no_cargado",VLOOKUP(B794,NAfiliado_NFarmacia!A:H,8,0),"")</f>
        <v/>
      </c>
      <c r="AA794" s="70" t="n"/>
    </row>
    <row r="795">
      <c r="G795" s="66">
        <f>+IF($B795="","",+IFERROR(+VLOOKUP(B795,padron!$A$2:$E$2000,2,0),+IFERROR(VLOOKUP(B795,NAfiliado_NFarmacia!$A:$J,10,0),"Ingresar Nuevo Afiliado")))</f>
        <v/>
      </c>
      <c r="H795" s="70" t="n"/>
      <c r="I795" s="70" t="n"/>
      <c r="J795" s="70" t="n"/>
      <c r="K795" s="70" t="n"/>
      <c r="L795" s="69">
        <f>+IF(B795="","",IF(F795="No","84005541",+IFERROR(+VLOOKUP(inicio!B795,padron!$A$2:$H$1999,8,0),"84005541")))</f>
        <v/>
      </c>
      <c r="M795" s="70" t="n"/>
      <c r="N795" s="70" t="n"/>
      <c r="O795" s="72" t="n"/>
      <c r="P795" s="70" t="n"/>
      <c r="Q795" s="70" t="n"/>
      <c r="R795" s="70" t="n"/>
      <c r="S795" s="70" t="n"/>
      <c r="T795" s="70" t="n"/>
      <c r="U795" s="70" t="n"/>
      <c r="V795" s="70" t="n"/>
      <c r="W795" s="69">
        <f>IF(B795="","","02")</f>
        <v/>
      </c>
      <c r="X795" s="69">
        <f>IF(B795="","","01")</f>
        <v/>
      </c>
      <c r="Y795" s="70" t="n"/>
      <c r="Z795" s="70">
        <f>IF(M795="no_cargado",VLOOKUP(B795,NAfiliado_NFarmacia!A:H,8,0),"")</f>
        <v/>
      </c>
      <c r="AA795" s="70" t="n"/>
    </row>
    <row r="796">
      <c r="G796" s="66">
        <f>+IF($B796="","",+IFERROR(+VLOOKUP(B796,padron!$A$2:$E$2000,2,0),+IFERROR(VLOOKUP(B796,NAfiliado_NFarmacia!$A:$J,10,0),"Ingresar Nuevo Afiliado")))</f>
        <v/>
      </c>
      <c r="H796" s="70" t="n"/>
      <c r="I796" s="70" t="n"/>
      <c r="J796" s="70" t="n"/>
      <c r="K796" s="70" t="n"/>
      <c r="L796" s="69">
        <f>+IF(B796="","",IF(F796="No","84005541",+IFERROR(+VLOOKUP(inicio!B796,padron!$A$2:$H$1999,8,0),"84005541")))</f>
        <v/>
      </c>
      <c r="M796" s="70" t="n"/>
      <c r="N796" s="70" t="n"/>
      <c r="O796" s="72" t="n"/>
      <c r="P796" s="70" t="n"/>
      <c r="Q796" s="70" t="n"/>
      <c r="R796" s="70" t="n"/>
      <c r="S796" s="70" t="n"/>
      <c r="T796" s="70" t="n"/>
      <c r="U796" s="70" t="n"/>
      <c r="V796" s="70" t="n"/>
      <c r="W796" s="69">
        <f>IF(B796="","","02")</f>
        <v/>
      </c>
      <c r="X796" s="69">
        <f>IF(B796="","","01")</f>
        <v/>
      </c>
      <c r="Y796" s="70" t="n"/>
      <c r="Z796" s="70">
        <f>IF(M796="no_cargado",VLOOKUP(B796,NAfiliado_NFarmacia!A:H,8,0),"")</f>
        <v/>
      </c>
      <c r="AA796" s="70" t="n"/>
    </row>
    <row r="797">
      <c r="G797" s="66">
        <f>+IF($B797="","",+IFERROR(+VLOOKUP(B797,padron!$A$2:$E$2000,2,0),+IFERROR(VLOOKUP(B797,NAfiliado_NFarmacia!$A:$J,10,0),"Ingresar Nuevo Afiliado")))</f>
        <v/>
      </c>
      <c r="H797" s="70" t="n"/>
      <c r="I797" s="70" t="n"/>
      <c r="J797" s="70" t="n"/>
      <c r="K797" s="70" t="n"/>
      <c r="L797" s="69">
        <f>+IF(B797="","",IF(F797="No","84005541",+IFERROR(+VLOOKUP(inicio!B797,padron!$A$2:$H$1999,8,0),"84005541")))</f>
        <v/>
      </c>
      <c r="M797" s="70" t="n"/>
      <c r="N797" s="70" t="n"/>
      <c r="O797" s="72" t="n"/>
      <c r="P797" s="70" t="n"/>
      <c r="Q797" s="70" t="n"/>
      <c r="R797" s="70" t="n"/>
      <c r="S797" s="70" t="n"/>
      <c r="T797" s="70" t="n"/>
      <c r="U797" s="70" t="n"/>
      <c r="V797" s="70" t="n"/>
      <c r="W797" s="69">
        <f>IF(B797="","","02")</f>
        <v/>
      </c>
      <c r="X797" s="69">
        <f>IF(B797="","","01")</f>
        <v/>
      </c>
      <c r="Y797" s="70" t="n"/>
      <c r="Z797" s="70">
        <f>IF(M797="no_cargado",VLOOKUP(B797,NAfiliado_NFarmacia!A:H,8,0),"")</f>
        <v/>
      </c>
      <c r="AA797" s="70" t="n"/>
    </row>
    <row r="798">
      <c r="G798" s="66">
        <f>+IF($B798="","",+IFERROR(+VLOOKUP(B798,padron!$A$2:$E$2000,2,0),+IFERROR(VLOOKUP(B798,NAfiliado_NFarmacia!$A:$J,10,0),"Ingresar Nuevo Afiliado")))</f>
        <v/>
      </c>
      <c r="H798" s="70" t="n"/>
      <c r="I798" s="70" t="n"/>
      <c r="J798" s="70" t="n"/>
      <c r="K798" s="70" t="n"/>
      <c r="L798" s="69">
        <f>+IF(B798="","",IF(F798="No","84005541",+IFERROR(+VLOOKUP(inicio!B798,padron!$A$2:$H$1999,8,0),"84005541")))</f>
        <v/>
      </c>
      <c r="M798" s="70" t="n"/>
      <c r="N798" s="70" t="n"/>
      <c r="O798" s="72" t="n"/>
      <c r="P798" s="70" t="n"/>
      <c r="Q798" s="70" t="n"/>
      <c r="R798" s="70" t="n"/>
      <c r="S798" s="70" t="n"/>
      <c r="T798" s="70" t="n"/>
      <c r="U798" s="70" t="n"/>
      <c r="V798" s="70" t="n"/>
      <c r="W798" s="69">
        <f>IF(B798="","","02")</f>
        <v/>
      </c>
      <c r="X798" s="69">
        <f>IF(B798="","","01")</f>
        <v/>
      </c>
      <c r="Y798" s="70" t="n"/>
      <c r="Z798" s="70">
        <f>IF(M798="no_cargado",VLOOKUP(B798,NAfiliado_NFarmacia!A:H,8,0),"")</f>
        <v/>
      </c>
      <c r="AA798" s="70" t="n"/>
    </row>
    <row r="799">
      <c r="G799" s="66">
        <f>+IF($B799="","",+IFERROR(+VLOOKUP(B799,padron!$A$2:$E$2000,2,0),+IFERROR(VLOOKUP(B799,NAfiliado_NFarmacia!$A:$J,10,0),"Ingresar Nuevo Afiliado")))</f>
        <v/>
      </c>
      <c r="H799" s="70" t="n"/>
      <c r="I799" s="70" t="n"/>
      <c r="J799" s="70" t="n"/>
      <c r="K799" s="70" t="n"/>
      <c r="L799" s="69">
        <f>+IF(B799="","",IF(F799="No","84005541",+IFERROR(+VLOOKUP(inicio!B799,padron!$A$2:$H$1999,8,0),"84005541")))</f>
        <v/>
      </c>
      <c r="M799" s="70" t="n"/>
      <c r="N799" s="70" t="n"/>
      <c r="O799" s="72" t="n"/>
      <c r="P799" s="70" t="n"/>
      <c r="Q799" s="70" t="n"/>
      <c r="R799" s="70" t="n"/>
      <c r="S799" s="70" t="n"/>
      <c r="T799" s="70" t="n"/>
      <c r="U799" s="70" t="n"/>
      <c r="V799" s="70" t="n"/>
      <c r="W799" s="69">
        <f>IF(B799="","","02")</f>
        <v/>
      </c>
      <c r="X799" s="69">
        <f>IF(B799="","","01")</f>
        <v/>
      </c>
      <c r="Y799" s="70" t="n"/>
      <c r="Z799" s="70">
        <f>IF(M799="no_cargado",VLOOKUP(B799,NAfiliado_NFarmacia!A:H,8,0),"")</f>
        <v/>
      </c>
      <c r="AA799" s="70" t="n"/>
    </row>
    <row r="800">
      <c r="G800" s="66">
        <f>+IF($B800="","",+IFERROR(+VLOOKUP(B800,padron!$A$2:$E$2000,2,0),+IFERROR(VLOOKUP(B800,NAfiliado_NFarmacia!$A:$J,10,0),"Ingresar Nuevo Afiliado")))</f>
        <v/>
      </c>
      <c r="H800" s="70" t="n"/>
      <c r="I800" s="70" t="n"/>
      <c r="J800" s="70" t="n"/>
      <c r="K800" s="70" t="n"/>
      <c r="L800" s="69">
        <f>+IF(B800="","",IF(F800="No","84005541",+IFERROR(+VLOOKUP(inicio!B800,padron!$A$2:$H$1999,8,0),"84005541")))</f>
        <v/>
      </c>
      <c r="M800" s="70" t="n"/>
      <c r="N800" s="70" t="n"/>
      <c r="O800" s="72" t="n"/>
      <c r="P800" s="70" t="n"/>
      <c r="Q800" s="70" t="n"/>
      <c r="R800" s="70" t="n"/>
      <c r="S800" s="70" t="n"/>
      <c r="T800" s="70" t="n"/>
      <c r="U800" s="70" t="n"/>
      <c r="V800" s="70" t="n"/>
      <c r="W800" s="69">
        <f>IF(B800="","","02")</f>
        <v/>
      </c>
      <c r="X800" s="69">
        <f>IF(B800="","","01")</f>
        <v/>
      </c>
      <c r="Y800" s="70" t="n"/>
      <c r="Z800" s="70">
        <f>IF(M800="no_cargado",VLOOKUP(B800,NAfiliado_NFarmacia!A:H,8,0),"")</f>
        <v/>
      </c>
      <c r="AA800" s="70" t="n"/>
    </row>
    <row r="801">
      <c r="G801" s="66">
        <f>+IF($B801="","",+IFERROR(+VLOOKUP(B801,padron!$A$2:$E$2000,2,0),+IFERROR(VLOOKUP(B801,NAfiliado_NFarmacia!$A:$J,10,0),"Ingresar Nuevo Afiliado")))</f>
        <v/>
      </c>
      <c r="H801" s="70" t="n"/>
      <c r="I801" s="70" t="n"/>
      <c r="J801" s="70" t="n"/>
      <c r="K801" s="70" t="n"/>
      <c r="L801" s="69">
        <f>+IF(B801="","",IF(F801="No","84005541",+IFERROR(+VLOOKUP(inicio!B801,padron!$A$2:$H$1999,8,0),"84005541")))</f>
        <v/>
      </c>
      <c r="M801" s="70" t="n"/>
      <c r="N801" s="70" t="n"/>
      <c r="O801" s="72" t="n"/>
      <c r="P801" s="70" t="n"/>
      <c r="Q801" s="70" t="n"/>
      <c r="R801" s="70" t="n"/>
      <c r="S801" s="70" t="n"/>
      <c r="T801" s="70" t="n"/>
      <c r="U801" s="70" t="n"/>
      <c r="V801" s="70" t="n"/>
      <c r="W801" s="69">
        <f>IF(B801="","","02")</f>
        <v/>
      </c>
      <c r="X801" s="69">
        <f>IF(B801="","","01")</f>
        <v/>
      </c>
      <c r="Y801" s="70" t="n"/>
      <c r="Z801" s="70">
        <f>IF(M801="no_cargado",VLOOKUP(B801,NAfiliado_NFarmacia!A:H,8,0),"")</f>
        <v/>
      </c>
      <c r="AA801" s="70" t="n"/>
    </row>
    <row r="802">
      <c r="G802" s="66">
        <f>+IF($B802="","",+IFERROR(+VLOOKUP(B802,padron!$A$2:$E$2000,2,0),+IFERROR(VLOOKUP(B802,NAfiliado_NFarmacia!$A:$J,10,0),"Ingresar Nuevo Afiliado")))</f>
        <v/>
      </c>
      <c r="H802" s="70" t="n"/>
      <c r="I802" s="70" t="n"/>
      <c r="J802" s="70" t="n"/>
      <c r="K802" s="70" t="n"/>
      <c r="L802" s="69">
        <f>+IF(B802="","",IF(F802="No","84005541",+IFERROR(+VLOOKUP(inicio!B802,padron!$A$2:$H$1999,8,0),"84005541")))</f>
        <v/>
      </c>
      <c r="M802" s="70" t="n"/>
      <c r="N802" s="70" t="n"/>
      <c r="O802" s="72" t="n"/>
      <c r="P802" s="70" t="n"/>
      <c r="Q802" s="70" t="n"/>
      <c r="R802" s="70" t="n"/>
      <c r="S802" s="70" t="n"/>
      <c r="T802" s="70" t="n"/>
      <c r="U802" s="70" t="n"/>
      <c r="V802" s="70" t="n"/>
      <c r="W802" s="69">
        <f>IF(B802="","","02")</f>
        <v/>
      </c>
      <c r="X802" s="69">
        <f>IF(B802="","","01")</f>
        <v/>
      </c>
      <c r="Y802" s="70" t="n"/>
      <c r="Z802" s="70">
        <f>IF(M802="no_cargado",VLOOKUP(B802,NAfiliado_NFarmacia!A:H,8,0),"")</f>
        <v/>
      </c>
      <c r="AA802" s="70" t="n"/>
    </row>
    <row r="803">
      <c r="G803" s="66">
        <f>+IF($B803="","",+IFERROR(+VLOOKUP(B803,padron!$A$2:$E$2000,2,0),+IFERROR(VLOOKUP(B803,NAfiliado_NFarmacia!$A:$J,10,0),"Ingresar Nuevo Afiliado")))</f>
        <v/>
      </c>
      <c r="H803" s="70" t="n"/>
      <c r="I803" s="70" t="n"/>
      <c r="J803" s="70" t="n"/>
      <c r="K803" s="70" t="n"/>
      <c r="L803" s="69">
        <f>+IF(B803="","",IF(F803="No","84005541",+IFERROR(+VLOOKUP(inicio!B803,padron!$A$2:$H$1999,8,0),"84005541")))</f>
        <v/>
      </c>
      <c r="M803" s="70" t="n"/>
      <c r="N803" s="70" t="n"/>
      <c r="O803" s="72" t="n"/>
      <c r="P803" s="70" t="n"/>
      <c r="Q803" s="70" t="n"/>
      <c r="R803" s="70" t="n"/>
      <c r="S803" s="70" t="n"/>
      <c r="T803" s="70" t="n"/>
      <c r="U803" s="70" t="n"/>
      <c r="V803" s="70" t="n"/>
      <c r="W803" s="69">
        <f>IF(B803="","","02")</f>
        <v/>
      </c>
      <c r="X803" s="69">
        <f>IF(B803="","","01")</f>
        <v/>
      </c>
      <c r="Y803" s="70" t="n"/>
      <c r="Z803" s="70">
        <f>IF(M803="no_cargado",VLOOKUP(B803,NAfiliado_NFarmacia!A:H,8,0),"")</f>
        <v/>
      </c>
      <c r="AA803" s="70" t="n"/>
    </row>
    <row r="804">
      <c r="G804" s="66">
        <f>+IF($B804="","",+IFERROR(+VLOOKUP(B804,padron!$A$2:$E$2000,2,0),+IFERROR(VLOOKUP(B804,NAfiliado_NFarmacia!$A:$J,10,0),"Ingresar Nuevo Afiliado")))</f>
        <v/>
      </c>
      <c r="H804" s="70" t="n"/>
      <c r="I804" s="70" t="n"/>
      <c r="J804" s="70" t="n"/>
      <c r="K804" s="70" t="n"/>
      <c r="L804" s="69">
        <f>+IF(B804="","",IF(F804="No","84005541",+IFERROR(+VLOOKUP(inicio!B804,padron!$A$2:$H$1999,8,0),"84005541")))</f>
        <v/>
      </c>
      <c r="M804" s="70" t="n"/>
      <c r="N804" s="70" t="n"/>
      <c r="O804" s="72" t="n"/>
      <c r="P804" s="70" t="n"/>
      <c r="Q804" s="70" t="n"/>
      <c r="R804" s="70" t="n"/>
      <c r="S804" s="70" t="n"/>
      <c r="T804" s="70" t="n"/>
      <c r="U804" s="70" t="n"/>
      <c r="V804" s="70" t="n"/>
      <c r="W804" s="69">
        <f>IF(B804="","","02")</f>
        <v/>
      </c>
      <c r="X804" s="69">
        <f>IF(B804="","","01")</f>
        <v/>
      </c>
      <c r="Y804" s="70" t="n"/>
      <c r="Z804" s="70">
        <f>IF(M804="no_cargado",VLOOKUP(B804,NAfiliado_NFarmacia!A:H,8,0),"")</f>
        <v/>
      </c>
      <c r="AA804" s="70" t="n"/>
    </row>
    <row r="805">
      <c r="G805" s="66">
        <f>+IF($B805="","",+IFERROR(+VLOOKUP(B805,padron!$A$2:$E$2000,2,0),+IFERROR(VLOOKUP(B805,NAfiliado_NFarmacia!$A:$J,10,0),"Ingresar Nuevo Afiliado")))</f>
        <v/>
      </c>
      <c r="H805" s="70" t="n"/>
      <c r="I805" s="70" t="n"/>
      <c r="J805" s="70" t="n"/>
      <c r="K805" s="70" t="n"/>
      <c r="L805" s="69">
        <f>+IF(B805="","",IF(F805="No","84005541",+IFERROR(+VLOOKUP(inicio!B805,padron!$A$2:$H$1999,8,0),"84005541")))</f>
        <v/>
      </c>
      <c r="M805" s="70" t="n"/>
      <c r="N805" s="70" t="n"/>
      <c r="O805" s="72" t="n"/>
      <c r="P805" s="70" t="n"/>
      <c r="Q805" s="70" t="n"/>
      <c r="R805" s="70" t="n"/>
      <c r="S805" s="70" t="n"/>
      <c r="T805" s="70" t="n"/>
      <c r="U805" s="70" t="n"/>
      <c r="V805" s="70" t="n"/>
      <c r="W805" s="69">
        <f>IF(B805="","","02")</f>
        <v/>
      </c>
      <c r="X805" s="69">
        <f>IF(B805="","","01")</f>
        <v/>
      </c>
      <c r="Y805" s="70" t="n"/>
      <c r="Z805" s="70">
        <f>IF(M805="no_cargado",VLOOKUP(B805,NAfiliado_NFarmacia!A:H,8,0),"")</f>
        <v/>
      </c>
      <c r="AA805" s="70" t="n"/>
    </row>
    <row r="806">
      <c r="G806" s="66">
        <f>+IF($B806="","",+IFERROR(+VLOOKUP(B806,padron!$A$2:$E$2000,2,0),+IFERROR(VLOOKUP(B806,NAfiliado_NFarmacia!$A:$J,10,0),"Ingresar Nuevo Afiliado")))</f>
        <v/>
      </c>
      <c r="H806" s="70" t="n"/>
      <c r="I806" s="70" t="n"/>
      <c r="J806" s="70" t="n"/>
      <c r="K806" s="70" t="n"/>
      <c r="L806" s="69">
        <f>+IF(B806="","",IF(F806="No","84005541",+IFERROR(+VLOOKUP(inicio!B806,padron!$A$2:$H$1999,8,0),"84005541")))</f>
        <v/>
      </c>
      <c r="M806" s="70" t="n"/>
      <c r="N806" s="70" t="n"/>
      <c r="O806" s="72" t="n"/>
      <c r="P806" s="70" t="n"/>
      <c r="Q806" s="70" t="n"/>
      <c r="R806" s="70" t="n"/>
      <c r="S806" s="70" t="n"/>
      <c r="T806" s="70" t="n"/>
      <c r="U806" s="70" t="n"/>
      <c r="V806" s="70" t="n"/>
      <c r="W806" s="69">
        <f>IF(B806="","","02")</f>
        <v/>
      </c>
      <c r="X806" s="69">
        <f>IF(B806="","","01")</f>
        <v/>
      </c>
      <c r="Y806" s="70" t="n"/>
      <c r="Z806" s="70">
        <f>IF(M806="no_cargado",VLOOKUP(B806,NAfiliado_NFarmacia!A:H,8,0),"")</f>
        <v/>
      </c>
      <c r="AA806" s="70" t="n"/>
    </row>
    <row r="807">
      <c r="G807" s="66">
        <f>+IF($B807="","",+IFERROR(+VLOOKUP(B807,padron!$A$2:$E$2000,2,0),+IFERROR(VLOOKUP(B807,NAfiliado_NFarmacia!$A:$J,10,0),"Ingresar Nuevo Afiliado")))</f>
        <v/>
      </c>
      <c r="H807" s="70" t="n"/>
      <c r="I807" s="70" t="n"/>
      <c r="J807" s="70" t="n"/>
      <c r="K807" s="70" t="n"/>
      <c r="L807" s="69">
        <f>+IF(B807="","",IF(F807="No","84005541",+IFERROR(+VLOOKUP(inicio!B807,padron!$A$2:$H$1999,8,0),"84005541")))</f>
        <v/>
      </c>
      <c r="M807" s="70" t="n"/>
      <c r="N807" s="70" t="n"/>
      <c r="O807" s="72" t="n"/>
      <c r="P807" s="70" t="n"/>
      <c r="Q807" s="70" t="n"/>
      <c r="R807" s="70" t="n"/>
      <c r="S807" s="70" t="n"/>
      <c r="T807" s="70" t="n"/>
      <c r="U807" s="70" t="n"/>
      <c r="V807" s="70" t="n"/>
      <c r="W807" s="69">
        <f>IF(B807="","","02")</f>
        <v/>
      </c>
      <c r="X807" s="69">
        <f>IF(B807="","","01")</f>
        <v/>
      </c>
      <c r="Y807" s="70" t="n"/>
      <c r="Z807" s="70">
        <f>IF(M807="no_cargado",VLOOKUP(B807,NAfiliado_NFarmacia!A:H,8,0),"")</f>
        <v/>
      </c>
      <c r="AA807" s="70" t="n"/>
    </row>
    <row r="808">
      <c r="G808" s="66">
        <f>+IF($B808="","",+IFERROR(+VLOOKUP(B808,padron!$A$2:$E$2000,2,0),+IFERROR(VLOOKUP(B808,NAfiliado_NFarmacia!$A:$J,10,0),"Ingresar Nuevo Afiliado")))</f>
        <v/>
      </c>
      <c r="H808" s="70" t="n"/>
      <c r="I808" s="70" t="n"/>
      <c r="J808" s="70" t="n"/>
      <c r="K808" s="70" t="n"/>
      <c r="L808" s="69">
        <f>+IF(B808="","",IF(F808="No","84005541",+IFERROR(+VLOOKUP(inicio!B808,padron!$A$2:$H$1999,8,0),"84005541")))</f>
        <v/>
      </c>
      <c r="M808" s="70" t="n"/>
      <c r="N808" s="70" t="n"/>
      <c r="O808" s="72" t="n"/>
      <c r="P808" s="70" t="n"/>
      <c r="Q808" s="70" t="n"/>
      <c r="R808" s="70" t="n"/>
      <c r="S808" s="70" t="n"/>
      <c r="T808" s="70" t="n"/>
      <c r="U808" s="70" t="n"/>
      <c r="V808" s="70" t="n"/>
      <c r="W808" s="69">
        <f>IF(B808="","","02")</f>
        <v/>
      </c>
      <c r="X808" s="69">
        <f>IF(B808="","","01")</f>
        <v/>
      </c>
      <c r="Y808" s="70" t="n"/>
      <c r="Z808" s="70">
        <f>IF(M808="no_cargado",VLOOKUP(B808,NAfiliado_NFarmacia!A:H,8,0),"")</f>
        <v/>
      </c>
      <c r="AA808" s="70" t="n"/>
    </row>
    <row r="809">
      <c r="G809" s="66">
        <f>+IF($B809="","",+IFERROR(+VLOOKUP(B809,padron!$A$2:$E$2000,2,0),+IFERROR(VLOOKUP(B809,NAfiliado_NFarmacia!$A:$J,10,0),"Ingresar Nuevo Afiliado")))</f>
        <v/>
      </c>
      <c r="H809" s="70" t="n"/>
      <c r="I809" s="70" t="n"/>
      <c r="J809" s="70" t="n"/>
      <c r="K809" s="70" t="n"/>
      <c r="L809" s="69">
        <f>+IF(B809="","",IF(F809="No","84005541",+IFERROR(+VLOOKUP(inicio!B809,padron!$A$2:$H$1999,8,0),"84005541")))</f>
        <v/>
      </c>
      <c r="M809" s="70" t="n"/>
      <c r="N809" s="70" t="n"/>
      <c r="O809" s="72" t="n"/>
      <c r="P809" s="70" t="n"/>
      <c r="Q809" s="70" t="n"/>
      <c r="R809" s="70" t="n"/>
      <c r="S809" s="70" t="n"/>
      <c r="T809" s="70" t="n"/>
      <c r="U809" s="70" t="n"/>
      <c r="V809" s="70" t="n"/>
      <c r="W809" s="69">
        <f>IF(B809="","","02")</f>
        <v/>
      </c>
      <c r="X809" s="69">
        <f>IF(B809="","","01")</f>
        <v/>
      </c>
      <c r="Y809" s="70" t="n"/>
      <c r="Z809" s="70">
        <f>IF(M809="no_cargado",VLOOKUP(B809,NAfiliado_NFarmacia!A:H,8,0),"")</f>
        <v/>
      </c>
      <c r="AA809" s="70" t="n"/>
    </row>
    <row r="810">
      <c r="G810" s="66">
        <f>+IF($B810="","",+IFERROR(+VLOOKUP(B810,padron!$A$2:$E$2000,2,0),+IFERROR(VLOOKUP(B810,NAfiliado_NFarmacia!$A:$J,10,0),"Ingresar Nuevo Afiliado")))</f>
        <v/>
      </c>
      <c r="H810" s="70" t="n"/>
      <c r="I810" s="70" t="n"/>
      <c r="J810" s="70" t="n"/>
      <c r="K810" s="70" t="n"/>
      <c r="L810" s="69">
        <f>+IF(B810="","",IF(F810="No","84005541",+IFERROR(+VLOOKUP(inicio!B810,padron!$A$2:$H$1999,8,0),"84005541")))</f>
        <v/>
      </c>
      <c r="M810" s="70" t="n"/>
      <c r="N810" s="70" t="n"/>
      <c r="O810" s="72" t="n"/>
      <c r="P810" s="70" t="n"/>
      <c r="Q810" s="70" t="n"/>
      <c r="R810" s="70" t="n"/>
      <c r="S810" s="70" t="n"/>
      <c r="T810" s="70" t="n"/>
      <c r="U810" s="70" t="n"/>
      <c r="V810" s="70" t="n"/>
      <c r="W810" s="69">
        <f>IF(B810="","","02")</f>
        <v/>
      </c>
      <c r="X810" s="69">
        <f>IF(B810="","","01")</f>
        <v/>
      </c>
      <c r="Y810" s="70" t="n"/>
      <c r="Z810" s="70">
        <f>IF(M810="no_cargado",VLOOKUP(B810,NAfiliado_NFarmacia!A:H,8,0),"")</f>
        <v/>
      </c>
      <c r="AA810" s="70" t="n"/>
    </row>
    <row r="811">
      <c r="G811" s="66">
        <f>+IF($B811="","",+IFERROR(+VLOOKUP(B811,padron!$A$2:$E$2000,2,0),+IFERROR(VLOOKUP(B811,NAfiliado_NFarmacia!$A:$J,10,0),"Ingresar Nuevo Afiliado")))</f>
        <v/>
      </c>
      <c r="H811" s="70" t="n"/>
      <c r="I811" s="70" t="n"/>
      <c r="J811" s="70" t="n"/>
      <c r="K811" s="70" t="n"/>
      <c r="L811" s="69">
        <f>+IF(B811="","",IF(F811="No","84005541",+IFERROR(+VLOOKUP(inicio!B811,padron!$A$2:$H$1999,8,0),"84005541")))</f>
        <v/>
      </c>
      <c r="M811" s="70" t="n"/>
      <c r="N811" s="70" t="n"/>
      <c r="O811" s="72" t="n"/>
      <c r="P811" s="70" t="n"/>
      <c r="Q811" s="70" t="n"/>
      <c r="R811" s="70" t="n"/>
      <c r="S811" s="70" t="n"/>
      <c r="T811" s="70" t="n"/>
      <c r="U811" s="70" t="n"/>
      <c r="V811" s="70" t="n"/>
      <c r="W811" s="69">
        <f>IF(B811="","","02")</f>
        <v/>
      </c>
      <c r="X811" s="69">
        <f>IF(B811="","","01")</f>
        <v/>
      </c>
      <c r="Y811" s="70" t="n"/>
      <c r="Z811" s="70">
        <f>IF(M811="no_cargado",VLOOKUP(B811,NAfiliado_NFarmacia!A:H,8,0),"")</f>
        <v/>
      </c>
      <c r="AA811" s="70" t="n"/>
    </row>
    <row r="812">
      <c r="G812" s="66">
        <f>+IF($B812="","",+IFERROR(+VLOOKUP(B812,padron!$A$2:$E$2000,2,0),+IFERROR(VLOOKUP(B812,NAfiliado_NFarmacia!$A:$J,10,0),"Ingresar Nuevo Afiliado")))</f>
        <v/>
      </c>
      <c r="H812" s="70" t="n"/>
      <c r="I812" s="70" t="n"/>
      <c r="J812" s="70" t="n"/>
      <c r="K812" s="70" t="n"/>
      <c r="L812" s="69">
        <f>+IF(B812="","",IF(F812="No","84005541",+IFERROR(+VLOOKUP(inicio!B812,padron!$A$2:$H$1999,8,0),"84005541")))</f>
        <v/>
      </c>
      <c r="M812" s="70" t="n"/>
      <c r="N812" s="70" t="n"/>
      <c r="O812" s="72" t="n"/>
      <c r="P812" s="70" t="n"/>
      <c r="Q812" s="70" t="n"/>
      <c r="R812" s="70" t="n"/>
      <c r="S812" s="70" t="n"/>
      <c r="T812" s="70" t="n"/>
      <c r="U812" s="70" t="n"/>
      <c r="V812" s="70" t="n"/>
      <c r="W812" s="69">
        <f>IF(B812="","","02")</f>
        <v/>
      </c>
      <c r="X812" s="69">
        <f>IF(B812="","","01")</f>
        <v/>
      </c>
      <c r="Y812" s="70" t="n"/>
      <c r="Z812" s="70">
        <f>IF(M812="no_cargado",VLOOKUP(B812,NAfiliado_NFarmacia!A:H,8,0),"")</f>
        <v/>
      </c>
      <c r="AA812" s="70" t="n"/>
    </row>
    <row r="813">
      <c r="G813" s="66">
        <f>+IF($B813="","",+IFERROR(+VLOOKUP(B813,padron!$A$2:$E$2000,2,0),+IFERROR(VLOOKUP(B813,NAfiliado_NFarmacia!$A:$J,10,0),"Ingresar Nuevo Afiliado")))</f>
        <v/>
      </c>
      <c r="H813" s="70" t="n"/>
      <c r="I813" s="70" t="n"/>
      <c r="J813" s="70" t="n"/>
      <c r="K813" s="70" t="n"/>
      <c r="L813" s="69">
        <f>+IF(B813="","",IF(F813="No","84005541",+IFERROR(+VLOOKUP(inicio!B813,padron!$A$2:$H$1999,8,0),"84005541")))</f>
        <v/>
      </c>
      <c r="M813" s="70" t="n"/>
      <c r="N813" s="70" t="n"/>
      <c r="O813" s="72" t="n"/>
      <c r="P813" s="70" t="n"/>
      <c r="Q813" s="70" t="n"/>
      <c r="R813" s="70" t="n"/>
      <c r="S813" s="70" t="n"/>
      <c r="T813" s="70" t="n"/>
      <c r="U813" s="70" t="n"/>
      <c r="V813" s="70" t="n"/>
      <c r="W813" s="69">
        <f>IF(B813="","","02")</f>
        <v/>
      </c>
      <c r="X813" s="69">
        <f>IF(B813="","","01")</f>
        <v/>
      </c>
      <c r="Y813" s="70" t="n"/>
      <c r="Z813" s="70">
        <f>IF(M813="no_cargado",VLOOKUP(B813,NAfiliado_NFarmacia!A:H,8,0),"")</f>
        <v/>
      </c>
      <c r="AA813" s="70" t="n"/>
    </row>
    <row r="814">
      <c r="G814" s="66">
        <f>+IF($B814="","",+IFERROR(+VLOOKUP(B814,padron!$A$2:$E$2000,2,0),+IFERROR(VLOOKUP(B814,NAfiliado_NFarmacia!$A:$J,10,0),"Ingresar Nuevo Afiliado")))</f>
        <v/>
      </c>
      <c r="H814" s="70" t="n"/>
      <c r="I814" s="70" t="n"/>
      <c r="J814" s="70" t="n"/>
      <c r="K814" s="70" t="n"/>
      <c r="L814" s="69">
        <f>+IF(B814="","",IF(F814="No","84005541",+IFERROR(+VLOOKUP(inicio!B814,padron!$A$2:$H$1999,8,0),"84005541")))</f>
        <v/>
      </c>
      <c r="M814" s="70" t="n"/>
      <c r="N814" s="70" t="n"/>
      <c r="O814" s="72" t="n"/>
      <c r="P814" s="70" t="n"/>
      <c r="Q814" s="70" t="n"/>
      <c r="R814" s="70" t="n"/>
      <c r="S814" s="70" t="n"/>
      <c r="T814" s="70" t="n"/>
      <c r="U814" s="70" t="n"/>
      <c r="V814" s="70" t="n"/>
      <c r="W814" s="69">
        <f>IF(B814="","","02")</f>
        <v/>
      </c>
      <c r="X814" s="69">
        <f>IF(B814="","","01")</f>
        <v/>
      </c>
      <c r="Y814" s="70" t="n"/>
      <c r="Z814" s="70">
        <f>IF(M814="no_cargado",VLOOKUP(B814,NAfiliado_NFarmacia!A:H,8,0),"")</f>
        <v/>
      </c>
      <c r="AA814" s="70" t="n"/>
    </row>
    <row r="815">
      <c r="G815" s="66">
        <f>+IF($B815="","",+IFERROR(+VLOOKUP(B815,padron!$A$2:$E$2000,2,0),+IFERROR(VLOOKUP(B815,NAfiliado_NFarmacia!$A:$J,10,0),"Ingresar Nuevo Afiliado")))</f>
        <v/>
      </c>
      <c r="H815" s="70" t="n"/>
      <c r="I815" s="70" t="n"/>
      <c r="J815" s="70" t="n"/>
      <c r="K815" s="70" t="n"/>
      <c r="L815" s="69">
        <f>+IF(B815="","",IF(F815="No","84005541",+IFERROR(+VLOOKUP(inicio!B815,padron!$A$2:$H$1999,8,0),"84005541")))</f>
        <v/>
      </c>
      <c r="M815" s="70" t="n"/>
      <c r="N815" s="70" t="n"/>
      <c r="O815" s="72" t="n"/>
      <c r="P815" s="70" t="n"/>
      <c r="Q815" s="70" t="n"/>
      <c r="R815" s="70" t="n"/>
      <c r="S815" s="70" t="n"/>
      <c r="T815" s="70" t="n"/>
      <c r="U815" s="70" t="n"/>
      <c r="V815" s="70" t="n"/>
      <c r="W815" s="69">
        <f>IF(B815="","","02")</f>
        <v/>
      </c>
      <c r="X815" s="69">
        <f>IF(B815="","","01")</f>
        <v/>
      </c>
      <c r="Y815" s="70" t="n"/>
      <c r="Z815" s="70">
        <f>IF(M815="no_cargado",VLOOKUP(B815,NAfiliado_NFarmacia!A:H,8,0),"")</f>
        <v/>
      </c>
      <c r="AA815" s="70" t="n"/>
    </row>
    <row r="816">
      <c r="G816" s="66">
        <f>+IF($B816="","",+IFERROR(+VLOOKUP(B816,padron!$A$2:$E$2000,2,0),+IFERROR(VLOOKUP(B816,NAfiliado_NFarmacia!$A:$J,10,0),"Ingresar Nuevo Afiliado")))</f>
        <v/>
      </c>
      <c r="H816" s="70" t="n"/>
      <c r="I816" s="70" t="n"/>
      <c r="J816" s="70" t="n"/>
      <c r="K816" s="70" t="n"/>
      <c r="L816" s="69">
        <f>+IF(B816="","",IF(F816="No","84005541",+IFERROR(+VLOOKUP(inicio!B816,padron!$A$2:$H$1999,8,0),"84005541")))</f>
        <v/>
      </c>
      <c r="M816" s="70" t="n"/>
      <c r="N816" s="70" t="n"/>
      <c r="O816" s="72" t="n"/>
      <c r="P816" s="70" t="n"/>
      <c r="Q816" s="70" t="n"/>
      <c r="R816" s="70" t="n"/>
      <c r="S816" s="70" t="n"/>
      <c r="T816" s="70" t="n"/>
      <c r="U816" s="70" t="n"/>
      <c r="V816" s="70" t="n"/>
      <c r="W816" s="69">
        <f>IF(B816="","","02")</f>
        <v/>
      </c>
      <c r="X816" s="69">
        <f>IF(B816="","","01")</f>
        <v/>
      </c>
      <c r="Y816" s="70" t="n"/>
      <c r="Z816" s="70">
        <f>IF(M816="no_cargado",VLOOKUP(B816,NAfiliado_NFarmacia!A:H,8,0),"")</f>
        <v/>
      </c>
      <c r="AA816" s="70" t="n"/>
    </row>
    <row r="817">
      <c r="G817" s="66">
        <f>+IF($B817="","",+IFERROR(+VLOOKUP(B817,padron!$A$2:$E$2000,2,0),+IFERROR(VLOOKUP(B817,NAfiliado_NFarmacia!$A:$J,10,0),"Ingresar Nuevo Afiliado")))</f>
        <v/>
      </c>
      <c r="H817" s="70" t="n"/>
      <c r="I817" s="70" t="n"/>
      <c r="J817" s="70" t="n"/>
      <c r="K817" s="70" t="n"/>
      <c r="L817" s="69">
        <f>+IF(B817="","",IF(F817="No","84005541",+IFERROR(+VLOOKUP(inicio!B817,padron!$A$2:$H$1999,8,0),"84005541")))</f>
        <v/>
      </c>
      <c r="M817" s="70" t="n"/>
      <c r="N817" s="70" t="n"/>
      <c r="O817" s="72" t="n"/>
      <c r="P817" s="70" t="n"/>
      <c r="Q817" s="70" t="n"/>
      <c r="R817" s="70" t="n"/>
      <c r="S817" s="70" t="n"/>
      <c r="T817" s="70" t="n"/>
      <c r="U817" s="70" t="n"/>
      <c r="V817" s="70" t="n"/>
      <c r="W817" s="69">
        <f>IF(B817="","","02")</f>
        <v/>
      </c>
      <c r="X817" s="69">
        <f>IF(B817="","","01")</f>
        <v/>
      </c>
      <c r="Y817" s="70" t="n"/>
      <c r="Z817" s="70">
        <f>IF(M817="no_cargado",VLOOKUP(B817,NAfiliado_NFarmacia!A:H,8,0),"")</f>
        <v/>
      </c>
      <c r="AA817" s="70" t="n"/>
    </row>
    <row r="818">
      <c r="G818" s="66">
        <f>+IF($B818="","",+IFERROR(+VLOOKUP(B818,padron!$A$2:$E$2000,2,0),+IFERROR(VLOOKUP(B818,NAfiliado_NFarmacia!$A:$J,10,0),"Ingresar Nuevo Afiliado")))</f>
        <v/>
      </c>
      <c r="H818" s="70" t="n"/>
      <c r="I818" s="70" t="n"/>
      <c r="J818" s="70" t="n"/>
      <c r="K818" s="70" t="n"/>
      <c r="L818" s="69">
        <f>+IF(B818="","",IF(F818="No","84005541",+IFERROR(+VLOOKUP(inicio!B818,padron!$A$2:$H$1999,8,0),"84005541")))</f>
        <v/>
      </c>
      <c r="M818" s="70" t="n"/>
      <c r="N818" s="70" t="n"/>
      <c r="O818" s="72" t="n"/>
      <c r="P818" s="70" t="n"/>
      <c r="Q818" s="70" t="n"/>
      <c r="R818" s="70" t="n"/>
      <c r="S818" s="70" t="n"/>
      <c r="T818" s="70" t="n"/>
      <c r="U818" s="70" t="n"/>
      <c r="V818" s="70" t="n"/>
      <c r="W818" s="69">
        <f>IF(B818="","","02")</f>
        <v/>
      </c>
      <c r="X818" s="69">
        <f>IF(B818="","","01")</f>
        <v/>
      </c>
      <c r="Y818" s="70" t="n"/>
      <c r="Z818" s="70">
        <f>IF(M818="no_cargado",VLOOKUP(B818,NAfiliado_NFarmacia!A:H,8,0),"")</f>
        <v/>
      </c>
      <c r="AA818" s="70" t="n"/>
    </row>
    <row r="819">
      <c r="G819" s="66">
        <f>+IF($B819="","",+IFERROR(+VLOOKUP(B819,padron!$A$2:$E$2000,2,0),+IFERROR(VLOOKUP(B819,NAfiliado_NFarmacia!$A:$J,10,0),"Ingresar Nuevo Afiliado")))</f>
        <v/>
      </c>
      <c r="H819" s="70" t="n"/>
      <c r="I819" s="70" t="n"/>
      <c r="J819" s="70" t="n"/>
      <c r="K819" s="70" t="n"/>
      <c r="L819" s="69">
        <f>+IF(B819="","",IF(F819="No","84005541",+IFERROR(+VLOOKUP(inicio!B819,padron!$A$2:$H$1999,8,0),"84005541")))</f>
        <v/>
      </c>
      <c r="M819" s="70" t="n"/>
      <c r="N819" s="70" t="n"/>
      <c r="O819" s="72" t="n"/>
      <c r="P819" s="70" t="n"/>
      <c r="Q819" s="70" t="n"/>
      <c r="R819" s="70" t="n"/>
      <c r="S819" s="70" t="n"/>
      <c r="T819" s="70" t="n"/>
      <c r="U819" s="70" t="n"/>
      <c r="V819" s="70" t="n"/>
      <c r="W819" s="69">
        <f>IF(B819="","","02")</f>
        <v/>
      </c>
      <c r="X819" s="69">
        <f>IF(B819="","","01")</f>
        <v/>
      </c>
      <c r="Y819" s="70" t="n"/>
      <c r="Z819" s="70">
        <f>IF(M819="no_cargado",VLOOKUP(B819,NAfiliado_NFarmacia!A:H,8,0),"")</f>
        <v/>
      </c>
      <c r="AA819" s="70" t="n"/>
    </row>
    <row r="820">
      <c r="G820" s="66">
        <f>+IF($B820="","",+IFERROR(+VLOOKUP(B820,padron!$A$2:$E$2000,2,0),+IFERROR(VLOOKUP(B820,NAfiliado_NFarmacia!$A:$J,10,0),"Ingresar Nuevo Afiliado")))</f>
        <v/>
      </c>
      <c r="H820" s="70" t="n"/>
      <c r="I820" s="70" t="n"/>
      <c r="J820" s="70" t="n"/>
      <c r="K820" s="70" t="n"/>
      <c r="L820" s="69">
        <f>+IF(B820="","",IF(F820="No","84005541",+IFERROR(+VLOOKUP(inicio!B820,padron!$A$2:$H$1999,8,0),"84005541")))</f>
        <v/>
      </c>
      <c r="M820" s="70" t="n"/>
      <c r="N820" s="70" t="n"/>
      <c r="O820" s="72" t="n"/>
      <c r="P820" s="70" t="n"/>
      <c r="Q820" s="70" t="n"/>
      <c r="R820" s="70" t="n"/>
      <c r="S820" s="70" t="n"/>
      <c r="T820" s="70" t="n"/>
      <c r="U820" s="70" t="n"/>
      <c r="V820" s="70" t="n"/>
      <c r="W820" s="69">
        <f>IF(B820="","","02")</f>
        <v/>
      </c>
      <c r="X820" s="69">
        <f>IF(B820="","","01")</f>
        <v/>
      </c>
      <c r="Y820" s="70" t="n"/>
      <c r="Z820" s="70">
        <f>IF(M820="no_cargado",VLOOKUP(B820,NAfiliado_NFarmacia!A:H,8,0),"")</f>
        <v/>
      </c>
      <c r="AA820" s="70" t="n"/>
    </row>
    <row r="821">
      <c r="G821" s="66">
        <f>+IF($B821="","",+IFERROR(+VLOOKUP(B821,padron!$A$2:$E$2000,2,0),+IFERROR(VLOOKUP(B821,NAfiliado_NFarmacia!$A:$J,10,0),"Ingresar Nuevo Afiliado")))</f>
        <v/>
      </c>
      <c r="H821" s="70" t="n"/>
      <c r="I821" s="70" t="n"/>
      <c r="J821" s="70" t="n"/>
      <c r="K821" s="70" t="n"/>
      <c r="L821" s="69">
        <f>+IF(B821="","",IF(F821="No","84005541",+IFERROR(+VLOOKUP(inicio!B821,padron!$A$2:$H$1999,8,0),"84005541")))</f>
        <v/>
      </c>
      <c r="M821" s="70" t="n"/>
      <c r="N821" s="70" t="n"/>
      <c r="O821" s="72" t="n"/>
      <c r="P821" s="70" t="n"/>
      <c r="Q821" s="70" t="n"/>
      <c r="R821" s="70" t="n"/>
      <c r="S821" s="70" t="n"/>
      <c r="T821" s="70" t="n"/>
      <c r="U821" s="70" t="n"/>
      <c r="V821" s="70" t="n"/>
      <c r="W821" s="69">
        <f>IF(B821="","","02")</f>
        <v/>
      </c>
      <c r="X821" s="69">
        <f>IF(B821="","","01")</f>
        <v/>
      </c>
      <c r="Y821" s="70" t="n"/>
      <c r="Z821" s="70">
        <f>IF(M821="no_cargado",VLOOKUP(B821,NAfiliado_NFarmacia!A:H,8,0),"")</f>
        <v/>
      </c>
      <c r="AA821" s="70" t="n"/>
    </row>
    <row r="822">
      <c r="G822" s="66">
        <f>+IF($B822="","",+IFERROR(+VLOOKUP(B822,padron!$A$2:$E$2000,2,0),+IFERROR(VLOOKUP(B822,NAfiliado_NFarmacia!$A:$J,10,0),"Ingresar Nuevo Afiliado")))</f>
        <v/>
      </c>
      <c r="H822" s="70" t="n"/>
      <c r="I822" s="70" t="n"/>
      <c r="J822" s="70" t="n"/>
      <c r="K822" s="70" t="n"/>
      <c r="L822" s="69">
        <f>+IF(B822="","",IF(F822="No","84005541",+IFERROR(+VLOOKUP(inicio!B822,padron!$A$2:$H$1999,8,0),"84005541")))</f>
        <v/>
      </c>
      <c r="M822" s="70" t="n"/>
      <c r="N822" s="70" t="n"/>
      <c r="O822" s="72" t="n"/>
      <c r="P822" s="70" t="n"/>
      <c r="Q822" s="70" t="n"/>
      <c r="R822" s="70" t="n"/>
      <c r="S822" s="70" t="n"/>
      <c r="T822" s="70" t="n"/>
      <c r="U822" s="70" t="n"/>
      <c r="V822" s="70" t="n"/>
      <c r="W822" s="69">
        <f>IF(B822="","","02")</f>
        <v/>
      </c>
      <c r="X822" s="69">
        <f>IF(B822="","","01")</f>
        <v/>
      </c>
      <c r="Y822" s="70" t="n"/>
      <c r="Z822" s="70">
        <f>IF(M822="no_cargado",VLOOKUP(B822,NAfiliado_NFarmacia!A:H,8,0),"")</f>
        <v/>
      </c>
      <c r="AA822" s="70" t="n"/>
    </row>
    <row r="823">
      <c r="G823" s="66">
        <f>+IF($B823="","",+IFERROR(+VLOOKUP(B823,padron!$A$2:$E$2000,2,0),+IFERROR(VLOOKUP(B823,NAfiliado_NFarmacia!$A:$J,10,0),"Ingresar Nuevo Afiliado")))</f>
        <v/>
      </c>
      <c r="H823" s="70" t="n"/>
      <c r="I823" s="70" t="n"/>
      <c r="J823" s="70" t="n"/>
      <c r="K823" s="70" t="n"/>
      <c r="L823" s="69">
        <f>+IF(B823="","",IF(F823="No","84005541",+IFERROR(+VLOOKUP(inicio!B823,padron!$A$2:$H$1999,8,0),"84005541")))</f>
        <v/>
      </c>
      <c r="M823" s="70" t="n"/>
      <c r="N823" s="70" t="n"/>
      <c r="O823" s="72" t="n"/>
      <c r="P823" s="70" t="n"/>
      <c r="Q823" s="70" t="n"/>
      <c r="R823" s="70" t="n"/>
      <c r="S823" s="70" t="n"/>
      <c r="T823" s="70" t="n"/>
      <c r="U823" s="70" t="n"/>
      <c r="V823" s="70" t="n"/>
      <c r="W823" s="69">
        <f>IF(B823="","","02")</f>
        <v/>
      </c>
      <c r="X823" s="69">
        <f>IF(B823="","","01")</f>
        <v/>
      </c>
      <c r="Y823" s="70" t="n"/>
      <c r="Z823" s="70">
        <f>IF(M823="no_cargado",VLOOKUP(B823,NAfiliado_NFarmacia!A:H,8,0),"")</f>
        <v/>
      </c>
      <c r="AA823" s="70" t="n"/>
    </row>
    <row r="824">
      <c r="G824" s="66">
        <f>+IF($B824="","",+IFERROR(+VLOOKUP(B824,padron!$A$2:$E$2000,2,0),+IFERROR(VLOOKUP(B824,NAfiliado_NFarmacia!$A:$J,10,0),"Ingresar Nuevo Afiliado")))</f>
        <v/>
      </c>
      <c r="H824" s="70" t="n"/>
      <c r="I824" s="70" t="n"/>
      <c r="J824" s="70" t="n"/>
      <c r="K824" s="70" t="n"/>
      <c r="L824" s="69">
        <f>+IF(B824="","",IF(F824="No","84005541",+IFERROR(+VLOOKUP(inicio!B824,padron!$A$2:$H$1999,8,0),"84005541")))</f>
        <v/>
      </c>
      <c r="M824" s="70" t="n"/>
      <c r="N824" s="70" t="n"/>
      <c r="O824" s="72" t="n"/>
      <c r="P824" s="70" t="n"/>
      <c r="Q824" s="70" t="n"/>
      <c r="R824" s="70" t="n"/>
      <c r="S824" s="70" t="n"/>
      <c r="T824" s="70" t="n"/>
      <c r="U824" s="70" t="n"/>
      <c r="V824" s="70" t="n"/>
      <c r="W824" s="69">
        <f>IF(B824="","","02")</f>
        <v/>
      </c>
      <c r="X824" s="69">
        <f>IF(B824="","","01")</f>
        <v/>
      </c>
      <c r="Y824" s="70" t="n"/>
      <c r="Z824" s="70">
        <f>IF(M824="no_cargado",VLOOKUP(B824,NAfiliado_NFarmacia!A:H,8,0),"")</f>
        <v/>
      </c>
      <c r="AA824" s="70" t="n"/>
    </row>
    <row r="825">
      <c r="G825" s="66">
        <f>+IF($B825="","",+IFERROR(+VLOOKUP(B825,padron!$A$2:$E$2000,2,0),+IFERROR(VLOOKUP(B825,NAfiliado_NFarmacia!$A:$J,10,0),"Ingresar Nuevo Afiliado")))</f>
        <v/>
      </c>
      <c r="H825" s="70" t="n"/>
      <c r="I825" s="70" t="n"/>
      <c r="J825" s="70" t="n"/>
      <c r="K825" s="70" t="n"/>
      <c r="L825" s="69">
        <f>+IF(B825="","",IF(F825="No","84005541",+IFERROR(+VLOOKUP(inicio!B825,padron!$A$2:$H$1999,8,0),"84005541")))</f>
        <v/>
      </c>
      <c r="M825" s="70" t="n"/>
      <c r="N825" s="70" t="n"/>
      <c r="O825" s="72" t="n"/>
      <c r="P825" s="70" t="n"/>
      <c r="Q825" s="70" t="n"/>
      <c r="R825" s="70" t="n"/>
      <c r="S825" s="70" t="n"/>
      <c r="T825" s="70" t="n"/>
      <c r="U825" s="70" t="n"/>
      <c r="V825" s="70" t="n"/>
      <c r="W825" s="69">
        <f>IF(B825="","","02")</f>
        <v/>
      </c>
      <c r="X825" s="69">
        <f>IF(B825="","","01")</f>
        <v/>
      </c>
      <c r="Y825" s="70" t="n"/>
      <c r="Z825" s="70">
        <f>IF(M825="no_cargado",VLOOKUP(B825,NAfiliado_NFarmacia!A:H,8,0),"")</f>
        <v/>
      </c>
      <c r="AA825" s="70" t="n"/>
    </row>
    <row r="826">
      <c r="G826" s="66">
        <f>+IF($B826="","",+IFERROR(+VLOOKUP(B826,padron!$A$2:$E$2000,2,0),+IFERROR(VLOOKUP(B826,NAfiliado_NFarmacia!$A:$J,10,0),"Ingresar Nuevo Afiliado")))</f>
        <v/>
      </c>
      <c r="H826" s="70" t="n"/>
      <c r="I826" s="70" t="n"/>
      <c r="J826" s="70" t="n"/>
      <c r="K826" s="70" t="n"/>
      <c r="L826" s="69">
        <f>+IF(B826="","",IF(F826="No","84005541",+IFERROR(+VLOOKUP(inicio!B826,padron!$A$2:$H$1999,8,0),"84005541")))</f>
        <v/>
      </c>
      <c r="M826" s="70" t="n"/>
      <c r="N826" s="70" t="n"/>
      <c r="O826" s="72" t="n"/>
      <c r="P826" s="70" t="n"/>
      <c r="Q826" s="70" t="n"/>
      <c r="R826" s="70" t="n"/>
      <c r="S826" s="70" t="n"/>
      <c r="T826" s="70" t="n"/>
      <c r="U826" s="70" t="n"/>
      <c r="V826" s="70" t="n"/>
      <c r="W826" s="69">
        <f>IF(B826="","","02")</f>
        <v/>
      </c>
      <c r="X826" s="69">
        <f>IF(B826="","","01")</f>
        <v/>
      </c>
      <c r="Y826" s="70" t="n"/>
      <c r="Z826" s="70">
        <f>IF(M826="no_cargado",VLOOKUP(B826,NAfiliado_NFarmacia!A:H,8,0),"")</f>
        <v/>
      </c>
      <c r="AA826" s="70" t="n"/>
    </row>
    <row r="827">
      <c r="G827" s="66">
        <f>+IF($B827="","",+IFERROR(+VLOOKUP(B827,padron!$A$2:$E$2000,2,0),+IFERROR(VLOOKUP(B827,NAfiliado_NFarmacia!$A:$J,10,0),"Ingresar Nuevo Afiliado")))</f>
        <v/>
      </c>
      <c r="H827" s="70" t="n"/>
      <c r="I827" s="70" t="n"/>
      <c r="J827" s="70" t="n"/>
      <c r="K827" s="70" t="n"/>
      <c r="L827" s="69">
        <f>+IF(B827="","",IF(F827="No","84005541",+IFERROR(+VLOOKUP(inicio!B827,padron!$A$2:$H$1999,8,0),"84005541")))</f>
        <v/>
      </c>
      <c r="M827" s="70" t="n"/>
      <c r="N827" s="70" t="n"/>
      <c r="O827" s="72" t="n"/>
      <c r="P827" s="70" t="n"/>
      <c r="Q827" s="70" t="n"/>
      <c r="R827" s="70" t="n"/>
      <c r="S827" s="70" t="n"/>
      <c r="T827" s="70" t="n"/>
      <c r="U827" s="70" t="n"/>
      <c r="V827" s="70" t="n"/>
      <c r="W827" s="69">
        <f>IF(B827="","","02")</f>
        <v/>
      </c>
      <c r="X827" s="69">
        <f>IF(B827="","","01")</f>
        <v/>
      </c>
      <c r="Y827" s="70" t="n"/>
      <c r="Z827" s="70">
        <f>IF(M827="no_cargado",VLOOKUP(B827,NAfiliado_NFarmacia!A:H,8,0),"")</f>
        <v/>
      </c>
      <c r="AA827" s="70" t="n"/>
    </row>
    <row r="828">
      <c r="G828" s="66">
        <f>+IF($B828="","",+IFERROR(+VLOOKUP(B828,padron!$A$2:$E$2000,2,0),+IFERROR(VLOOKUP(B828,NAfiliado_NFarmacia!$A:$J,10,0),"Ingresar Nuevo Afiliado")))</f>
        <v/>
      </c>
      <c r="H828" s="70" t="n"/>
      <c r="I828" s="70" t="n"/>
      <c r="J828" s="70" t="n"/>
      <c r="K828" s="70" t="n"/>
      <c r="L828" s="69">
        <f>+IF(B828="","",IF(F828="No","84005541",+IFERROR(+VLOOKUP(inicio!B828,padron!$A$2:$H$1999,8,0),"84005541")))</f>
        <v/>
      </c>
      <c r="M828" s="70" t="n"/>
      <c r="N828" s="70" t="n"/>
      <c r="O828" s="72" t="n"/>
      <c r="P828" s="70" t="n"/>
      <c r="Q828" s="70" t="n"/>
      <c r="R828" s="70" t="n"/>
      <c r="S828" s="70" t="n"/>
      <c r="T828" s="70" t="n"/>
      <c r="U828" s="70" t="n"/>
      <c r="V828" s="70" t="n"/>
      <c r="W828" s="69">
        <f>IF(B828="","","02")</f>
        <v/>
      </c>
      <c r="X828" s="69">
        <f>IF(B828="","","01")</f>
        <v/>
      </c>
      <c r="Y828" s="70" t="n"/>
      <c r="Z828" s="70">
        <f>IF(M828="no_cargado",VLOOKUP(B828,NAfiliado_NFarmacia!A:H,8,0),"")</f>
        <v/>
      </c>
      <c r="AA828" s="70" t="n"/>
    </row>
    <row r="829">
      <c r="G829" s="66">
        <f>+IF($B829="","",+IFERROR(+VLOOKUP(B829,padron!$A$2:$E$2000,2,0),+IFERROR(VLOOKUP(B829,NAfiliado_NFarmacia!$A:$J,10,0),"Ingresar Nuevo Afiliado")))</f>
        <v/>
      </c>
      <c r="H829" s="70" t="n"/>
      <c r="I829" s="70" t="n"/>
      <c r="J829" s="70" t="n"/>
      <c r="K829" s="70" t="n"/>
      <c r="L829" s="69">
        <f>+IF(B829="","",IF(F829="No","84005541",+IFERROR(+VLOOKUP(inicio!B829,padron!$A$2:$H$1999,8,0),"84005541")))</f>
        <v/>
      </c>
      <c r="M829" s="70" t="n"/>
      <c r="N829" s="70" t="n"/>
      <c r="O829" s="72" t="n"/>
      <c r="P829" s="70" t="n"/>
      <c r="Q829" s="70" t="n"/>
      <c r="R829" s="70" t="n"/>
      <c r="S829" s="70" t="n"/>
      <c r="T829" s="70" t="n"/>
      <c r="U829" s="70" t="n"/>
      <c r="V829" s="70" t="n"/>
      <c r="W829" s="69">
        <f>IF(B829="","","02")</f>
        <v/>
      </c>
      <c r="X829" s="69">
        <f>IF(B829="","","01")</f>
        <v/>
      </c>
      <c r="Y829" s="70" t="n"/>
      <c r="Z829" s="70">
        <f>IF(M829="no_cargado",VLOOKUP(B829,NAfiliado_NFarmacia!A:H,8,0),"")</f>
        <v/>
      </c>
      <c r="AA829" s="70" t="n"/>
    </row>
    <row r="830">
      <c r="G830" s="66">
        <f>+IF($B830="","",+IFERROR(+VLOOKUP(B830,padron!$A$2:$E$2000,2,0),+IFERROR(VLOOKUP(B830,NAfiliado_NFarmacia!$A:$J,10,0),"Ingresar Nuevo Afiliado")))</f>
        <v/>
      </c>
      <c r="H830" s="70" t="n"/>
      <c r="I830" s="70" t="n"/>
      <c r="J830" s="70" t="n"/>
      <c r="K830" s="70" t="n"/>
      <c r="L830" s="69">
        <f>+IF(B830="","",IF(F830="No","84005541",+IFERROR(+VLOOKUP(inicio!B830,padron!$A$2:$H$1999,8,0),"84005541")))</f>
        <v/>
      </c>
      <c r="M830" s="70" t="n"/>
      <c r="N830" s="70" t="n"/>
      <c r="O830" s="72" t="n"/>
      <c r="P830" s="70" t="n"/>
      <c r="Q830" s="70" t="n"/>
      <c r="R830" s="70" t="n"/>
      <c r="S830" s="70" t="n"/>
      <c r="T830" s="70" t="n"/>
      <c r="U830" s="70" t="n"/>
      <c r="V830" s="70" t="n"/>
      <c r="W830" s="69">
        <f>IF(B830="","","02")</f>
        <v/>
      </c>
      <c r="X830" s="69">
        <f>IF(B830="","","01")</f>
        <v/>
      </c>
      <c r="Y830" s="70" t="n"/>
      <c r="Z830" s="70">
        <f>IF(M830="no_cargado",VLOOKUP(B830,NAfiliado_NFarmacia!A:H,8,0),"")</f>
        <v/>
      </c>
      <c r="AA830" s="70" t="n"/>
    </row>
    <row r="831">
      <c r="G831" s="66">
        <f>+IF($B831="","",+IFERROR(+VLOOKUP(B831,padron!$A$2:$E$2000,2,0),+IFERROR(VLOOKUP(B831,NAfiliado_NFarmacia!$A:$J,10,0),"Ingresar Nuevo Afiliado")))</f>
        <v/>
      </c>
      <c r="H831" s="70" t="n"/>
      <c r="I831" s="70" t="n"/>
      <c r="J831" s="70" t="n"/>
      <c r="K831" s="70" t="n"/>
      <c r="L831" s="69">
        <f>+IF(B831="","",IF(F831="No","84005541",+IFERROR(+VLOOKUP(inicio!B831,padron!$A$2:$H$1999,8,0),"84005541")))</f>
        <v/>
      </c>
      <c r="M831" s="70" t="n"/>
      <c r="N831" s="70" t="n"/>
      <c r="O831" s="72" t="n"/>
      <c r="P831" s="70" t="n"/>
      <c r="Q831" s="70" t="n"/>
      <c r="R831" s="70" t="n"/>
      <c r="S831" s="70" t="n"/>
      <c r="T831" s="70" t="n"/>
      <c r="U831" s="70" t="n"/>
      <c r="V831" s="70" t="n"/>
      <c r="W831" s="69">
        <f>IF(B831="","","02")</f>
        <v/>
      </c>
      <c r="X831" s="69">
        <f>IF(B831="","","01")</f>
        <v/>
      </c>
      <c r="Y831" s="70" t="n"/>
      <c r="Z831" s="70">
        <f>IF(M831="no_cargado",VLOOKUP(B831,NAfiliado_NFarmacia!A:H,8,0),"")</f>
        <v/>
      </c>
      <c r="AA831" s="70" t="n"/>
    </row>
    <row r="832">
      <c r="G832" s="66">
        <f>+IF($B832="","",+IFERROR(+VLOOKUP(B832,padron!$A$2:$E$2000,2,0),+IFERROR(VLOOKUP(B832,NAfiliado_NFarmacia!$A:$J,10,0),"Ingresar Nuevo Afiliado")))</f>
        <v/>
      </c>
      <c r="H832" s="70" t="n"/>
      <c r="I832" s="70" t="n"/>
      <c r="J832" s="70" t="n"/>
      <c r="K832" s="70" t="n"/>
      <c r="L832" s="69">
        <f>+IF(B832="","",IF(F832="No","84005541",+IFERROR(+VLOOKUP(inicio!B832,padron!$A$2:$H$1999,8,0),"84005541")))</f>
        <v/>
      </c>
      <c r="M832" s="70" t="n"/>
      <c r="N832" s="70" t="n"/>
      <c r="O832" s="72" t="n"/>
      <c r="P832" s="70" t="n"/>
      <c r="Q832" s="70" t="n"/>
      <c r="R832" s="70" t="n"/>
      <c r="S832" s="70" t="n"/>
      <c r="T832" s="70" t="n"/>
      <c r="U832" s="70" t="n"/>
      <c r="V832" s="70" t="n"/>
      <c r="W832" s="69">
        <f>IF(B832="","","02")</f>
        <v/>
      </c>
      <c r="X832" s="69">
        <f>IF(B832="","","01")</f>
        <v/>
      </c>
      <c r="Y832" s="70" t="n"/>
      <c r="Z832" s="70">
        <f>IF(M832="no_cargado",VLOOKUP(B832,NAfiliado_NFarmacia!A:H,8,0),"")</f>
        <v/>
      </c>
      <c r="AA832" s="70" t="n"/>
    </row>
    <row r="833">
      <c r="G833" s="66">
        <f>+IF($B833="","",+IFERROR(+VLOOKUP(B833,padron!$A$2:$E$2000,2,0),+IFERROR(VLOOKUP(B833,NAfiliado_NFarmacia!$A:$J,10,0),"Ingresar Nuevo Afiliado")))</f>
        <v/>
      </c>
      <c r="H833" s="70" t="n"/>
      <c r="I833" s="70" t="n"/>
      <c r="J833" s="70" t="n"/>
      <c r="K833" s="70" t="n"/>
      <c r="L833" s="69">
        <f>+IF(B833="","",IF(F833="No","84005541",+IFERROR(+VLOOKUP(inicio!B833,padron!$A$2:$H$1999,8,0),"84005541")))</f>
        <v/>
      </c>
      <c r="M833" s="70" t="n"/>
      <c r="N833" s="70" t="n"/>
      <c r="O833" s="72" t="n"/>
      <c r="P833" s="70" t="n"/>
      <c r="Q833" s="70" t="n"/>
      <c r="R833" s="70" t="n"/>
      <c r="S833" s="70" t="n"/>
      <c r="T833" s="70" t="n"/>
      <c r="U833" s="70" t="n"/>
      <c r="V833" s="70" t="n"/>
      <c r="W833" s="69">
        <f>IF(B833="","","02")</f>
        <v/>
      </c>
      <c r="X833" s="69">
        <f>IF(B833="","","01")</f>
        <v/>
      </c>
      <c r="Y833" s="70" t="n"/>
      <c r="Z833" s="70">
        <f>IF(M833="no_cargado",VLOOKUP(B833,NAfiliado_NFarmacia!A:H,8,0),"")</f>
        <v/>
      </c>
      <c r="AA833" s="70" t="n"/>
    </row>
    <row r="834">
      <c r="G834" s="66">
        <f>+IF($B834="","",+IFERROR(+VLOOKUP(B834,padron!$A$2:$E$2000,2,0),+IFERROR(VLOOKUP(B834,NAfiliado_NFarmacia!$A:$J,10,0),"Ingresar Nuevo Afiliado")))</f>
        <v/>
      </c>
      <c r="H834" s="70" t="n"/>
      <c r="I834" s="70" t="n"/>
      <c r="J834" s="70" t="n"/>
      <c r="K834" s="70" t="n"/>
      <c r="L834" s="69">
        <f>+IF(B834="","",IF(F834="No","84005541",+IFERROR(+VLOOKUP(inicio!B834,padron!$A$2:$H$1999,8,0),"84005541")))</f>
        <v/>
      </c>
      <c r="M834" s="70" t="n"/>
      <c r="N834" s="70" t="n"/>
      <c r="O834" s="72" t="n"/>
      <c r="P834" s="70" t="n"/>
      <c r="Q834" s="70" t="n"/>
      <c r="R834" s="70" t="n"/>
      <c r="S834" s="70" t="n"/>
      <c r="T834" s="70" t="n"/>
      <c r="U834" s="70" t="n"/>
      <c r="V834" s="70" t="n"/>
      <c r="W834" s="69">
        <f>IF(B834="","","02")</f>
        <v/>
      </c>
      <c r="X834" s="69">
        <f>IF(B834="","","01")</f>
        <v/>
      </c>
      <c r="Y834" s="70" t="n"/>
      <c r="Z834" s="70">
        <f>IF(M834="no_cargado",VLOOKUP(B834,NAfiliado_NFarmacia!A:H,8,0),"")</f>
        <v/>
      </c>
      <c r="AA834" s="70" t="n"/>
    </row>
    <row r="835">
      <c r="G835" s="66">
        <f>+IF($B835="","",+IFERROR(+VLOOKUP(B835,padron!$A$2:$E$2000,2,0),+IFERROR(VLOOKUP(B835,NAfiliado_NFarmacia!$A:$J,10,0),"Ingresar Nuevo Afiliado")))</f>
        <v/>
      </c>
      <c r="H835" s="70" t="n"/>
      <c r="I835" s="70" t="n"/>
      <c r="J835" s="70" t="n"/>
      <c r="K835" s="70" t="n"/>
      <c r="L835" s="69">
        <f>+IF(B835="","",IF(F835="No","84005541",+IFERROR(+VLOOKUP(inicio!B835,padron!$A$2:$H$1999,8,0),"84005541")))</f>
        <v/>
      </c>
      <c r="M835" s="70" t="n"/>
      <c r="N835" s="70" t="n"/>
      <c r="O835" s="72" t="n"/>
      <c r="P835" s="70" t="n"/>
      <c r="Q835" s="70" t="n"/>
      <c r="R835" s="70" t="n"/>
      <c r="S835" s="70" t="n"/>
      <c r="T835" s="70" t="n"/>
      <c r="U835" s="70" t="n"/>
      <c r="V835" s="70" t="n"/>
      <c r="W835" s="69">
        <f>IF(B835="","","02")</f>
        <v/>
      </c>
      <c r="X835" s="69">
        <f>IF(B835="","","01")</f>
        <v/>
      </c>
      <c r="Y835" s="70" t="n"/>
      <c r="Z835" s="70">
        <f>IF(M835="no_cargado",VLOOKUP(B835,NAfiliado_NFarmacia!A:H,8,0),"")</f>
        <v/>
      </c>
      <c r="AA835" s="70" t="n"/>
    </row>
    <row r="836">
      <c r="G836" s="66">
        <f>+IF($B836="","",+IFERROR(+VLOOKUP(B836,padron!$A$2:$E$2000,2,0),+IFERROR(VLOOKUP(B836,NAfiliado_NFarmacia!$A:$J,10,0),"Ingresar Nuevo Afiliado")))</f>
        <v/>
      </c>
      <c r="H836" s="70" t="n"/>
      <c r="I836" s="70" t="n"/>
      <c r="J836" s="70" t="n"/>
      <c r="K836" s="70" t="n"/>
      <c r="L836" s="69">
        <f>+IF(B836="","",IF(F836="No","84005541",+IFERROR(+VLOOKUP(inicio!B836,padron!$A$2:$H$1999,8,0),"84005541")))</f>
        <v/>
      </c>
      <c r="M836" s="70" t="n"/>
      <c r="N836" s="70" t="n"/>
      <c r="O836" s="72" t="n"/>
      <c r="P836" s="70" t="n"/>
      <c r="Q836" s="70" t="n"/>
      <c r="R836" s="70" t="n"/>
      <c r="S836" s="70" t="n"/>
      <c r="T836" s="70" t="n"/>
      <c r="U836" s="70" t="n"/>
      <c r="V836" s="70" t="n"/>
      <c r="W836" s="69">
        <f>IF(B836="","","02")</f>
        <v/>
      </c>
      <c r="X836" s="69">
        <f>IF(B836="","","01")</f>
        <v/>
      </c>
      <c r="Y836" s="70" t="n"/>
      <c r="Z836" s="70">
        <f>IF(M836="no_cargado",VLOOKUP(B836,NAfiliado_NFarmacia!A:H,8,0),"")</f>
        <v/>
      </c>
      <c r="AA836" s="70" t="n"/>
    </row>
    <row r="837">
      <c r="G837" s="66">
        <f>+IF($B837="","",+IFERROR(+VLOOKUP(B837,padron!$A$2:$E$2000,2,0),+IFERROR(VLOOKUP(B837,NAfiliado_NFarmacia!$A:$J,10,0),"Ingresar Nuevo Afiliado")))</f>
        <v/>
      </c>
      <c r="H837" s="70" t="n"/>
      <c r="I837" s="70" t="n"/>
      <c r="J837" s="70" t="n"/>
      <c r="K837" s="70" t="n"/>
      <c r="L837" s="69">
        <f>+IF(B837="","",IF(F837="No","84005541",+IFERROR(+VLOOKUP(inicio!B837,padron!$A$2:$H$1999,8,0),"84005541")))</f>
        <v/>
      </c>
      <c r="M837" s="70" t="n"/>
      <c r="N837" s="70" t="n"/>
      <c r="O837" s="72" t="n"/>
      <c r="P837" s="70" t="n"/>
      <c r="Q837" s="70" t="n"/>
      <c r="R837" s="70" t="n"/>
      <c r="S837" s="70" t="n"/>
      <c r="T837" s="70" t="n"/>
      <c r="U837" s="70" t="n"/>
      <c r="V837" s="70" t="n"/>
      <c r="W837" s="69">
        <f>IF(B837="","","02")</f>
        <v/>
      </c>
      <c r="X837" s="69">
        <f>IF(B837="","","01")</f>
        <v/>
      </c>
      <c r="Y837" s="70" t="n"/>
      <c r="Z837" s="70">
        <f>IF(M837="no_cargado",VLOOKUP(B837,NAfiliado_NFarmacia!A:H,8,0),"")</f>
        <v/>
      </c>
      <c r="AA837" s="70" t="n"/>
    </row>
    <row r="838">
      <c r="G838" s="66">
        <f>+IF($B838="","",+IFERROR(+VLOOKUP(B838,padron!$A$2:$E$2000,2,0),+IFERROR(VLOOKUP(B838,NAfiliado_NFarmacia!$A:$J,10,0),"Ingresar Nuevo Afiliado")))</f>
        <v/>
      </c>
      <c r="H838" s="70" t="n"/>
      <c r="I838" s="70" t="n"/>
      <c r="J838" s="70" t="n"/>
      <c r="K838" s="70" t="n"/>
      <c r="L838" s="69">
        <f>+IF(B838="","",IF(F838="No","84005541",+IFERROR(+VLOOKUP(inicio!B838,padron!$A$2:$H$1999,8,0),"84005541")))</f>
        <v/>
      </c>
      <c r="M838" s="70" t="n"/>
      <c r="N838" s="70" t="n"/>
      <c r="O838" s="72" t="n"/>
      <c r="P838" s="70" t="n"/>
      <c r="Q838" s="70" t="n"/>
      <c r="R838" s="70" t="n"/>
      <c r="S838" s="70" t="n"/>
      <c r="T838" s="70" t="n"/>
      <c r="U838" s="70" t="n"/>
      <c r="V838" s="70" t="n"/>
      <c r="W838" s="69">
        <f>IF(B838="","","02")</f>
        <v/>
      </c>
      <c r="X838" s="69">
        <f>IF(B838="","","01")</f>
        <v/>
      </c>
      <c r="Y838" s="70" t="n"/>
      <c r="Z838" s="70">
        <f>IF(M838="no_cargado",VLOOKUP(B838,NAfiliado_NFarmacia!A:H,8,0),"")</f>
        <v/>
      </c>
      <c r="AA838" s="70" t="n"/>
    </row>
    <row r="839">
      <c r="G839" s="66">
        <f>+IF($B839="","",+IFERROR(+VLOOKUP(B839,padron!$A$2:$E$2000,2,0),+IFERROR(VLOOKUP(B839,NAfiliado_NFarmacia!$A:$J,10,0),"Ingresar Nuevo Afiliado")))</f>
        <v/>
      </c>
      <c r="H839" s="70" t="n"/>
      <c r="I839" s="70" t="n"/>
      <c r="J839" s="70" t="n"/>
      <c r="K839" s="70" t="n"/>
      <c r="L839" s="69">
        <f>+IF(B839="","",IF(F839="No","84005541",+IFERROR(+VLOOKUP(inicio!B839,padron!$A$2:$H$1999,8,0),"84005541")))</f>
        <v/>
      </c>
      <c r="M839" s="70" t="n"/>
      <c r="N839" s="70" t="n"/>
      <c r="O839" s="72" t="n"/>
      <c r="P839" s="70" t="n"/>
      <c r="Q839" s="70" t="n"/>
      <c r="R839" s="70" t="n"/>
      <c r="S839" s="70" t="n"/>
      <c r="T839" s="70" t="n"/>
      <c r="U839" s="70" t="n"/>
      <c r="V839" s="70" t="n"/>
      <c r="W839" s="69">
        <f>IF(B839="","","02")</f>
        <v/>
      </c>
      <c r="X839" s="69">
        <f>IF(B839="","","01")</f>
        <v/>
      </c>
      <c r="Y839" s="70" t="n"/>
      <c r="Z839" s="70">
        <f>IF(M839="no_cargado",VLOOKUP(B839,NAfiliado_NFarmacia!A:H,8,0),"")</f>
        <v/>
      </c>
      <c r="AA839" s="70" t="n"/>
    </row>
    <row r="840">
      <c r="G840" s="66">
        <f>+IF($B840="","",+IFERROR(+VLOOKUP(B840,padron!$A$2:$E$2000,2,0),+IFERROR(VLOOKUP(B840,NAfiliado_NFarmacia!$A:$J,10,0),"Ingresar Nuevo Afiliado")))</f>
        <v/>
      </c>
      <c r="H840" s="70" t="n"/>
      <c r="I840" s="70" t="n"/>
      <c r="J840" s="70" t="n"/>
      <c r="K840" s="70" t="n"/>
      <c r="L840" s="69">
        <f>+IF(B840="","",IF(F840="No","84005541",+IFERROR(+VLOOKUP(inicio!B840,padron!$A$2:$H$1999,8,0),"84005541")))</f>
        <v/>
      </c>
      <c r="M840" s="70" t="n"/>
      <c r="N840" s="70" t="n"/>
      <c r="O840" s="72" t="n"/>
      <c r="P840" s="70" t="n"/>
      <c r="Q840" s="70" t="n"/>
      <c r="R840" s="70" t="n"/>
      <c r="S840" s="70" t="n"/>
      <c r="T840" s="70" t="n"/>
      <c r="U840" s="70" t="n"/>
      <c r="V840" s="70" t="n"/>
      <c r="W840" s="69">
        <f>IF(B840="","","02")</f>
        <v/>
      </c>
      <c r="X840" s="69">
        <f>IF(B840="","","01")</f>
        <v/>
      </c>
      <c r="Y840" s="70" t="n"/>
      <c r="Z840" s="70">
        <f>IF(M840="no_cargado",VLOOKUP(B840,NAfiliado_NFarmacia!A:H,8,0),"")</f>
        <v/>
      </c>
      <c r="AA840" s="70" t="n"/>
    </row>
    <row r="841">
      <c r="G841" s="66">
        <f>+IF($B841="","",+IFERROR(+VLOOKUP(B841,padron!$A$2:$E$2000,2,0),+IFERROR(VLOOKUP(B841,NAfiliado_NFarmacia!$A:$J,10,0),"Ingresar Nuevo Afiliado")))</f>
        <v/>
      </c>
      <c r="H841" s="70" t="n"/>
      <c r="I841" s="70" t="n"/>
      <c r="J841" s="70" t="n"/>
      <c r="K841" s="70" t="n"/>
      <c r="L841" s="69">
        <f>+IF(B841="","",IF(F841="No","84005541",+IFERROR(+VLOOKUP(inicio!B841,padron!$A$2:$H$1999,8,0),"84005541")))</f>
        <v/>
      </c>
      <c r="M841" s="70" t="n"/>
      <c r="N841" s="70" t="n"/>
      <c r="O841" s="72" t="n"/>
      <c r="P841" s="70" t="n"/>
      <c r="Q841" s="70" t="n"/>
      <c r="R841" s="70" t="n"/>
      <c r="S841" s="70" t="n"/>
      <c r="T841" s="70" t="n"/>
      <c r="U841" s="70" t="n"/>
      <c r="V841" s="70" t="n"/>
      <c r="W841" s="69">
        <f>IF(B841="","","02")</f>
        <v/>
      </c>
      <c r="X841" s="69">
        <f>IF(B841="","","01")</f>
        <v/>
      </c>
      <c r="Y841" s="70" t="n"/>
      <c r="Z841" s="70">
        <f>IF(M841="no_cargado",VLOOKUP(B841,NAfiliado_NFarmacia!A:H,8,0),"")</f>
        <v/>
      </c>
      <c r="AA841" s="70" t="n"/>
    </row>
    <row r="842">
      <c r="G842" s="66">
        <f>+IF($B842="","",+IFERROR(+VLOOKUP(B842,padron!$A$2:$E$2000,2,0),+IFERROR(VLOOKUP(B842,NAfiliado_NFarmacia!$A:$J,10,0),"Ingresar Nuevo Afiliado")))</f>
        <v/>
      </c>
      <c r="H842" s="70" t="n"/>
      <c r="I842" s="70" t="n"/>
      <c r="J842" s="70" t="n"/>
      <c r="K842" s="70" t="n"/>
      <c r="L842" s="69">
        <f>+IF(B842="","",IF(F842="No","84005541",+IFERROR(+VLOOKUP(inicio!B842,padron!$A$2:$H$1999,8,0),"84005541")))</f>
        <v/>
      </c>
      <c r="M842" s="70" t="n"/>
      <c r="N842" s="70" t="n"/>
      <c r="O842" s="72" t="n"/>
      <c r="P842" s="70" t="n"/>
      <c r="Q842" s="70" t="n"/>
      <c r="R842" s="70" t="n"/>
      <c r="S842" s="70" t="n"/>
      <c r="T842" s="70" t="n"/>
      <c r="U842" s="70" t="n"/>
      <c r="V842" s="70" t="n"/>
      <c r="W842" s="69">
        <f>IF(B842="","","02")</f>
        <v/>
      </c>
      <c r="X842" s="69">
        <f>IF(B842="","","01")</f>
        <v/>
      </c>
      <c r="Y842" s="70" t="n"/>
      <c r="Z842" s="70">
        <f>IF(M842="no_cargado",VLOOKUP(B842,NAfiliado_NFarmacia!A:H,8,0),"")</f>
        <v/>
      </c>
      <c r="AA842" s="70" t="n"/>
    </row>
    <row r="843">
      <c r="G843" s="66">
        <f>+IF($B843="","",+IFERROR(+VLOOKUP(B843,padron!$A$2:$E$2000,2,0),+IFERROR(VLOOKUP(B843,NAfiliado_NFarmacia!$A:$J,10,0),"Ingresar Nuevo Afiliado")))</f>
        <v/>
      </c>
      <c r="H843" s="70" t="n"/>
      <c r="I843" s="70" t="n"/>
      <c r="J843" s="70" t="n"/>
      <c r="K843" s="70" t="n"/>
      <c r="L843" s="69">
        <f>+IF(B843="","",IF(F843="No","84005541",+IFERROR(+VLOOKUP(inicio!B843,padron!$A$2:$H$1999,8,0),"84005541")))</f>
        <v/>
      </c>
      <c r="M843" s="70" t="n"/>
      <c r="N843" s="70" t="n"/>
      <c r="O843" s="72" t="n"/>
      <c r="P843" s="70" t="n"/>
      <c r="Q843" s="70" t="n"/>
      <c r="R843" s="70" t="n"/>
      <c r="S843" s="70" t="n"/>
      <c r="T843" s="70" t="n"/>
      <c r="U843" s="70" t="n"/>
      <c r="V843" s="70" t="n"/>
      <c r="W843" s="69">
        <f>IF(B843="","","02")</f>
        <v/>
      </c>
      <c r="X843" s="69">
        <f>IF(B843="","","01")</f>
        <v/>
      </c>
      <c r="Y843" s="70" t="n"/>
      <c r="Z843" s="70">
        <f>IF(M843="no_cargado",VLOOKUP(B843,NAfiliado_NFarmacia!A:H,8,0),"")</f>
        <v/>
      </c>
      <c r="AA843" s="70" t="n"/>
    </row>
    <row r="844">
      <c r="G844" s="66">
        <f>+IF($B844="","",+IFERROR(+VLOOKUP(B844,padron!$A$2:$E$2000,2,0),+IFERROR(VLOOKUP(B844,NAfiliado_NFarmacia!$A:$J,10,0),"Ingresar Nuevo Afiliado")))</f>
        <v/>
      </c>
      <c r="H844" s="70" t="n"/>
      <c r="I844" s="70" t="n"/>
      <c r="J844" s="70" t="n"/>
      <c r="K844" s="70" t="n"/>
      <c r="L844" s="69">
        <f>+IF(B844="","",IF(F844="No","84005541",+IFERROR(+VLOOKUP(inicio!B844,padron!$A$2:$H$1999,8,0),"84005541")))</f>
        <v/>
      </c>
      <c r="M844" s="70" t="n"/>
      <c r="N844" s="70" t="n"/>
      <c r="O844" s="72" t="n"/>
      <c r="P844" s="70" t="n"/>
      <c r="Q844" s="70" t="n"/>
      <c r="R844" s="70" t="n"/>
      <c r="S844" s="70" t="n"/>
      <c r="T844" s="70" t="n"/>
      <c r="U844" s="70" t="n"/>
      <c r="V844" s="70" t="n"/>
      <c r="W844" s="69">
        <f>IF(B844="","","02")</f>
        <v/>
      </c>
      <c r="X844" s="69">
        <f>IF(B844="","","01")</f>
        <v/>
      </c>
      <c r="Y844" s="70" t="n"/>
      <c r="Z844" s="70">
        <f>IF(M844="no_cargado",VLOOKUP(B844,NAfiliado_NFarmacia!A:H,8,0),"")</f>
        <v/>
      </c>
      <c r="AA844" s="70" t="n"/>
    </row>
    <row r="845">
      <c r="G845" s="66">
        <f>+IF($B845="","",+IFERROR(+VLOOKUP(B845,padron!$A$2:$E$2000,2,0),+IFERROR(VLOOKUP(B845,NAfiliado_NFarmacia!$A:$J,10,0),"Ingresar Nuevo Afiliado")))</f>
        <v/>
      </c>
      <c r="H845" s="70" t="n"/>
      <c r="I845" s="70" t="n"/>
      <c r="J845" s="70" t="n"/>
      <c r="K845" s="70" t="n"/>
      <c r="L845" s="69">
        <f>+IF(B845="","",IF(F845="No","84005541",+IFERROR(+VLOOKUP(inicio!B845,padron!$A$2:$H$1999,8,0),"84005541")))</f>
        <v/>
      </c>
      <c r="M845" s="70" t="n"/>
      <c r="N845" s="70" t="n"/>
      <c r="O845" s="72" t="n"/>
      <c r="P845" s="70" t="n"/>
      <c r="Q845" s="70" t="n"/>
      <c r="R845" s="70" t="n"/>
      <c r="S845" s="70" t="n"/>
      <c r="T845" s="70" t="n"/>
      <c r="U845" s="70" t="n"/>
      <c r="V845" s="70" t="n"/>
      <c r="W845" s="69">
        <f>IF(B845="","","02")</f>
        <v/>
      </c>
      <c r="X845" s="69">
        <f>IF(B845="","","01")</f>
        <v/>
      </c>
      <c r="Y845" s="70" t="n"/>
      <c r="Z845" s="70">
        <f>IF(M845="no_cargado",VLOOKUP(B845,NAfiliado_NFarmacia!A:H,8,0),"")</f>
        <v/>
      </c>
      <c r="AA845" s="70" t="n"/>
    </row>
    <row r="846">
      <c r="G846" s="66">
        <f>+IF($B846="","",+IFERROR(+VLOOKUP(B846,padron!$A$2:$E$2000,2,0),+IFERROR(VLOOKUP(B846,NAfiliado_NFarmacia!$A:$J,10,0),"Ingresar Nuevo Afiliado")))</f>
        <v/>
      </c>
      <c r="H846" s="70" t="n"/>
      <c r="I846" s="70" t="n"/>
      <c r="J846" s="70" t="n"/>
      <c r="K846" s="70" t="n"/>
      <c r="L846" s="69">
        <f>+IF(B846="","",IF(F846="No","84005541",+IFERROR(+VLOOKUP(inicio!B846,padron!$A$2:$H$1999,8,0),"84005541")))</f>
        <v/>
      </c>
      <c r="M846" s="70" t="n"/>
      <c r="N846" s="70" t="n"/>
      <c r="O846" s="72" t="n"/>
      <c r="P846" s="70" t="n"/>
      <c r="Q846" s="70" t="n"/>
      <c r="R846" s="70" t="n"/>
      <c r="S846" s="70" t="n"/>
      <c r="T846" s="70" t="n"/>
      <c r="U846" s="70" t="n"/>
      <c r="V846" s="70" t="n"/>
      <c r="W846" s="69">
        <f>IF(B846="","","02")</f>
        <v/>
      </c>
      <c r="X846" s="69">
        <f>IF(B846="","","01")</f>
        <v/>
      </c>
      <c r="Y846" s="70" t="n"/>
      <c r="Z846" s="70">
        <f>IF(M846="no_cargado",VLOOKUP(B846,NAfiliado_NFarmacia!A:H,8,0),"")</f>
        <v/>
      </c>
      <c r="AA846" s="70" t="n"/>
    </row>
    <row r="847">
      <c r="G847" s="66">
        <f>+IF($B847="","",+IFERROR(+VLOOKUP(B847,padron!$A$2:$E$2000,2,0),+IFERROR(VLOOKUP(B847,NAfiliado_NFarmacia!$A:$J,10,0),"Ingresar Nuevo Afiliado")))</f>
        <v/>
      </c>
      <c r="H847" s="70" t="n"/>
      <c r="I847" s="70" t="n"/>
      <c r="J847" s="70" t="n"/>
      <c r="K847" s="70" t="n"/>
      <c r="L847" s="69">
        <f>+IF(B847="","",IF(F847="No","84005541",+IFERROR(+VLOOKUP(inicio!B847,padron!$A$2:$H$1999,8,0),"84005541")))</f>
        <v/>
      </c>
      <c r="M847" s="70" t="n"/>
      <c r="N847" s="70" t="n"/>
      <c r="O847" s="72" t="n"/>
      <c r="P847" s="70" t="n"/>
      <c r="Q847" s="70" t="n"/>
      <c r="R847" s="70" t="n"/>
      <c r="S847" s="70" t="n"/>
      <c r="T847" s="70" t="n"/>
      <c r="U847" s="70" t="n"/>
      <c r="V847" s="70" t="n"/>
      <c r="W847" s="69">
        <f>IF(B847="","","02")</f>
        <v/>
      </c>
      <c r="X847" s="69">
        <f>IF(B847="","","01")</f>
        <v/>
      </c>
      <c r="Y847" s="70" t="n"/>
      <c r="Z847" s="70">
        <f>IF(M847="no_cargado",VLOOKUP(B847,NAfiliado_NFarmacia!A:H,8,0),"")</f>
        <v/>
      </c>
      <c r="AA847" s="70" t="n"/>
    </row>
    <row r="848">
      <c r="G848" s="66">
        <f>+IF($B848="","",+IFERROR(+VLOOKUP(B848,padron!$A$2:$E$2000,2,0),+IFERROR(VLOOKUP(B848,NAfiliado_NFarmacia!$A:$J,10,0),"Ingresar Nuevo Afiliado")))</f>
        <v/>
      </c>
      <c r="H848" s="70" t="n"/>
      <c r="I848" s="70" t="n"/>
      <c r="J848" s="70" t="n"/>
      <c r="K848" s="70" t="n"/>
      <c r="L848" s="69">
        <f>+IF(B848="","",IF(F848="No","84005541",+IFERROR(+VLOOKUP(inicio!B848,padron!$A$2:$H$1999,8,0),"84005541")))</f>
        <v/>
      </c>
      <c r="M848" s="70" t="n"/>
      <c r="N848" s="70" t="n"/>
      <c r="O848" s="72" t="n"/>
      <c r="P848" s="70" t="n"/>
      <c r="Q848" s="70" t="n"/>
      <c r="R848" s="70" t="n"/>
      <c r="S848" s="70" t="n"/>
      <c r="T848" s="70" t="n"/>
      <c r="U848" s="70" t="n"/>
      <c r="V848" s="70" t="n"/>
      <c r="W848" s="69">
        <f>IF(B848="","","02")</f>
        <v/>
      </c>
      <c r="X848" s="69">
        <f>IF(B848="","","01")</f>
        <v/>
      </c>
      <c r="Y848" s="70" t="n"/>
      <c r="Z848" s="70">
        <f>IF(M848="no_cargado",VLOOKUP(B848,NAfiliado_NFarmacia!A:H,8,0),"")</f>
        <v/>
      </c>
      <c r="AA848" s="70" t="n"/>
    </row>
    <row r="849">
      <c r="G849" s="66">
        <f>+IF($B849="","",+IFERROR(+VLOOKUP(B849,padron!$A$2:$E$2000,2,0),+IFERROR(VLOOKUP(B849,NAfiliado_NFarmacia!$A:$J,10,0),"Ingresar Nuevo Afiliado")))</f>
        <v/>
      </c>
      <c r="H849" s="70" t="n"/>
      <c r="I849" s="70" t="n"/>
      <c r="J849" s="70" t="n"/>
      <c r="K849" s="70" t="n"/>
      <c r="L849" s="69">
        <f>+IF(B849="","",IF(F849="No","84005541",+IFERROR(+VLOOKUP(inicio!B849,padron!$A$2:$H$1999,8,0),"84005541")))</f>
        <v/>
      </c>
      <c r="M849" s="70" t="n"/>
      <c r="N849" s="70" t="n"/>
      <c r="O849" s="72" t="n"/>
      <c r="P849" s="70" t="n"/>
      <c r="Q849" s="70" t="n"/>
      <c r="R849" s="70" t="n"/>
      <c r="S849" s="70" t="n"/>
      <c r="T849" s="70" t="n"/>
      <c r="U849" s="70" t="n"/>
      <c r="V849" s="70" t="n"/>
      <c r="W849" s="69">
        <f>IF(B849="","","02")</f>
        <v/>
      </c>
      <c r="X849" s="69">
        <f>IF(B849="","","01")</f>
        <v/>
      </c>
      <c r="Y849" s="70" t="n"/>
      <c r="Z849" s="70">
        <f>IF(M849="no_cargado",VLOOKUP(B849,NAfiliado_NFarmacia!A:H,8,0),"")</f>
        <v/>
      </c>
      <c r="AA849" s="70" t="n"/>
    </row>
    <row r="850">
      <c r="G850" s="66">
        <f>+IF($B850="","",+IFERROR(+VLOOKUP(B850,padron!$A$2:$E$2000,2,0),+IFERROR(VLOOKUP(B850,NAfiliado_NFarmacia!$A:$J,10,0),"Ingresar Nuevo Afiliado")))</f>
        <v/>
      </c>
      <c r="H850" s="70" t="n"/>
      <c r="I850" s="70" t="n"/>
      <c r="J850" s="70" t="n"/>
      <c r="K850" s="70" t="n"/>
      <c r="L850" s="69">
        <f>+IF(B850="","",IF(F850="No","84005541",+IFERROR(+VLOOKUP(inicio!B850,padron!$A$2:$H$1999,8,0),"84005541")))</f>
        <v/>
      </c>
      <c r="M850" s="70" t="n"/>
      <c r="N850" s="70" t="n"/>
      <c r="O850" s="72" t="n"/>
      <c r="P850" s="70" t="n"/>
      <c r="Q850" s="70" t="n"/>
      <c r="R850" s="70" t="n"/>
      <c r="S850" s="70" t="n"/>
      <c r="T850" s="70" t="n"/>
      <c r="U850" s="70" t="n"/>
      <c r="V850" s="70" t="n"/>
      <c r="W850" s="69">
        <f>IF(B850="","","02")</f>
        <v/>
      </c>
      <c r="X850" s="69">
        <f>IF(B850="","","01")</f>
        <v/>
      </c>
      <c r="Y850" s="70" t="n"/>
      <c r="Z850" s="70">
        <f>IF(M850="no_cargado",VLOOKUP(B850,NAfiliado_NFarmacia!A:H,8,0),"")</f>
        <v/>
      </c>
      <c r="AA850" s="70" t="n"/>
    </row>
    <row r="851">
      <c r="G851" s="66">
        <f>+IF($B851="","",+IFERROR(+VLOOKUP(B851,padron!$A$2:$E$2000,2,0),+IFERROR(VLOOKUP(B851,NAfiliado_NFarmacia!$A:$J,10,0),"Ingresar Nuevo Afiliado")))</f>
        <v/>
      </c>
      <c r="H851" s="70" t="n"/>
      <c r="I851" s="70" t="n"/>
      <c r="J851" s="70" t="n"/>
      <c r="K851" s="70" t="n"/>
      <c r="L851" s="69">
        <f>+IF(B851="","",IF(F851="No","84005541",+IFERROR(+VLOOKUP(inicio!B851,padron!$A$2:$H$1999,8,0),"84005541")))</f>
        <v/>
      </c>
      <c r="M851" s="70" t="n"/>
      <c r="N851" s="70" t="n"/>
      <c r="O851" s="72" t="n"/>
      <c r="P851" s="70" t="n"/>
      <c r="Q851" s="70" t="n"/>
      <c r="R851" s="70" t="n"/>
      <c r="S851" s="70" t="n"/>
      <c r="T851" s="70" t="n"/>
      <c r="U851" s="70" t="n"/>
      <c r="V851" s="70" t="n"/>
      <c r="W851" s="69">
        <f>IF(B851="","","02")</f>
        <v/>
      </c>
      <c r="X851" s="69">
        <f>IF(B851="","","01")</f>
        <v/>
      </c>
      <c r="Y851" s="70" t="n"/>
      <c r="Z851" s="70">
        <f>IF(M851="no_cargado",VLOOKUP(B851,NAfiliado_NFarmacia!A:H,8,0),"")</f>
        <v/>
      </c>
      <c r="AA851" s="70" t="n"/>
    </row>
    <row r="852">
      <c r="G852" s="66">
        <f>+IF($B852="","",+IFERROR(+VLOOKUP(B852,padron!$A$2:$E$2000,2,0),+IFERROR(VLOOKUP(B852,NAfiliado_NFarmacia!$A:$J,10,0),"Ingresar Nuevo Afiliado")))</f>
        <v/>
      </c>
      <c r="H852" s="70" t="n"/>
      <c r="I852" s="70" t="n"/>
      <c r="J852" s="70" t="n"/>
      <c r="K852" s="70" t="n"/>
      <c r="L852" s="69">
        <f>+IF(B852="","",IF(F852="No","84005541",+IFERROR(+VLOOKUP(inicio!B852,padron!$A$2:$H$1999,8,0),"84005541")))</f>
        <v/>
      </c>
      <c r="M852" s="70" t="n"/>
      <c r="N852" s="70" t="n"/>
      <c r="O852" s="72" t="n"/>
      <c r="P852" s="70" t="n"/>
      <c r="Q852" s="70" t="n"/>
      <c r="R852" s="70" t="n"/>
      <c r="S852" s="70" t="n"/>
      <c r="T852" s="70" t="n"/>
      <c r="U852" s="70" t="n"/>
      <c r="V852" s="70" t="n"/>
      <c r="W852" s="69">
        <f>IF(B852="","","02")</f>
        <v/>
      </c>
      <c r="X852" s="69">
        <f>IF(B852="","","01")</f>
        <v/>
      </c>
      <c r="Y852" s="70" t="n"/>
      <c r="Z852" s="70">
        <f>IF(M852="no_cargado",VLOOKUP(B852,NAfiliado_NFarmacia!A:H,8,0),"")</f>
        <v/>
      </c>
      <c r="AA852" s="70" t="n"/>
    </row>
    <row r="853">
      <c r="G853" s="66">
        <f>+IF($B853="","",+IFERROR(+VLOOKUP(B853,padron!$A$2:$E$2000,2,0),+IFERROR(VLOOKUP(B853,NAfiliado_NFarmacia!$A:$J,10,0),"Ingresar Nuevo Afiliado")))</f>
        <v/>
      </c>
      <c r="H853" s="70" t="n"/>
      <c r="I853" s="70" t="n"/>
      <c r="J853" s="70" t="n"/>
      <c r="K853" s="70" t="n"/>
      <c r="L853" s="69">
        <f>+IF(B853="","",IF(F853="No","84005541",+IFERROR(+VLOOKUP(inicio!B853,padron!$A$2:$H$1999,8,0),"84005541")))</f>
        <v/>
      </c>
      <c r="M853" s="70" t="n"/>
      <c r="N853" s="70" t="n"/>
      <c r="O853" s="72" t="n"/>
      <c r="P853" s="70" t="n"/>
      <c r="Q853" s="70" t="n"/>
      <c r="R853" s="70" t="n"/>
      <c r="S853" s="70" t="n"/>
      <c r="T853" s="70" t="n"/>
      <c r="U853" s="70" t="n"/>
      <c r="V853" s="70" t="n"/>
      <c r="W853" s="69">
        <f>IF(B853="","","02")</f>
        <v/>
      </c>
      <c r="X853" s="69">
        <f>IF(B853="","","01")</f>
        <v/>
      </c>
      <c r="Y853" s="70" t="n"/>
      <c r="Z853" s="70">
        <f>IF(M853="no_cargado",VLOOKUP(B853,NAfiliado_NFarmacia!A:H,8,0),"")</f>
        <v/>
      </c>
      <c r="AA853" s="70" t="n"/>
    </row>
    <row r="854">
      <c r="G854" s="66">
        <f>+IF($B854="","",+IFERROR(+VLOOKUP(B854,padron!$A$2:$E$2000,2,0),+IFERROR(VLOOKUP(B854,NAfiliado_NFarmacia!$A:$J,10,0),"Ingresar Nuevo Afiliado")))</f>
        <v/>
      </c>
      <c r="H854" s="70" t="n"/>
      <c r="I854" s="70" t="n"/>
      <c r="J854" s="70" t="n"/>
      <c r="K854" s="70" t="n"/>
      <c r="L854" s="69">
        <f>+IF(B854="","",IF(F854="No","84005541",+IFERROR(+VLOOKUP(inicio!B854,padron!$A$2:$H$1999,8,0),"84005541")))</f>
        <v/>
      </c>
      <c r="M854" s="70" t="n"/>
      <c r="N854" s="70" t="n"/>
      <c r="O854" s="72" t="n"/>
      <c r="P854" s="70" t="n"/>
      <c r="Q854" s="70" t="n"/>
      <c r="R854" s="70" t="n"/>
      <c r="S854" s="70" t="n"/>
      <c r="T854" s="70" t="n"/>
      <c r="U854" s="70" t="n"/>
      <c r="V854" s="70" t="n"/>
      <c r="W854" s="69">
        <f>IF(B854="","","02")</f>
        <v/>
      </c>
      <c r="X854" s="69">
        <f>IF(B854="","","01")</f>
        <v/>
      </c>
      <c r="Y854" s="70" t="n"/>
      <c r="Z854" s="70">
        <f>IF(M854="no_cargado",VLOOKUP(B854,NAfiliado_NFarmacia!A:H,8,0),"")</f>
        <v/>
      </c>
      <c r="AA854" s="70" t="n"/>
    </row>
    <row r="855">
      <c r="G855" s="66">
        <f>+IF($B855="","",+IFERROR(+VLOOKUP(B855,padron!$A$2:$E$2000,2,0),+IFERROR(VLOOKUP(B855,NAfiliado_NFarmacia!$A:$J,10,0),"Ingresar Nuevo Afiliado")))</f>
        <v/>
      </c>
      <c r="H855" s="70" t="n"/>
      <c r="I855" s="70" t="n"/>
      <c r="J855" s="70" t="n"/>
      <c r="K855" s="70" t="n"/>
      <c r="L855" s="69">
        <f>+IF(B855="","",IF(F855="No","84005541",+IFERROR(+VLOOKUP(inicio!B855,padron!$A$2:$H$1999,8,0),"84005541")))</f>
        <v/>
      </c>
      <c r="M855" s="70" t="n"/>
      <c r="N855" s="70" t="n"/>
      <c r="O855" s="72" t="n"/>
      <c r="P855" s="70" t="n"/>
      <c r="Q855" s="70" t="n"/>
      <c r="R855" s="70" t="n"/>
      <c r="S855" s="70" t="n"/>
      <c r="T855" s="70" t="n"/>
      <c r="U855" s="70" t="n"/>
      <c r="V855" s="70" t="n"/>
      <c r="W855" s="69">
        <f>IF(B855="","","02")</f>
        <v/>
      </c>
      <c r="X855" s="69">
        <f>IF(B855="","","01")</f>
        <v/>
      </c>
      <c r="Y855" s="70" t="n"/>
      <c r="Z855" s="70">
        <f>IF(M855="no_cargado",VLOOKUP(B855,NAfiliado_NFarmacia!A:H,8,0),"")</f>
        <v/>
      </c>
      <c r="AA855" s="70" t="n"/>
    </row>
    <row r="856">
      <c r="G856" s="66">
        <f>+IF($B856="","",+IFERROR(+VLOOKUP(B856,padron!$A$2:$E$2000,2,0),+IFERROR(VLOOKUP(B856,NAfiliado_NFarmacia!$A:$J,10,0),"Ingresar Nuevo Afiliado")))</f>
        <v/>
      </c>
      <c r="H856" s="70" t="n"/>
      <c r="I856" s="70" t="n"/>
      <c r="J856" s="70" t="n"/>
      <c r="K856" s="70" t="n"/>
      <c r="L856" s="69">
        <f>+IF(B856="","",IF(F856="No","84005541",+IFERROR(+VLOOKUP(inicio!B856,padron!$A$2:$H$1999,8,0),"84005541")))</f>
        <v/>
      </c>
      <c r="M856" s="70" t="n"/>
      <c r="N856" s="70" t="n"/>
      <c r="O856" s="72" t="n"/>
      <c r="P856" s="70" t="n"/>
      <c r="Q856" s="70" t="n"/>
      <c r="R856" s="70" t="n"/>
      <c r="S856" s="70" t="n"/>
      <c r="T856" s="70" t="n"/>
      <c r="U856" s="70" t="n"/>
      <c r="V856" s="70" t="n"/>
      <c r="W856" s="69">
        <f>IF(B856="","","02")</f>
        <v/>
      </c>
      <c r="X856" s="69">
        <f>IF(B856="","","01")</f>
        <v/>
      </c>
      <c r="Y856" s="70" t="n"/>
      <c r="Z856" s="70">
        <f>IF(M856="no_cargado",VLOOKUP(B856,NAfiliado_NFarmacia!A:H,8,0),"")</f>
        <v/>
      </c>
      <c r="AA856" s="70" t="n"/>
    </row>
    <row r="857">
      <c r="G857" s="66">
        <f>+IF($B857="","",+IFERROR(+VLOOKUP(B857,padron!$A$2:$E$2000,2,0),+IFERROR(VLOOKUP(B857,NAfiliado_NFarmacia!$A:$J,10,0),"Ingresar Nuevo Afiliado")))</f>
        <v/>
      </c>
      <c r="H857" s="70" t="n"/>
      <c r="I857" s="70" t="n"/>
      <c r="J857" s="70" t="n"/>
      <c r="K857" s="70" t="n"/>
      <c r="L857" s="69">
        <f>+IF(B857="","",IF(F857="No","84005541",+IFERROR(+VLOOKUP(inicio!B857,padron!$A$2:$H$1999,8,0),"84005541")))</f>
        <v/>
      </c>
      <c r="M857" s="70" t="n"/>
      <c r="N857" s="70" t="n"/>
      <c r="O857" s="72" t="n"/>
      <c r="P857" s="70" t="n"/>
      <c r="Q857" s="70" t="n"/>
      <c r="R857" s="70" t="n"/>
      <c r="S857" s="70" t="n"/>
      <c r="T857" s="70" t="n"/>
      <c r="U857" s="70" t="n"/>
      <c r="V857" s="70" t="n"/>
      <c r="W857" s="69">
        <f>IF(B857="","","02")</f>
        <v/>
      </c>
      <c r="X857" s="69">
        <f>IF(B857="","","01")</f>
        <v/>
      </c>
      <c r="Y857" s="70" t="n"/>
      <c r="Z857" s="70">
        <f>IF(M857="no_cargado",VLOOKUP(B857,NAfiliado_NFarmacia!A:H,8,0),"")</f>
        <v/>
      </c>
      <c r="AA857" s="70" t="n"/>
    </row>
    <row r="858">
      <c r="G858" s="66">
        <f>+IF($B858="","",+IFERROR(+VLOOKUP(B858,padron!$A$2:$E$2000,2,0),+IFERROR(VLOOKUP(B858,NAfiliado_NFarmacia!$A:$J,10,0),"Ingresar Nuevo Afiliado")))</f>
        <v/>
      </c>
      <c r="H858" s="70" t="n"/>
      <c r="I858" s="70" t="n"/>
      <c r="J858" s="70" t="n"/>
      <c r="K858" s="70" t="n"/>
      <c r="L858" s="69">
        <f>+IF(B858="","",IF(F858="No","84005541",+IFERROR(+VLOOKUP(inicio!B858,padron!$A$2:$H$1999,8,0),"84005541")))</f>
        <v/>
      </c>
      <c r="M858" s="70" t="n"/>
      <c r="N858" s="70" t="n"/>
      <c r="O858" s="72" t="n"/>
      <c r="P858" s="70" t="n"/>
      <c r="Q858" s="70" t="n"/>
      <c r="R858" s="70" t="n"/>
      <c r="S858" s="70" t="n"/>
      <c r="T858" s="70" t="n"/>
      <c r="U858" s="70" t="n"/>
      <c r="V858" s="70" t="n"/>
      <c r="W858" s="69">
        <f>IF(B858="","","02")</f>
        <v/>
      </c>
      <c r="X858" s="69">
        <f>IF(B858="","","01")</f>
        <v/>
      </c>
      <c r="Y858" s="70" t="n"/>
      <c r="Z858" s="70">
        <f>IF(M858="no_cargado",VLOOKUP(B858,NAfiliado_NFarmacia!A:H,8,0),"")</f>
        <v/>
      </c>
      <c r="AA858" s="70" t="n"/>
    </row>
    <row r="859">
      <c r="G859" s="66">
        <f>+IF($B859="","",+IFERROR(+VLOOKUP(B859,padron!$A$2:$E$2000,2,0),+IFERROR(VLOOKUP(B859,NAfiliado_NFarmacia!$A:$J,10,0),"Ingresar Nuevo Afiliado")))</f>
        <v/>
      </c>
      <c r="H859" s="70" t="n"/>
      <c r="I859" s="70" t="n"/>
      <c r="J859" s="70" t="n"/>
      <c r="K859" s="70" t="n"/>
      <c r="L859" s="69">
        <f>+IF(B859="","",IF(F859="No","84005541",+IFERROR(+VLOOKUP(inicio!B859,padron!$A$2:$H$1999,8,0),"84005541")))</f>
        <v/>
      </c>
      <c r="M859" s="70" t="n"/>
      <c r="N859" s="70" t="n"/>
      <c r="O859" s="72" t="n"/>
      <c r="P859" s="70" t="n"/>
      <c r="Q859" s="70" t="n"/>
      <c r="R859" s="70" t="n"/>
      <c r="S859" s="70" t="n"/>
      <c r="T859" s="70" t="n"/>
      <c r="U859" s="70" t="n"/>
      <c r="V859" s="70" t="n"/>
      <c r="W859" s="69">
        <f>IF(B859="","","02")</f>
        <v/>
      </c>
      <c r="X859" s="69">
        <f>IF(B859="","","01")</f>
        <v/>
      </c>
      <c r="Y859" s="70" t="n"/>
      <c r="Z859" s="70">
        <f>IF(M859="no_cargado",VLOOKUP(B859,NAfiliado_NFarmacia!A:H,8,0),"")</f>
        <v/>
      </c>
      <c r="AA859" s="70" t="n"/>
    </row>
    <row r="860">
      <c r="G860" s="66">
        <f>+IF($B860="","",+IFERROR(+VLOOKUP(B860,padron!$A$2:$E$2000,2,0),+IFERROR(VLOOKUP(B860,NAfiliado_NFarmacia!$A:$J,10,0),"Ingresar Nuevo Afiliado")))</f>
        <v/>
      </c>
      <c r="H860" s="70" t="n"/>
      <c r="I860" s="70" t="n"/>
      <c r="J860" s="70" t="n"/>
      <c r="K860" s="70" t="n"/>
      <c r="L860" s="69">
        <f>+IF(B860="","",IF(F860="No","84005541",+IFERROR(+VLOOKUP(inicio!B860,padron!$A$2:$H$1999,8,0),"84005541")))</f>
        <v/>
      </c>
      <c r="M860" s="70" t="n"/>
      <c r="N860" s="70" t="n"/>
      <c r="O860" s="72" t="n"/>
      <c r="P860" s="70" t="n"/>
      <c r="Q860" s="70" t="n"/>
      <c r="R860" s="70" t="n"/>
      <c r="S860" s="70" t="n"/>
      <c r="T860" s="70" t="n"/>
      <c r="U860" s="70" t="n"/>
      <c r="V860" s="70" t="n"/>
      <c r="W860" s="69">
        <f>IF(B860="","","02")</f>
        <v/>
      </c>
      <c r="X860" s="69">
        <f>IF(B860="","","01")</f>
        <v/>
      </c>
      <c r="Y860" s="70" t="n"/>
      <c r="Z860" s="70">
        <f>IF(M860="no_cargado",VLOOKUP(B860,NAfiliado_NFarmacia!A:H,8,0),"")</f>
        <v/>
      </c>
      <c r="AA860" s="70" t="n"/>
    </row>
    <row r="861">
      <c r="G861" s="66">
        <f>+IF($B861="","",+IFERROR(+VLOOKUP(B861,padron!$A$2:$E$2000,2,0),+IFERROR(VLOOKUP(B861,NAfiliado_NFarmacia!$A:$J,10,0),"Ingresar Nuevo Afiliado")))</f>
        <v/>
      </c>
      <c r="H861" s="70" t="n"/>
      <c r="I861" s="70" t="n"/>
      <c r="J861" s="70" t="n"/>
      <c r="K861" s="70" t="n"/>
      <c r="L861" s="69">
        <f>+IF(B861="","",IF(F861="No","84005541",+IFERROR(+VLOOKUP(inicio!B861,padron!$A$2:$H$1999,8,0),"84005541")))</f>
        <v/>
      </c>
      <c r="M861" s="70" t="n"/>
      <c r="N861" s="70" t="n"/>
      <c r="O861" s="72" t="n"/>
      <c r="P861" s="70" t="n"/>
      <c r="Q861" s="70" t="n"/>
      <c r="R861" s="70" t="n"/>
      <c r="S861" s="70" t="n"/>
      <c r="T861" s="70" t="n"/>
      <c r="U861" s="70" t="n"/>
      <c r="V861" s="70" t="n"/>
      <c r="W861" s="69">
        <f>IF(B861="","","02")</f>
        <v/>
      </c>
      <c r="X861" s="69">
        <f>IF(B861="","","01")</f>
        <v/>
      </c>
      <c r="Y861" s="70" t="n"/>
      <c r="Z861" s="70">
        <f>IF(M861="no_cargado",VLOOKUP(B861,NAfiliado_NFarmacia!A:H,8,0),"")</f>
        <v/>
      </c>
      <c r="AA861" s="70" t="n"/>
    </row>
    <row r="862">
      <c r="G862" s="66">
        <f>+IF($B862="","",+IFERROR(+VLOOKUP(B862,padron!$A$2:$E$2000,2,0),+IFERROR(VLOOKUP(B862,NAfiliado_NFarmacia!$A:$J,10,0),"Ingresar Nuevo Afiliado")))</f>
        <v/>
      </c>
      <c r="H862" s="70" t="n"/>
      <c r="I862" s="70" t="n"/>
      <c r="J862" s="70" t="n"/>
      <c r="K862" s="70" t="n"/>
      <c r="L862" s="69">
        <f>+IF(B862="","",IF(F862="No","84005541",+IFERROR(+VLOOKUP(inicio!B862,padron!$A$2:$H$1999,8,0),"84005541")))</f>
        <v/>
      </c>
      <c r="M862" s="70" t="n"/>
      <c r="N862" s="70" t="n"/>
      <c r="O862" s="72" t="n"/>
      <c r="P862" s="70" t="n"/>
      <c r="Q862" s="70" t="n"/>
      <c r="R862" s="70" t="n"/>
      <c r="S862" s="70" t="n"/>
      <c r="T862" s="70" t="n"/>
      <c r="U862" s="70" t="n"/>
      <c r="V862" s="70" t="n"/>
      <c r="W862" s="69">
        <f>IF(B862="","","02")</f>
        <v/>
      </c>
      <c r="X862" s="69">
        <f>IF(B862="","","01")</f>
        <v/>
      </c>
      <c r="Y862" s="70" t="n"/>
      <c r="Z862" s="70">
        <f>IF(M862="no_cargado",VLOOKUP(B862,NAfiliado_NFarmacia!A:H,8,0),"")</f>
        <v/>
      </c>
      <c r="AA862" s="70" t="n"/>
    </row>
    <row r="863">
      <c r="G863" s="66">
        <f>+IF($B863="","",+IFERROR(+VLOOKUP(B863,padron!$A$2:$E$2000,2,0),+IFERROR(VLOOKUP(B863,NAfiliado_NFarmacia!$A:$J,10,0),"Ingresar Nuevo Afiliado")))</f>
        <v/>
      </c>
      <c r="H863" s="70" t="n"/>
      <c r="I863" s="70" t="n"/>
      <c r="J863" s="70" t="n"/>
      <c r="K863" s="70" t="n"/>
      <c r="L863" s="69">
        <f>+IF(B863="","",IF(F863="No","84005541",+IFERROR(+VLOOKUP(inicio!B863,padron!$A$2:$H$1999,8,0),"84005541")))</f>
        <v/>
      </c>
      <c r="M863" s="70" t="n"/>
      <c r="N863" s="70" t="n"/>
      <c r="O863" s="72" t="n"/>
      <c r="P863" s="70" t="n"/>
      <c r="Q863" s="70" t="n"/>
      <c r="R863" s="70" t="n"/>
      <c r="S863" s="70" t="n"/>
      <c r="T863" s="70" t="n"/>
      <c r="U863" s="70" t="n"/>
      <c r="V863" s="70" t="n"/>
      <c r="W863" s="69">
        <f>IF(B863="","","02")</f>
        <v/>
      </c>
      <c r="X863" s="69">
        <f>IF(B863="","","01")</f>
        <v/>
      </c>
      <c r="Y863" s="70" t="n"/>
      <c r="Z863" s="70">
        <f>IF(M863="no_cargado",VLOOKUP(B863,NAfiliado_NFarmacia!A:H,8,0),"")</f>
        <v/>
      </c>
      <c r="AA863" s="70" t="n"/>
    </row>
    <row r="864">
      <c r="G864" s="66">
        <f>+IF($B864="","",+IFERROR(+VLOOKUP(B864,padron!$A$2:$E$2000,2,0),+IFERROR(VLOOKUP(B864,NAfiliado_NFarmacia!$A:$J,10,0),"Ingresar Nuevo Afiliado")))</f>
        <v/>
      </c>
      <c r="H864" s="70" t="n"/>
      <c r="I864" s="70" t="n"/>
      <c r="J864" s="70" t="n"/>
      <c r="K864" s="70" t="n"/>
      <c r="L864" s="69">
        <f>+IF(B864="","",IF(F864="No","84005541",+IFERROR(+VLOOKUP(inicio!B864,padron!$A$2:$H$1999,8,0),"84005541")))</f>
        <v/>
      </c>
      <c r="M864" s="70" t="n"/>
      <c r="N864" s="70" t="n"/>
      <c r="O864" s="72" t="n"/>
      <c r="P864" s="70" t="n"/>
      <c r="Q864" s="70" t="n"/>
      <c r="R864" s="70" t="n"/>
      <c r="S864" s="70" t="n"/>
      <c r="T864" s="70" t="n"/>
      <c r="U864" s="70" t="n"/>
      <c r="V864" s="70" t="n"/>
      <c r="W864" s="69">
        <f>IF(B864="","","02")</f>
        <v/>
      </c>
      <c r="X864" s="69">
        <f>IF(B864="","","01")</f>
        <v/>
      </c>
      <c r="Y864" s="70" t="n"/>
      <c r="Z864" s="70">
        <f>IF(M864="no_cargado",VLOOKUP(B864,NAfiliado_NFarmacia!A:H,8,0),"")</f>
        <v/>
      </c>
      <c r="AA864" s="70" t="n"/>
    </row>
    <row r="865">
      <c r="G865" s="66">
        <f>+IF($B865="","",+IFERROR(+VLOOKUP(B865,padron!$A$2:$E$2000,2,0),+IFERROR(VLOOKUP(B865,NAfiliado_NFarmacia!$A:$J,10,0),"Ingresar Nuevo Afiliado")))</f>
        <v/>
      </c>
      <c r="H865" s="70" t="n"/>
      <c r="I865" s="70" t="n"/>
      <c r="J865" s="70" t="n"/>
      <c r="K865" s="70" t="n"/>
      <c r="L865" s="69">
        <f>+IF(B865="","",IF(F865="No","84005541",+IFERROR(+VLOOKUP(inicio!B865,padron!$A$2:$H$1999,8,0),"84005541")))</f>
        <v/>
      </c>
      <c r="M865" s="70" t="n"/>
      <c r="N865" s="70" t="n"/>
      <c r="O865" s="72" t="n"/>
      <c r="P865" s="70" t="n"/>
      <c r="Q865" s="70" t="n"/>
      <c r="R865" s="70" t="n"/>
      <c r="S865" s="70" t="n"/>
      <c r="T865" s="70" t="n"/>
      <c r="U865" s="70" t="n"/>
      <c r="V865" s="70" t="n"/>
      <c r="W865" s="69">
        <f>IF(B865="","","02")</f>
        <v/>
      </c>
      <c r="X865" s="69">
        <f>IF(B865="","","01")</f>
        <v/>
      </c>
      <c r="Y865" s="70" t="n"/>
      <c r="Z865" s="70">
        <f>IF(M865="no_cargado",VLOOKUP(B865,NAfiliado_NFarmacia!A:H,8,0),"")</f>
        <v/>
      </c>
      <c r="AA865" s="70" t="n"/>
    </row>
    <row r="866">
      <c r="G866" s="66">
        <f>+IF($B866="","",+IFERROR(+VLOOKUP(B866,padron!$A$2:$E$2000,2,0),+IFERROR(VLOOKUP(B866,NAfiliado_NFarmacia!$A:$J,10,0),"Ingresar Nuevo Afiliado")))</f>
        <v/>
      </c>
      <c r="H866" s="70" t="n"/>
      <c r="I866" s="70" t="n"/>
      <c r="J866" s="70" t="n"/>
      <c r="K866" s="70" t="n"/>
      <c r="L866" s="69">
        <f>+IF(B866="","",IF(F866="No","84005541",+IFERROR(+VLOOKUP(inicio!B866,padron!$A$2:$H$1999,8,0),"84005541")))</f>
        <v/>
      </c>
      <c r="M866" s="70" t="n"/>
      <c r="N866" s="70" t="n"/>
      <c r="O866" s="72" t="n"/>
      <c r="P866" s="70" t="n"/>
      <c r="Q866" s="70" t="n"/>
      <c r="R866" s="70" t="n"/>
      <c r="S866" s="70" t="n"/>
      <c r="T866" s="70" t="n"/>
      <c r="U866" s="70" t="n"/>
      <c r="V866" s="70" t="n"/>
      <c r="W866" s="69">
        <f>IF(B866="","","02")</f>
        <v/>
      </c>
      <c r="X866" s="69">
        <f>IF(B866="","","01")</f>
        <v/>
      </c>
      <c r="Y866" s="70" t="n"/>
      <c r="Z866" s="70">
        <f>IF(M866="no_cargado",VLOOKUP(B866,NAfiliado_NFarmacia!A:H,8,0),"")</f>
        <v/>
      </c>
      <c r="AA866" s="70" t="n"/>
    </row>
    <row r="867">
      <c r="G867" s="66">
        <f>+IF($B867="","",+IFERROR(+VLOOKUP(B867,padron!$A$2:$E$2000,2,0),+IFERROR(VLOOKUP(B867,NAfiliado_NFarmacia!$A:$J,10,0),"Ingresar Nuevo Afiliado")))</f>
        <v/>
      </c>
      <c r="H867" s="70" t="n"/>
      <c r="I867" s="70" t="n"/>
      <c r="J867" s="70" t="n"/>
      <c r="K867" s="70" t="n"/>
      <c r="L867" s="69">
        <f>+IF(B867="","",IF(F867="No","84005541",+IFERROR(+VLOOKUP(inicio!B867,padron!$A$2:$H$1999,8,0),"84005541")))</f>
        <v/>
      </c>
      <c r="M867" s="70" t="n"/>
      <c r="N867" s="70" t="n"/>
      <c r="O867" s="72" t="n"/>
      <c r="P867" s="70" t="n"/>
      <c r="Q867" s="70" t="n"/>
      <c r="R867" s="70" t="n"/>
      <c r="S867" s="70" t="n"/>
      <c r="T867" s="70" t="n"/>
      <c r="U867" s="70" t="n"/>
      <c r="V867" s="70" t="n"/>
      <c r="W867" s="69">
        <f>IF(B867="","","02")</f>
        <v/>
      </c>
      <c r="X867" s="69">
        <f>IF(B867="","","01")</f>
        <v/>
      </c>
      <c r="Y867" s="70" t="n"/>
      <c r="Z867" s="70">
        <f>IF(M867="no_cargado",VLOOKUP(B867,NAfiliado_NFarmacia!A:H,8,0),"")</f>
        <v/>
      </c>
      <c r="AA867" s="70" t="n"/>
    </row>
    <row r="868">
      <c r="G868" s="66">
        <f>+IF($B868="","",+IFERROR(+VLOOKUP(B868,padron!$A$2:$E$2000,2,0),+IFERROR(VLOOKUP(B868,NAfiliado_NFarmacia!$A:$J,10,0),"Ingresar Nuevo Afiliado")))</f>
        <v/>
      </c>
      <c r="H868" s="70" t="n"/>
      <c r="I868" s="70" t="n"/>
      <c r="J868" s="70" t="n"/>
      <c r="K868" s="70" t="n"/>
      <c r="L868" s="69">
        <f>+IF(B868="","",IF(F868="No","84005541",+IFERROR(+VLOOKUP(inicio!B868,padron!$A$2:$H$1999,8,0),"84005541")))</f>
        <v/>
      </c>
      <c r="M868" s="70" t="n"/>
      <c r="N868" s="70" t="n"/>
      <c r="O868" s="72" t="n"/>
      <c r="P868" s="70" t="n"/>
      <c r="Q868" s="70" t="n"/>
      <c r="R868" s="70" t="n"/>
      <c r="S868" s="70" t="n"/>
      <c r="T868" s="70" t="n"/>
      <c r="U868" s="70" t="n"/>
      <c r="V868" s="70" t="n"/>
      <c r="W868" s="69">
        <f>IF(B868="","","02")</f>
        <v/>
      </c>
      <c r="X868" s="69">
        <f>IF(B868="","","01")</f>
        <v/>
      </c>
      <c r="Y868" s="70" t="n"/>
      <c r="Z868" s="70">
        <f>IF(M868="no_cargado",VLOOKUP(B868,NAfiliado_NFarmacia!A:H,8,0),"")</f>
        <v/>
      </c>
      <c r="AA868" s="70" t="n"/>
    </row>
    <row r="869">
      <c r="G869" s="66">
        <f>+IF($B869="","",+IFERROR(+VLOOKUP(B869,padron!$A$2:$E$2000,2,0),+IFERROR(VLOOKUP(B869,NAfiliado_NFarmacia!$A:$J,10,0),"Ingresar Nuevo Afiliado")))</f>
        <v/>
      </c>
      <c r="H869" s="70" t="n"/>
      <c r="I869" s="70" t="n"/>
      <c r="J869" s="70" t="n"/>
      <c r="K869" s="70" t="n"/>
      <c r="L869" s="69">
        <f>+IF(B869="","",IF(F869="No","84005541",+IFERROR(+VLOOKUP(inicio!B869,padron!$A$2:$H$1999,8,0),"84005541")))</f>
        <v/>
      </c>
      <c r="M869" s="70" t="n"/>
      <c r="N869" s="70" t="n"/>
      <c r="O869" s="72" t="n"/>
      <c r="P869" s="70" t="n"/>
      <c r="Q869" s="70" t="n"/>
      <c r="R869" s="70" t="n"/>
      <c r="S869" s="70" t="n"/>
      <c r="T869" s="70" t="n"/>
      <c r="U869" s="70" t="n"/>
      <c r="V869" s="70" t="n"/>
      <c r="W869" s="69">
        <f>IF(B869="","","02")</f>
        <v/>
      </c>
      <c r="X869" s="69">
        <f>IF(B869="","","01")</f>
        <v/>
      </c>
      <c r="Y869" s="70" t="n"/>
      <c r="Z869" s="70">
        <f>IF(M869="no_cargado",VLOOKUP(B869,NAfiliado_NFarmacia!A:H,8,0),"")</f>
        <v/>
      </c>
      <c r="AA869" s="70" t="n"/>
    </row>
    <row r="870">
      <c r="G870" s="66">
        <f>+IF($B870="","",+IFERROR(+VLOOKUP(B870,padron!$A$2:$E$2000,2,0),+IFERROR(VLOOKUP(B870,NAfiliado_NFarmacia!$A:$J,10,0),"Ingresar Nuevo Afiliado")))</f>
        <v/>
      </c>
      <c r="H870" s="70" t="n"/>
      <c r="I870" s="70" t="n"/>
      <c r="J870" s="70" t="n"/>
      <c r="K870" s="70" t="n"/>
      <c r="L870" s="69">
        <f>+IF(B870="","",IF(F870="No","84005541",+IFERROR(+VLOOKUP(inicio!B870,padron!$A$2:$H$1999,8,0),"84005541")))</f>
        <v/>
      </c>
      <c r="M870" s="70" t="n"/>
      <c r="N870" s="70" t="n"/>
      <c r="O870" s="72" t="n"/>
      <c r="P870" s="70" t="n"/>
      <c r="Q870" s="70" t="n"/>
      <c r="R870" s="70" t="n"/>
      <c r="S870" s="70" t="n"/>
      <c r="T870" s="70" t="n"/>
      <c r="U870" s="70" t="n"/>
      <c r="V870" s="70" t="n"/>
      <c r="W870" s="69">
        <f>IF(B870="","","02")</f>
        <v/>
      </c>
      <c r="X870" s="69">
        <f>IF(B870="","","01")</f>
        <v/>
      </c>
      <c r="Y870" s="70" t="n"/>
      <c r="Z870" s="70">
        <f>IF(M870="no_cargado",VLOOKUP(B870,NAfiliado_NFarmacia!A:H,8,0),"")</f>
        <v/>
      </c>
      <c r="AA870" s="70" t="n"/>
    </row>
    <row r="871">
      <c r="G871" s="66">
        <f>+IF($B871="","",+IFERROR(+VLOOKUP(B871,padron!$A$2:$E$2000,2,0),+IFERROR(VLOOKUP(B871,NAfiliado_NFarmacia!$A:$J,10,0),"Ingresar Nuevo Afiliado")))</f>
        <v/>
      </c>
      <c r="H871" s="70" t="n"/>
      <c r="I871" s="70" t="n"/>
      <c r="J871" s="70" t="n"/>
      <c r="K871" s="70" t="n"/>
      <c r="L871" s="69">
        <f>+IF(B871="","",IF(F871="No","84005541",+IFERROR(+VLOOKUP(inicio!B871,padron!$A$2:$H$1999,8,0),"84005541")))</f>
        <v/>
      </c>
      <c r="M871" s="70" t="n"/>
      <c r="N871" s="70" t="n"/>
      <c r="O871" s="72" t="n"/>
      <c r="P871" s="70" t="n"/>
      <c r="Q871" s="70" t="n"/>
      <c r="R871" s="70" t="n"/>
      <c r="S871" s="70" t="n"/>
      <c r="T871" s="70" t="n"/>
      <c r="U871" s="70" t="n"/>
      <c r="V871" s="70" t="n"/>
      <c r="W871" s="69">
        <f>IF(B871="","","02")</f>
        <v/>
      </c>
      <c r="X871" s="69">
        <f>IF(B871="","","01")</f>
        <v/>
      </c>
      <c r="Y871" s="70" t="n"/>
      <c r="Z871" s="70">
        <f>IF(M871="no_cargado",VLOOKUP(B871,NAfiliado_NFarmacia!A:H,8,0),"")</f>
        <v/>
      </c>
      <c r="AA871" s="70" t="n"/>
    </row>
    <row r="872">
      <c r="G872" s="66">
        <f>+IF($B872="","",+IFERROR(+VLOOKUP(B872,padron!$A$2:$E$2000,2,0),+IFERROR(VLOOKUP(B872,NAfiliado_NFarmacia!$A:$J,10,0),"Ingresar Nuevo Afiliado")))</f>
        <v/>
      </c>
      <c r="H872" s="70" t="n"/>
      <c r="I872" s="70" t="n"/>
      <c r="J872" s="70" t="n"/>
      <c r="K872" s="70" t="n"/>
      <c r="L872" s="69">
        <f>+IF(B872="","",IF(F872="No","84005541",+IFERROR(+VLOOKUP(inicio!B872,padron!$A$2:$H$1999,8,0),"84005541")))</f>
        <v/>
      </c>
      <c r="M872" s="70" t="n"/>
      <c r="N872" s="70" t="n"/>
      <c r="O872" s="72" t="n"/>
      <c r="P872" s="70" t="n"/>
      <c r="Q872" s="70" t="n"/>
      <c r="R872" s="70" t="n"/>
      <c r="S872" s="70" t="n"/>
      <c r="T872" s="70" t="n"/>
      <c r="U872" s="70" t="n"/>
      <c r="V872" s="70" t="n"/>
      <c r="W872" s="69">
        <f>IF(B872="","","02")</f>
        <v/>
      </c>
      <c r="X872" s="69">
        <f>IF(B872="","","01")</f>
        <v/>
      </c>
      <c r="Y872" s="70" t="n"/>
      <c r="Z872" s="70">
        <f>IF(M872="no_cargado",VLOOKUP(B872,NAfiliado_NFarmacia!A:H,8,0),"")</f>
        <v/>
      </c>
      <c r="AA872" s="70" t="n"/>
    </row>
    <row r="873">
      <c r="G873" s="66">
        <f>+IF($B873="","",+IFERROR(+VLOOKUP(B873,padron!$A$2:$E$2000,2,0),+IFERROR(VLOOKUP(B873,NAfiliado_NFarmacia!$A:$J,10,0),"Ingresar Nuevo Afiliado")))</f>
        <v/>
      </c>
      <c r="H873" s="70" t="n"/>
      <c r="I873" s="70" t="n"/>
      <c r="J873" s="70" t="n"/>
      <c r="K873" s="70" t="n"/>
      <c r="L873" s="69">
        <f>+IF(B873="","",IF(F873="No","84005541",+IFERROR(+VLOOKUP(inicio!B873,padron!$A$2:$H$1999,8,0),"84005541")))</f>
        <v/>
      </c>
      <c r="M873" s="70" t="n"/>
      <c r="N873" s="70" t="n"/>
      <c r="O873" s="72" t="n"/>
      <c r="P873" s="70" t="n"/>
      <c r="Q873" s="70" t="n"/>
      <c r="R873" s="70" t="n"/>
      <c r="S873" s="70" t="n"/>
      <c r="T873" s="70" t="n"/>
      <c r="U873" s="70" t="n"/>
      <c r="V873" s="70" t="n"/>
      <c r="W873" s="69">
        <f>IF(B873="","","02")</f>
        <v/>
      </c>
      <c r="X873" s="69">
        <f>IF(B873="","","01")</f>
        <v/>
      </c>
      <c r="Y873" s="70" t="n"/>
      <c r="Z873" s="70">
        <f>IF(M873="no_cargado",VLOOKUP(B873,NAfiliado_NFarmacia!A:H,8,0),"")</f>
        <v/>
      </c>
      <c r="AA873" s="70" t="n"/>
    </row>
    <row r="874">
      <c r="G874" s="66">
        <f>+IF($B874="","",+IFERROR(+VLOOKUP(B874,padron!$A$2:$E$2000,2,0),+IFERROR(VLOOKUP(B874,NAfiliado_NFarmacia!$A:$J,10,0),"Ingresar Nuevo Afiliado")))</f>
        <v/>
      </c>
      <c r="H874" s="70" t="n"/>
      <c r="I874" s="70" t="n"/>
      <c r="J874" s="70" t="n"/>
      <c r="K874" s="70" t="n"/>
      <c r="L874" s="69">
        <f>+IF(B874="","",IF(F874="No","84005541",+IFERROR(+VLOOKUP(inicio!B874,padron!$A$2:$H$1999,8,0),"84005541")))</f>
        <v/>
      </c>
      <c r="M874" s="70" t="n"/>
      <c r="N874" s="70" t="n"/>
      <c r="O874" s="72" t="n"/>
      <c r="P874" s="70" t="n"/>
      <c r="Q874" s="70" t="n"/>
      <c r="R874" s="70" t="n"/>
      <c r="S874" s="70" t="n"/>
      <c r="T874" s="70" t="n"/>
      <c r="U874" s="70" t="n"/>
      <c r="V874" s="70" t="n"/>
      <c r="W874" s="69">
        <f>IF(B874="","","02")</f>
        <v/>
      </c>
      <c r="X874" s="69">
        <f>IF(B874="","","01")</f>
        <v/>
      </c>
      <c r="Y874" s="70" t="n"/>
      <c r="Z874" s="70">
        <f>IF(M874="no_cargado",VLOOKUP(B874,NAfiliado_NFarmacia!A:H,8,0),"")</f>
        <v/>
      </c>
      <c r="AA874" s="70" t="n"/>
    </row>
    <row r="875">
      <c r="G875" s="66">
        <f>+IF($B875="","",+IFERROR(+VLOOKUP(B875,padron!$A$2:$E$2000,2,0),+IFERROR(VLOOKUP(B875,NAfiliado_NFarmacia!$A:$J,10,0),"Ingresar Nuevo Afiliado")))</f>
        <v/>
      </c>
      <c r="H875" s="70" t="n"/>
      <c r="I875" s="70" t="n"/>
      <c r="J875" s="70" t="n"/>
      <c r="K875" s="70" t="n"/>
      <c r="L875" s="69">
        <f>+IF(B875="","",IF(F875="No","84005541",+IFERROR(+VLOOKUP(inicio!B875,padron!$A$2:$H$1999,8,0),"84005541")))</f>
        <v/>
      </c>
      <c r="M875" s="70" t="n"/>
      <c r="N875" s="70" t="n"/>
      <c r="O875" s="72" t="n"/>
      <c r="P875" s="70" t="n"/>
      <c r="Q875" s="70" t="n"/>
      <c r="R875" s="70" t="n"/>
      <c r="S875" s="70" t="n"/>
      <c r="T875" s="70" t="n"/>
      <c r="U875" s="70" t="n"/>
      <c r="V875" s="70" t="n"/>
      <c r="W875" s="69">
        <f>IF(B875="","","02")</f>
        <v/>
      </c>
      <c r="X875" s="69">
        <f>IF(B875="","","01")</f>
        <v/>
      </c>
      <c r="Y875" s="70" t="n"/>
      <c r="Z875" s="70">
        <f>IF(M875="no_cargado",VLOOKUP(B875,NAfiliado_NFarmacia!A:H,8,0),"")</f>
        <v/>
      </c>
      <c r="AA875" s="70" t="n"/>
    </row>
    <row r="876">
      <c r="G876" s="66">
        <f>+IF($B876="","",+IFERROR(+VLOOKUP(B876,padron!$A$2:$E$2000,2,0),+IFERROR(VLOOKUP(B876,NAfiliado_NFarmacia!$A:$J,10,0),"Ingresar Nuevo Afiliado")))</f>
        <v/>
      </c>
      <c r="H876" s="70" t="n"/>
      <c r="I876" s="70" t="n"/>
      <c r="J876" s="70" t="n"/>
      <c r="K876" s="70" t="n"/>
      <c r="L876" s="69">
        <f>+IF(B876="","",IF(F876="No","84005541",+IFERROR(+VLOOKUP(inicio!B876,padron!$A$2:$H$1999,8,0),"84005541")))</f>
        <v/>
      </c>
      <c r="M876" s="70" t="n"/>
      <c r="N876" s="70" t="n"/>
      <c r="O876" s="72" t="n"/>
      <c r="P876" s="70" t="n"/>
      <c r="Q876" s="70" t="n"/>
      <c r="R876" s="70" t="n"/>
      <c r="S876" s="70" t="n"/>
      <c r="T876" s="70" t="n"/>
      <c r="U876" s="70" t="n"/>
      <c r="V876" s="70" t="n"/>
      <c r="W876" s="69">
        <f>IF(B876="","","02")</f>
        <v/>
      </c>
      <c r="X876" s="69">
        <f>IF(B876="","","01")</f>
        <v/>
      </c>
      <c r="Y876" s="70" t="n"/>
      <c r="Z876" s="70">
        <f>IF(M876="no_cargado",VLOOKUP(B876,NAfiliado_NFarmacia!A:H,8,0),"")</f>
        <v/>
      </c>
      <c r="AA876" s="70" t="n"/>
    </row>
    <row r="877">
      <c r="G877" s="66">
        <f>+IF($B877="","",+IFERROR(+VLOOKUP(B877,padron!$A$2:$E$2000,2,0),+IFERROR(VLOOKUP(B877,NAfiliado_NFarmacia!$A:$J,10,0),"Ingresar Nuevo Afiliado")))</f>
        <v/>
      </c>
      <c r="H877" s="70" t="n"/>
      <c r="I877" s="70" t="n"/>
      <c r="J877" s="70" t="n"/>
      <c r="K877" s="70" t="n"/>
      <c r="L877" s="69">
        <f>+IF(B877="","",IF(F877="No","84005541",+IFERROR(+VLOOKUP(inicio!B877,padron!$A$2:$H$1999,8,0),"84005541")))</f>
        <v/>
      </c>
      <c r="M877" s="70" t="n"/>
      <c r="N877" s="70" t="n"/>
      <c r="O877" s="72" t="n"/>
      <c r="P877" s="70" t="n"/>
      <c r="Q877" s="70" t="n"/>
      <c r="R877" s="70" t="n"/>
      <c r="S877" s="70" t="n"/>
      <c r="T877" s="70" t="n"/>
      <c r="U877" s="70" t="n"/>
      <c r="V877" s="70" t="n"/>
      <c r="W877" s="69">
        <f>IF(B877="","","02")</f>
        <v/>
      </c>
      <c r="X877" s="69">
        <f>IF(B877="","","01")</f>
        <v/>
      </c>
      <c r="Y877" s="70" t="n"/>
      <c r="Z877" s="70">
        <f>IF(M877="no_cargado",VLOOKUP(B877,NAfiliado_NFarmacia!A:H,8,0),"")</f>
        <v/>
      </c>
      <c r="AA877" s="70" t="n"/>
    </row>
    <row r="878">
      <c r="G878" s="66">
        <f>+IF($B878="","",+IFERROR(+VLOOKUP(B878,padron!$A$2:$E$2000,2,0),+IFERROR(VLOOKUP(B878,NAfiliado_NFarmacia!$A:$J,10,0),"Ingresar Nuevo Afiliado")))</f>
        <v/>
      </c>
      <c r="H878" s="70" t="n"/>
      <c r="I878" s="70" t="n"/>
      <c r="J878" s="70" t="n"/>
      <c r="K878" s="70" t="n"/>
      <c r="L878" s="69">
        <f>+IF(B878="","",IF(F878="No","84005541",+IFERROR(+VLOOKUP(inicio!B878,padron!$A$2:$H$1999,8,0),"84005541")))</f>
        <v/>
      </c>
      <c r="M878" s="70" t="n"/>
      <c r="N878" s="70" t="n"/>
      <c r="O878" s="72" t="n"/>
      <c r="P878" s="70" t="n"/>
      <c r="Q878" s="70" t="n"/>
      <c r="R878" s="70" t="n"/>
      <c r="S878" s="70" t="n"/>
      <c r="T878" s="70" t="n"/>
      <c r="U878" s="70" t="n"/>
      <c r="V878" s="70" t="n"/>
      <c r="W878" s="69">
        <f>IF(B878="","","02")</f>
        <v/>
      </c>
      <c r="X878" s="69">
        <f>IF(B878="","","01")</f>
        <v/>
      </c>
      <c r="Y878" s="70" t="n"/>
      <c r="Z878" s="70">
        <f>IF(M878="no_cargado",VLOOKUP(B878,NAfiliado_NFarmacia!A:H,8,0),"")</f>
        <v/>
      </c>
      <c r="AA878" s="70" t="n"/>
    </row>
    <row r="879">
      <c r="G879" s="66">
        <f>+IF($B879="","",+IFERROR(+VLOOKUP(B879,padron!$A$2:$E$2000,2,0),+IFERROR(VLOOKUP(B879,NAfiliado_NFarmacia!$A:$J,10,0),"Ingresar Nuevo Afiliado")))</f>
        <v/>
      </c>
      <c r="H879" s="70" t="n"/>
      <c r="I879" s="70" t="n"/>
      <c r="J879" s="70" t="n"/>
      <c r="K879" s="70" t="n"/>
      <c r="L879" s="69">
        <f>+IF(B879="","",IF(F879="No","84005541",+IFERROR(+VLOOKUP(inicio!B879,padron!$A$2:$H$1999,8,0),"84005541")))</f>
        <v/>
      </c>
      <c r="M879" s="70" t="n"/>
      <c r="N879" s="70" t="n"/>
      <c r="O879" s="72" t="n"/>
      <c r="P879" s="70" t="n"/>
      <c r="Q879" s="70" t="n"/>
      <c r="R879" s="70" t="n"/>
      <c r="S879" s="70" t="n"/>
      <c r="T879" s="70" t="n"/>
      <c r="U879" s="70" t="n"/>
      <c r="V879" s="70" t="n"/>
      <c r="W879" s="69">
        <f>IF(B879="","","02")</f>
        <v/>
      </c>
      <c r="X879" s="69">
        <f>IF(B879="","","01")</f>
        <v/>
      </c>
      <c r="Y879" s="70" t="n"/>
      <c r="Z879" s="70">
        <f>IF(M879="no_cargado",VLOOKUP(B879,NAfiliado_NFarmacia!A:H,8,0),"")</f>
        <v/>
      </c>
      <c r="AA879" s="70" t="n"/>
    </row>
    <row r="880">
      <c r="G880" s="66">
        <f>+IF($B880="","",+IFERROR(+VLOOKUP(B880,padron!$A$2:$E$2000,2,0),+IFERROR(VLOOKUP(B880,NAfiliado_NFarmacia!$A:$J,10,0),"Ingresar Nuevo Afiliado")))</f>
        <v/>
      </c>
      <c r="H880" s="70" t="n"/>
      <c r="I880" s="70" t="n"/>
      <c r="J880" s="70" t="n"/>
      <c r="K880" s="70" t="n"/>
      <c r="L880" s="69">
        <f>+IF(B880="","",IF(F880="No","84005541",+IFERROR(+VLOOKUP(inicio!B880,padron!$A$2:$H$1999,8,0),"84005541")))</f>
        <v/>
      </c>
      <c r="M880" s="70" t="n"/>
      <c r="N880" s="70" t="n"/>
      <c r="O880" s="72" t="n"/>
      <c r="P880" s="70" t="n"/>
      <c r="Q880" s="70" t="n"/>
      <c r="R880" s="70" t="n"/>
      <c r="S880" s="70" t="n"/>
      <c r="T880" s="70" t="n"/>
      <c r="U880" s="70" t="n"/>
      <c r="V880" s="70" t="n"/>
      <c r="W880" s="69">
        <f>IF(B880="","","02")</f>
        <v/>
      </c>
      <c r="X880" s="69">
        <f>IF(B880="","","01")</f>
        <v/>
      </c>
      <c r="Y880" s="70" t="n"/>
      <c r="Z880" s="70">
        <f>IF(M880="no_cargado",VLOOKUP(B880,NAfiliado_NFarmacia!A:H,8,0),"")</f>
        <v/>
      </c>
      <c r="AA880" s="70" t="n"/>
    </row>
    <row r="881">
      <c r="G881" s="66">
        <f>+IF($B881="","",+IFERROR(+VLOOKUP(B881,padron!$A$2:$E$2000,2,0),+IFERROR(VLOOKUP(B881,NAfiliado_NFarmacia!$A:$J,10,0),"Ingresar Nuevo Afiliado")))</f>
        <v/>
      </c>
      <c r="H881" s="70" t="n"/>
      <c r="I881" s="70" t="n"/>
      <c r="J881" s="70" t="n"/>
      <c r="K881" s="70" t="n"/>
      <c r="L881" s="69">
        <f>+IF(B881="","",IF(F881="No","84005541",+IFERROR(+VLOOKUP(inicio!B881,padron!$A$2:$H$1999,8,0),"84005541")))</f>
        <v/>
      </c>
      <c r="M881" s="70" t="n"/>
      <c r="N881" s="70" t="n"/>
      <c r="O881" s="72" t="n"/>
      <c r="P881" s="70" t="n"/>
      <c r="Q881" s="70" t="n"/>
      <c r="R881" s="70" t="n"/>
      <c r="S881" s="70" t="n"/>
      <c r="T881" s="70" t="n"/>
      <c r="U881" s="70" t="n"/>
      <c r="V881" s="70" t="n"/>
      <c r="W881" s="69">
        <f>IF(B881="","","02")</f>
        <v/>
      </c>
      <c r="X881" s="69">
        <f>IF(B881="","","01")</f>
        <v/>
      </c>
      <c r="Y881" s="70" t="n"/>
      <c r="Z881" s="70">
        <f>IF(M881="no_cargado",VLOOKUP(B881,NAfiliado_NFarmacia!A:H,8,0),"")</f>
        <v/>
      </c>
      <c r="AA881" s="70" t="n"/>
    </row>
    <row r="882">
      <c r="G882" s="66">
        <f>+IF($B882="","",+IFERROR(+VLOOKUP(B882,padron!$A$2:$E$2000,2,0),+IFERROR(VLOOKUP(B882,NAfiliado_NFarmacia!$A:$J,10,0),"Ingresar Nuevo Afiliado")))</f>
        <v/>
      </c>
      <c r="H882" s="70" t="n"/>
      <c r="I882" s="70" t="n"/>
      <c r="J882" s="70" t="n"/>
      <c r="K882" s="70" t="n"/>
      <c r="L882" s="69">
        <f>+IF(B882="","",IF(F882="No","84005541",+IFERROR(+VLOOKUP(inicio!B882,padron!$A$2:$H$1999,8,0),"84005541")))</f>
        <v/>
      </c>
      <c r="M882" s="70" t="n"/>
      <c r="N882" s="70" t="n"/>
      <c r="O882" s="72" t="n"/>
      <c r="P882" s="70" t="n"/>
      <c r="Q882" s="70" t="n"/>
      <c r="R882" s="70" t="n"/>
      <c r="S882" s="70" t="n"/>
      <c r="T882" s="70" t="n"/>
      <c r="U882" s="70" t="n"/>
      <c r="V882" s="70" t="n"/>
      <c r="W882" s="69">
        <f>IF(B882="","","02")</f>
        <v/>
      </c>
      <c r="X882" s="69">
        <f>IF(B882="","","01")</f>
        <v/>
      </c>
      <c r="Y882" s="70" t="n"/>
      <c r="Z882" s="70">
        <f>IF(M882="no_cargado",VLOOKUP(B882,NAfiliado_NFarmacia!A:H,8,0),"")</f>
        <v/>
      </c>
      <c r="AA882" s="70" t="n"/>
    </row>
    <row r="883">
      <c r="G883" s="66">
        <f>+IF($B883="","",+IFERROR(+VLOOKUP(B883,padron!$A$2:$E$2000,2,0),+IFERROR(VLOOKUP(B883,NAfiliado_NFarmacia!$A:$J,10,0),"Ingresar Nuevo Afiliado")))</f>
        <v/>
      </c>
      <c r="H883" s="70" t="n"/>
      <c r="I883" s="70" t="n"/>
      <c r="J883" s="70" t="n"/>
      <c r="K883" s="70" t="n"/>
      <c r="L883" s="69">
        <f>+IF(B883="","",IF(F883="No","84005541",+IFERROR(+VLOOKUP(inicio!B883,padron!$A$2:$H$1999,8,0),"84005541")))</f>
        <v/>
      </c>
      <c r="M883" s="70" t="n"/>
      <c r="N883" s="70" t="n"/>
      <c r="O883" s="72" t="n"/>
      <c r="P883" s="70" t="n"/>
      <c r="Q883" s="70" t="n"/>
      <c r="R883" s="70" t="n"/>
      <c r="S883" s="70" t="n"/>
      <c r="T883" s="70" t="n"/>
      <c r="U883" s="70" t="n"/>
      <c r="V883" s="70" t="n"/>
      <c r="W883" s="69">
        <f>IF(B883="","","02")</f>
        <v/>
      </c>
      <c r="X883" s="69">
        <f>IF(B883="","","01")</f>
        <v/>
      </c>
      <c r="Y883" s="70" t="n"/>
      <c r="Z883" s="70">
        <f>IF(M883="no_cargado",VLOOKUP(B883,NAfiliado_NFarmacia!A:H,8,0),"")</f>
        <v/>
      </c>
      <c r="AA883" s="70" t="n"/>
    </row>
    <row r="884">
      <c r="G884" s="66">
        <f>+IF($B884="","",+IFERROR(+VLOOKUP(B884,padron!$A$2:$E$2000,2,0),+IFERROR(VLOOKUP(B884,NAfiliado_NFarmacia!$A:$J,10,0),"Ingresar Nuevo Afiliado")))</f>
        <v/>
      </c>
      <c r="H884" s="70" t="n"/>
      <c r="I884" s="70" t="n"/>
      <c r="J884" s="70" t="n"/>
      <c r="K884" s="70" t="n"/>
      <c r="L884" s="69">
        <f>+IF(B884="","",IF(F884="No","84005541",+IFERROR(+VLOOKUP(inicio!B884,padron!$A$2:$H$1999,8,0),"84005541")))</f>
        <v/>
      </c>
      <c r="M884" s="70" t="n"/>
      <c r="N884" s="70" t="n"/>
      <c r="O884" s="72" t="n"/>
      <c r="P884" s="70" t="n"/>
      <c r="Q884" s="70" t="n"/>
      <c r="R884" s="70" t="n"/>
      <c r="S884" s="70" t="n"/>
      <c r="T884" s="70" t="n"/>
      <c r="U884" s="70" t="n"/>
      <c r="V884" s="70" t="n"/>
      <c r="W884" s="69">
        <f>IF(B884="","","02")</f>
        <v/>
      </c>
      <c r="X884" s="69">
        <f>IF(B884="","","01")</f>
        <v/>
      </c>
      <c r="Y884" s="70" t="n"/>
      <c r="Z884" s="70">
        <f>IF(M884="no_cargado",VLOOKUP(B884,NAfiliado_NFarmacia!A:H,8,0),"")</f>
        <v/>
      </c>
      <c r="AA884" s="70" t="n"/>
    </row>
    <row r="885">
      <c r="G885" s="66">
        <f>+IF($B885="","",+IFERROR(+VLOOKUP(B885,padron!$A$2:$E$2000,2,0),+IFERROR(VLOOKUP(B885,NAfiliado_NFarmacia!$A:$J,10,0),"Ingresar Nuevo Afiliado")))</f>
        <v/>
      </c>
      <c r="H885" s="70" t="n"/>
      <c r="I885" s="70" t="n"/>
      <c r="J885" s="70" t="n"/>
      <c r="K885" s="70" t="n"/>
      <c r="L885" s="69">
        <f>+IF(B885="","",IF(F885="No","84005541",+IFERROR(+VLOOKUP(inicio!B885,padron!$A$2:$H$1999,8,0),"84005541")))</f>
        <v/>
      </c>
      <c r="M885" s="70" t="n"/>
      <c r="N885" s="70" t="n"/>
      <c r="O885" s="72" t="n"/>
      <c r="P885" s="70" t="n"/>
      <c r="Q885" s="70" t="n"/>
      <c r="R885" s="70" t="n"/>
      <c r="S885" s="70" t="n"/>
      <c r="T885" s="70" t="n"/>
      <c r="U885" s="70" t="n"/>
      <c r="V885" s="70" t="n"/>
      <c r="W885" s="69">
        <f>IF(B885="","","02")</f>
        <v/>
      </c>
      <c r="X885" s="69">
        <f>IF(B885="","","01")</f>
        <v/>
      </c>
      <c r="Y885" s="70" t="n"/>
      <c r="Z885" s="70">
        <f>IF(M885="no_cargado",VLOOKUP(B885,NAfiliado_NFarmacia!A:H,8,0),"")</f>
        <v/>
      </c>
      <c r="AA885" s="70" t="n"/>
    </row>
    <row r="886">
      <c r="G886" s="66">
        <f>+IF($B886="","",+IFERROR(+VLOOKUP(B886,padron!$A$2:$E$2000,2,0),+IFERROR(VLOOKUP(B886,NAfiliado_NFarmacia!$A:$J,10,0),"Ingresar Nuevo Afiliado")))</f>
        <v/>
      </c>
      <c r="H886" s="70" t="n"/>
      <c r="I886" s="70" t="n"/>
      <c r="J886" s="70" t="n"/>
      <c r="K886" s="70" t="n"/>
      <c r="L886" s="69">
        <f>+IF(B886="","",IF(F886="No","84005541",+IFERROR(+VLOOKUP(inicio!B886,padron!$A$2:$H$1999,8,0),"84005541")))</f>
        <v/>
      </c>
      <c r="M886" s="70" t="n"/>
      <c r="N886" s="70" t="n"/>
      <c r="O886" s="72" t="n"/>
      <c r="P886" s="70" t="n"/>
      <c r="Q886" s="70" t="n"/>
      <c r="R886" s="70" t="n"/>
      <c r="S886" s="70" t="n"/>
      <c r="T886" s="70" t="n"/>
      <c r="U886" s="70" t="n"/>
      <c r="V886" s="70" t="n"/>
      <c r="W886" s="69">
        <f>IF(B886="","","02")</f>
        <v/>
      </c>
      <c r="X886" s="69">
        <f>IF(B886="","","01")</f>
        <v/>
      </c>
      <c r="Y886" s="70" t="n"/>
      <c r="Z886" s="70">
        <f>IF(M886="no_cargado",VLOOKUP(B886,NAfiliado_NFarmacia!A:H,8,0),"")</f>
        <v/>
      </c>
      <c r="AA886" s="70" t="n"/>
    </row>
    <row r="887">
      <c r="G887" s="66">
        <f>+IF($B887="","",+IFERROR(+VLOOKUP(B887,padron!$A$2:$E$2000,2,0),+IFERROR(VLOOKUP(B887,NAfiliado_NFarmacia!$A:$J,10,0),"Ingresar Nuevo Afiliado")))</f>
        <v/>
      </c>
      <c r="H887" s="70" t="n"/>
      <c r="I887" s="70" t="n"/>
      <c r="J887" s="70" t="n"/>
      <c r="K887" s="70" t="n"/>
      <c r="L887" s="69">
        <f>+IF(B887="","",IF(F887="No","84005541",+IFERROR(+VLOOKUP(inicio!B887,padron!$A$2:$H$1999,8,0),"84005541")))</f>
        <v/>
      </c>
      <c r="M887" s="70" t="n"/>
      <c r="N887" s="70" t="n"/>
      <c r="O887" s="72" t="n"/>
      <c r="P887" s="70" t="n"/>
      <c r="Q887" s="70" t="n"/>
      <c r="R887" s="70" t="n"/>
      <c r="S887" s="70" t="n"/>
      <c r="T887" s="70" t="n"/>
      <c r="U887" s="70" t="n"/>
      <c r="V887" s="70" t="n"/>
      <c r="W887" s="69">
        <f>IF(B887="","","02")</f>
        <v/>
      </c>
      <c r="X887" s="69">
        <f>IF(B887="","","01")</f>
        <v/>
      </c>
      <c r="Y887" s="70" t="n"/>
      <c r="Z887" s="70">
        <f>IF(M887="no_cargado",VLOOKUP(B887,NAfiliado_NFarmacia!A:H,8,0),"")</f>
        <v/>
      </c>
      <c r="AA887" s="70" t="n"/>
    </row>
    <row r="888">
      <c r="G888" s="66">
        <f>+IF($B888="","",+IFERROR(+VLOOKUP(B888,padron!$A$2:$E$2000,2,0),+IFERROR(VLOOKUP(B888,NAfiliado_NFarmacia!$A:$J,10,0),"Ingresar Nuevo Afiliado")))</f>
        <v/>
      </c>
      <c r="H888" s="70" t="n"/>
      <c r="I888" s="70" t="n"/>
      <c r="J888" s="70" t="n"/>
      <c r="K888" s="70" t="n"/>
      <c r="L888" s="69">
        <f>+IF(B888="","",IF(F888="No","84005541",+IFERROR(+VLOOKUP(inicio!B888,padron!$A$2:$H$1999,8,0),"84005541")))</f>
        <v/>
      </c>
      <c r="M888" s="70" t="n"/>
      <c r="N888" s="70" t="n"/>
      <c r="O888" s="72" t="n"/>
      <c r="P888" s="70" t="n"/>
      <c r="Q888" s="70" t="n"/>
      <c r="R888" s="70" t="n"/>
      <c r="S888" s="70" t="n"/>
      <c r="T888" s="70" t="n"/>
      <c r="U888" s="70" t="n"/>
      <c r="V888" s="70" t="n"/>
      <c r="W888" s="69">
        <f>IF(B888="","","02")</f>
        <v/>
      </c>
      <c r="X888" s="69">
        <f>IF(B888="","","01")</f>
        <v/>
      </c>
      <c r="Y888" s="70" t="n"/>
      <c r="Z888" s="70">
        <f>IF(M888="no_cargado",VLOOKUP(B888,NAfiliado_NFarmacia!A:H,8,0),"")</f>
        <v/>
      </c>
      <c r="AA888" s="70" t="n"/>
    </row>
    <row r="889">
      <c r="G889" s="66">
        <f>+IF($B889="","",+IFERROR(+VLOOKUP(B889,padron!$A$2:$E$2000,2,0),+IFERROR(VLOOKUP(B889,NAfiliado_NFarmacia!$A:$J,10,0),"Ingresar Nuevo Afiliado")))</f>
        <v/>
      </c>
      <c r="H889" s="70" t="n"/>
      <c r="I889" s="70" t="n"/>
      <c r="J889" s="70" t="n"/>
      <c r="K889" s="70" t="n"/>
      <c r="L889" s="69">
        <f>+IF(B889="","",IF(F889="No","84005541",+IFERROR(+VLOOKUP(inicio!B889,padron!$A$2:$H$1999,8,0),"84005541")))</f>
        <v/>
      </c>
      <c r="M889" s="70" t="n"/>
      <c r="N889" s="70" t="n"/>
      <c r="O889" s="72" t="n"/>
      <c r="P889" s="70" t="n"/>
      <c r="Q889" s="70" t="n"/>
      <c r="R889" s="70" t="n"/>
      <c r="S889" s="70" t="n"/>
      <c r="T889" s="70" t="n"/>
      <c r="U889" s="70" t="n"/>
      <c r="V889" s="70" t="n"/>
      <c r="W889" s="69">
        <f>IF(B889="","","02")</f>
        <v/>
      </c>
      <c r="X889" s="69">
        <f>IF(B889="","","01")</f>
        <v/>
      </c>
      <c r="Y889" s="70" t="n"/>
      <c r="Z889" s="70">
        <f>IF(M889="no_cargado",VLOOKUP(B889,NAfiliado_NFarmacia!A:H,8,0),"")</f>
        <v/>
      </c>
      <c r="AA889" s="70" t="n"/>
    </row>
    <row r="890">
      <c r="G890" s="66">
        <f>+IF($B890="","",+IFERROR(+VLOOKUP(B890,padron!$A$2:$E$2000,2,0),+IFERROR(VLOOKUP(B890,NAfiliado_NFarmacia!$A:$J,10,0),"Ingresar Nuevo Afiliado")))</f>
        <v/>
      </c>
      <c r="H890" s="70" t="n"/>
      <c r="I890" s="70" t="n"/>
      <c r="J890" s="70" t="n"/>
      <c r="K890" s="70" t="n"/>
      <c r="L890" s="69">
        <f>+IF(B890="","",IF(F890="No","84005541",+IFERROR(+VLOOKUP(inicio!B890,padron!$A$2:$H$1999,8,0),"84005541")))</f>
        <v/>
      </c>
      <c r="M890" s="70" t="n"/>
      <c r="N890" s="70" t="n"/>
      <c r="O890" s="72" t="n"/>
      <c r="P890" s="70" t="n"/>
      <c r="Q890" s="70" t="n"/>
      <c r="R890" s="70" t="n"/>
      <c r="S890" s="70" t="n"/>
      <c r="T890" s="70" t="n"/>
      <c r="U890" s="70" t="n"/>
      <c r="V890" s="70" t="n"/>
      <c r="W890" s="69">
        <f>IF(B890="","","02")</f>
        <v/>
      </c>
      <c r="X890" s="69">
        <f>IF(B890="","","01")</f>
        <v/>
      </c>
      <c r="Y890" s="70" t="n"/>
      <c r="Z890" s="70">
        <f>IF(M890="no_cargado",VLOOKUP(B890,NAfiliado_NFarmacia!A:H,8,0),"")</f>
        <v/>
      </c>
      <c r="AA890" s="70" t="n"/>
    </row>
    <row r="891">
      <c r="G891" s="66">
        <f>+IF($B891="","",+IFERROR(+VLOOKUP(B891,padron!$A$2:$E$2000,2,0),+IFERROR(VLOOKUP(B891,NAfiliado_NFarmacia!$A:$J,10,0),"Ingresar Nuevo Afiliado")))</f>
        <v/>
      </c>
      <c r="H891" s="70" t="n"/>
      <c r="I891" s="70" t="n"/>
      <c r="J891" s="70" t="n"/>
      <c r="K891" s="70" t="n"/>
      <c r="L891" s="69">
        <f>+IF(B891="","",IF(F891="No","84005541",+IFERROR(+VLOOKUP(inicio!B891,padron!$A$2:$H$1999,8,0),"84005541")))</f>
        <v/>
      </c>
      <c r="M891" s="70" t="n"/>
      <c r="N891" s="70" t="n"/>
      <c r="O891" s="72" t="n"/>
      <c r="P891" s="70" t="n"/>
      <c r="Q891" s="70" t="n"/>
      <c r="R891" s="70" t="n"/>
      <c r="S891" s="70" t="n"/>
      <c r="T891" s="70" t="n"/>
      <c r="U891" s="70" t="n"/>
      <c r="V891" s="70" t="n"/>
      <c r="W891" s="69">
        <f>IF(B891="","","02")</f>
        <v/>
      </c>
      <c r="X891" s="69">
        <f>IF(B891="","","01")</f>
        <v/>
      </c>
      <c r="Y891" s="70" t="n"/>
      <c r="Z891" s="70">
        <f>IF(M891="no_cargado",VLOOKUP(B891,NAfiliado_NFarmacia!A:H,8,0),"")</f>
        <v/>
      </c>
      <c r="AA891" s="70" t="n"/>
    </row>
    <row r="892">
      <c r="G892" s="66">
        <f>+IF($B892="","",+IFERROR(+VLOOKUP(B892,padron!$A$2:$E$2000,2,0),+IFERROR(VLOOKUP(B892,NAfiliado_NFarmacia!$A:$J,10,0),"Ingresar Nuevo Afiliado")))</f>
        <v/>
      </c>
      <c r="H892" s="70" t="n"/>
      <c r="I892" s="70" t="n"/>
      <c r="J892" s="70" t="n"/>
      <c r="K892" s="70" t="n"/>
      <c r="L892" s="69">
        <f>+IF(B892="","",IF(F892="No","84005541",+IFERROR(+VLOOKUP(inicio!B892,padron!$A$2:$H$1999,8,0),"84005541")))</f>
        <v/>
      </c>
      <c r="M892" s="70" t="n"/>
      <c r="N892" s="70" t="n"/>
      <c r="O892" s="72" t="n"/>
      <c r="P892" s="70" t="n"/>
      <c r="Q892" s="70" t="n"/>
      <c r="R892" s="70" t="n"/>
      <c r="S892" s="70" t="n"/>
      <c r="T892" s="70" t="n"/>
      <c r="U892" s="70" t="n"/>
      <c r="V892" s="70" t="n"/>
      <c r="W892" s="69">
        <f>IF(B892="","","02")</f>
        <v/>
      </c>
      <c r="X892" s="69">
        <f>IF(B892="","","01")</f>
        <v/>
      </c>
      <c r="Y892" s="70" t="n"/>
      <c r="Z892" s="70">
        <f>IF(M892="no_cargado",VLOOKUP(B892,NAfiliado_NFarmacia!A:H,8,0),"")</f>
        <v/>
      </c>
      <c r="AA892" s="70" t="n"/>
    </row>
    <row r="893">
      <c r="G893" s="66">
        <f>+IF($B893="","",+IFERROR(+VLOOKUP(B893,padron!$A$2:$E$2000,2,0),+IFERROR(VLOOKUP(B893,NAfiliado_NFarmacia!$A:$J,10,0),"Ingresar Nuevo Afiliado")))</f>
        <v/>
      </c>
      <c r="H893" s="70" t="n"/>
      <c r="I893" s="70" t="n"/>
      <c r="J893" s="70" t="n"/>
      <c r="K893" s="70" t="n"/>
      <c r="L893" s="69">
        <f>+IF(B893="","",IF(F893="No","84005541",+IFERROR(+VLOOKUP(inicio!B893,padron!$A$2:$H$1999,8,0),"84005541")))</f>
        <v/>
      </c>
      <c r="M893" s="70" t="n"/>
      <c r="N893" s="70" t="n"/>
      <c r="O893" s="72" t="n"/>
      <c r="P893" s="70" t="n"/>
      <c r="Q893" s="70" t="n"/>
      <c r="R893" s="70" t="n"/>
      <c r="S893" s="70" t="n"/>
      <c r="T893" s="70" t="n"/>
      <c r="U893" s="70" t="n"/>
      <c r="V893" s="70" t="n"/>
      <c r="W893" s="69">
        <f>IF(B893="","","02")</f>
        <v/>
      </c>
      <c r="X893" s="69">
        <f>IF(B893="","","01")</f>
        <v/>
      </c>
      <c r="Y893" s="70" t="n"/>
      <c r="Z893" s="70">
        <f>IF(M893="no_cargado",VLOOKUP(B893,NAfiliado_NFarmacia!A:H,8,0),"")</f>
        <v/>
      </c>
      <c r="AA893" s="70" t="n"/>
    </row>
    <row r="894">
      <c r="G894" s="66">
        <f>+IF($B894="","",+IFERROR(+VLOOKUP(B894,padron!$A$2:$E$2000,2,0),+IFERROR(VLOOKUP(B894,NAfiliado_NFarmacia!$A:$J,10,0),"Ingresar Nuevo Afiliado")))</f>
        <v/>
      </c>
      <c r="H894" s="70" t="n"/>
      <c r="I894" s="70" t="n"/>
      <c r="J894" s="70" t="n"/>
      <c r="K894" s="70" t="n"/>
      <c r="L894" s="69">
        <f>+IF(B894="","",IF(F894="No","84005541",+IFERROR(+VLOOKUP(inicio!B894,padron!$A$2:$H$1999,8,0),"84005541")))</f>
        <v/>
      </c>
      <c r="M894" s="70" t="n"/>
      <c r="N894" s="70" t="n"/>
      <c r="O894" s="72" t="n"/>
      <c r="P894" s="70" t="n"/>
      <c r="Q894" s="70" t="n"/>
      <c r="R894" s="70" t="n"/>
      <c r="S894" s="70" t="n"/>
      <c r="T894" s="70" t="n"/>
      <c r="U894" s="70" t="n"/>
      <c r="V894" s="70" t="n"/>
      <c r="W894" s="69">
        <f>IF(B894="","","02")</f>
        <v/>
      </c>
      <c r="X894" s="69">
        <f>IF(B894="","","01")</f>
        <v/>
      </c>
      <c r="Y894" s="70" t="n"/>
      <c r="Z894" s="70">
        <f>IF(M894="no_cargado",VLOOKUP(B894,NAfiliado_NFarmacia!A:H,8,0),"")</f>
        <v/>
      </c>
      <c r="AA894" s="70" t="n"/>
    </row>
    <row r="895">
      <c r="G895" s="66">
        <f>+IF($B895="","",+IFERROR(+VLOOKUP(B895,padron!$A$2:$E$2000,2,0),+IFERROR(VLOOKUP(B895,NAfiliado_NFarmacia!$A:$J,10,0),"Ingresar Nuevo Afiliado")))</f>
        <v/>
      </c>
      <c r="H895" s="70" t="n"/>
      <c r="I895" s="70" t="n"/>
      <c r="J895" s="70" t="n"/>
      <c r="K895" s="70" t="n"/>
      <c r="L895" s="69">
        <f>+IF(B895="","",IF(F895="No","84005541",+IFERROR(+VLOOKUP(inicio!B895,padron!$A$2:$H$1999,8,0),"84005541")))</f>
        <v/>
      </c>
      <c r="M895" s="70" t="n"/>
      <c r="N895" s="70" t="n"/>
      <c r="O895" s="72" t="n"/>
      <c r="P895" s="70" t="n"/>
      <c r="Q895" s="70" t="n"/>
      <c r="R895" s="70" t="n"/>
      <c r="S895" s="70" t="n"/>
      <c r="T895" s="70" t="n"/>
      <c r="U895" s="70" t="n"/>
      <c r="V895" s="70" t="n"/>
      <c r="W895" s="69">
        <f>IF(B895="","","02")</f>
        <v/>
      </c>
      <c r="X895" s="69">
        <f>IF(B895="","","01")</f>
        <v/>
      </c>
      <c r="Y895" s="70" t="n"/>
      <c r="Z895" s="70">
        <f>IF(M895="no_cargado",VLOOKUP(B895,NAfiliado_NFarmacia!A:H,8,0),"")</f>
        <v/>
      </c>
      <c r="AA895" s="70" t="n"/>
    </row>
    <row r="896">
      <c r="G896" s="66">
        <f>+IF($B896="","",+IFERROR(+VLOOKUP(B896,padron!$A$2:$E$2000,2,0),+IFERROR(VLOOKUP(B896,NAfiliado_NFarmacia!$A:$J,10,0),"Ingresar Nuevo Afiliado")))</f>
        <v/>
      </c>
      <c r="H896" s="70" t="n"/>
      <c r="I896" s="70" t="n"/>
      <c r="J896" s="70" t="n"/>
      <c r="K896" s="70" t="n"/>
      <c r="L896" s="69">
        <f>+IF(B896="","",IF(F896="No","84005541",+IFERROR(+VLOOKUP(inicio!B896,padron!$A$2:$H$1999,8,0),"84005541")))</f>
        <v/>
      </c>
      <c r="M896" s="70" t="n"/>
      <c r="N896" s="70" t="n"/>
      <c r="O896" s="72" t="n"/>
      <c r="P896" s="70" t="n"/>
      <c r="Q896" s="70" t="n"/>
      <c r="R896" s="70" t="n"/>
      <c r="S896" s="70" t="n"/>
      <c r="T896" s="70" t="n"/>
      <c r="U896" s="70" t="n"/>
      <c r="V896" s="70" t="n"/>
      <c r="W896" s="69">
        <f>IF(B896="","","02")</f>
        <v/>
      </c>
      <c r="X896" s="69">
        <f>IF(B896="","","01")</f>
        <v/>
      </c>
      <c r="Y896" s="70" t="n"/>
      <c r="Z896" s="70">
        <f>IF(M896="no_cargado",VLOOKUP(B896,NAfiliado_NFarmacia!A:H,8,0),"")</f>
        <v/>
      </c>
      <c r="AA896" s="70" t="n"/>
    </row>
    <row r="897">
      <c r="G897" s="66">
        <f>+IF($B897="","",+IFERROR(+VLOOKUP(B897,padron!$A$2:$E$2000,2,0),+IFERROR(VLOOKUP(B897,NAfiliado_NFarmacia!$A:$J,10,0),"Ingresar Nuevo Afiliado")))</f>
        <v/>
      </c>
      <c r="H897" s="70" t="n"/>
      <c r="I897" s="70" t="n"/>
      <c r="J897" s="70" t="n"/>
      <c r="K897" s="70" t="n"/>
      <c r="L897" s="69">
        <f>+IF(B897="","",IF(F897="No","84005541",+IFERROR(+VLOOKUP(inicio!B897,padron!$A$2:$H$1999,8,0),"84005541")))</f>
        <v/>
      </c>
      <c r="M897" s="70" t="n"/>
      <c r="N897" s="70" t="n"/>
      <c r="O897" s="72" t="n"/>
      <c r="P897" s="70" t="n"/>
      <c r="Q897" s="70" t="n"/>
      <c r="R897" s="70" t="n"/>
      <c r="S897" s="70" t="n"/>
      <c r="T897" s="70" t="n"/>
      <c r="U897" s="70" t="n"/>
      <c r="V897" s="70" t="n"/>
      <c r="W897" s="69">
        <f>IF(B897="","","02")</f>
        <v/>
      </c>
      <c r="X897" s="69">
        <f>IF(B897="","","01")</f>
        <v/>
      </c>
      <c r="Y897" s="70" t="n"/>
      <c r="Z897" s="70">
        <f>IF(M897="no_cargado",VLOOKUP(B897,NAfiliado_NFarmacia!A:H,8,0),"")</f>
        <v/>
      </c>
      <c r="AA897" s="70" t="n"/>
    </row>
    <row r="898">
      <c r="G898" s="66">
        <f>+IF($B898="","",+IFERROR(+VLOOKUP(B898,padron!$A$2:$E$2000,2,0),+IFERROR(VLOOKUP(B898,NAfiliado_NFarmacia!$A:$J,10,0),"Ingresar Nuevo Afiliado")))</f>
        <v/>
      </c>
      <c r="H898" s="70" t="n"/>
      <c r="I898" s="70" t="n"/>
      <c r="J898" s="70" t="n"/>
      <c r="K898" s="70" t="n"/>
      <c r="L898" s="69">
        <f>+IF(B898="","",IF(F898="No","84005541",+IFERROR(+VLOOKUP(inicio!B898,padron!$A$2:$H$1999,8,0),"84005541")))</f>
        <v/>
      </c>
      <c r="M898" s="70" t="n"/>
      <c r="N898" s="70" t="n"/>
      <c r="O898" s="72" t="n"/>
      <c r="P898" s="70" t="n"/>
      <c r="Q898" s="70" t="n"/>
      <c r="R898" s="70" t="n"/>
      <c r="S898" s="70" t="n"/>
      <c r="T898" s="70" t="n"/>
      <c r="U898" s="70" t="n"/>
      <c r="V898" s="70" t="n"/>
      <c r="W898" s="69">
        <f>IF(B898="","","02")</f>
        <v/>
      </c>
      <c r="X898" s="69">
        <f>IF(B898="","","01")</f>
        <v/>
      </c>
      <c r="Y898" s="70" t="n"/>
      <c r="Z898" s="70">
        <f>IF(M898="no_cargado",VLOOKUP(B898,NAfiliado_NFarmacia!A:H,8,0),"")</f>
        <v/>
      </c>
      <c r="AA898" s="70" t="n"/>
    </row>
    <row r="899">
      <c r="G899" s="66">
        <f>+IF($B899="","",+IFERROR(+VLOOKUP(B899,padron!$A$2:$E$2000,2,0),+IFERROR(VLOOKUP(B899,NAfiliado_NFarmacia!$A:$J,10,0),"Ingresar Nuevo Afiliado")))</f>
        <v/>
      </c>
      <c r="H899" s="70" t="n"/>
      <c r="I899" s="70" t="n"/>
      <c r="J899" s="70" t="n"/>
      <c r="K899" s="70" t="n"/>
      <c r="L899" s="69">
        <f>+IF(B899="","",IF(F899="No","84005541",+IFERROR(+VLOOKUP(inicio!B899,padron!$A$2:$H$1999,8,0),"84005541")))</f>
        <v/>
      </c>
      <c r="M899" s="70" t="n"/>
      <c r="N899" s="70" t="n"/>
      <c r="O899" s="72" t="n"/>
      <c r="P899" s="70" t="n"/>
      <c r="Q899" s="70" t="n"/>
      <c r="R899" s="70" t="n"/>
      <c r="S899" s="70" t="n"/>
      <c r="T899" s="70" t="n"/>
      <c r="U899" s="70" t="n"/>
      <c r="V899" s="70" t="n"/>
      <c r="W899" s="69">
        <f>IF(B899="","","02")</f>
        <v/>
      </c>
      <c r="X899" s="69">
        <f>IF(B899="","","01")</f>
        <v/>
      </c>
      <c r="Y899" s="70" t="n"/>
      <c r="Z899" s="70">
        <f>IF(M899="no_cargado",VLOOKUP(B899,NAfiliado_NFarmacia!A:H,8,0),"")</f>
        <v/>
      </c>
      <c r="AA899" s="70" t="n"/>
    </row>
    <row r="900">
      <c r="G900" s="66">
        <f>+IF($B900="","",+IFERROR(+VLOOKUP(B900,padron!$A$2:$E$2000,2,0),+IFERROR(VLOOKUP(B900,NAfiliado_NFarmacia!$A:$J,10,0),"Ingresar Nuevo Afiliado")))</f>
        <v/>
      </c>
      <c r="H900" s="70" t="n"/>
      <c r="I900" s="70" t="n"/>
      <c r="J900" s="70" t="n"/>
      <c r="K900" s="70" t="n"/>
      <c r="L900" s="69">
        <f>+IF(B900="","",IF(F900="No","84005541",+IFERROR(+VLOOKUP(inicio!B900,padron!$A$2:$H$1999,8,0),"84005541")))</f>
        <v/>
      </c>
      <c r="M900" s="70" t="n"/>
      <c r="N900" s="70" t="n"/>
      <c r="O900" s="72" t="n"/>
      <c r="P900" s="70" t="n"/>
      <c r="Q900" s="70" t="n"/>
      <c r="R900" s="70" t="n"/>
      <c r="S900" s="70" t="n"/>
      <c r="T900" s="70" t="n"/>
      <c r="U900" s="70" t="n"/>
      <c r="V900" s="70" t="n"/>
      <c r="W900" s="69">
        <f>IF(B900="","","02")</f>
        <v/>
      </c>
      <c r="X900" s="69">
        <f>IF(B900="","","01")</f>
        <v/>
      </c>
      <c r="Y900" s="70" t="n"/>
      <c r="Z900" s="70">
        <f>IF(M900="no_cargado",VLOOKUP(B900,NAfiliado_NFarmacia!A:H,8,0),"")</f>
        <v/>
      </c>
      <c r="AA900" s="70" t="n"/>
    </row>
    <row r="901">
      <c r="G901" s="66">
        <f>+IF($B901="","",+IFERROR(+VLOOKUP(B901,padron!$A$2:$E$2000,2,0),+IFERROR(VLOOKUP(B901,NAfiliado_NFarmacia!$A:$J,10,0),"Ingresar Nuevo Afiliado")))</f>
        <v/>
      </c>
      <c r="H901" s="70" t="n"/>
      <c r="I901" s="70" t="n"/>
      <c r="J901" s="70" t="n"/>
      <c r="K901" s="70" t="n"/>
      <c r="L901" s="69">
        <f>+IF(B901="","",IF(F901="No","84005541",+IFERROR(+VLOOKUP(inicio!B901,padron!$A$2:$H$1999,8,0),"84005541")))</f>
        <v/>
      </c>
      <c r="M901" s="70" t="n"/>
      <c r="N901" s="70" t="n"/>
      <c r="O901" s="72" t="n"/>
      <c r="P901" s="70" t="n"/>
      <c r="Q901" s="70" t="n"/>
      <c r="R901" s="70" t="n"/>
      <c r="S901" s="70" t="n"/>
      <c r="T901" s="70" t="n"/>
      <c r="U901" s="70" t="n"/>
      <c r="V901" s="70" t="n"/>
      <c r="W901" s="69">
        <f>IF(B901="","","02")</f>
        <v/>
      </c>
      <c r="X901" s="69">
        <f>IF(B901="","","01")</f>
        <v/>
      </c>
      <c r="Y901" s="70" t="n"/>
      <c r="Z901" s="70">
        <f>IF(M901="no_cargado",VLOOKUP(B901,NAfiliado_NFarmacia!A:H,8,0),"")</f>
        <v/>
      </c>
      <c r="AA901" s="70" t="n"/>
    </row>
    <row r="902">
      <c r="G902" s="66">
        <f>+IF($B902="","",+IFERROR(+VLOOKUP(B902,padron!$A$2:$E$2000,2,0),+IFERROR(VLOOKUP(B902,NAfiliado_NFarmacia!$A:$J,10,0),"Ingresar Nuevo Afiliado")))</f>
        <v/>
      </c>
      <c r="H902" s="70" t="n"/>
      <c r="I902" s="70" t="n"/>
      <c r="J902" s="70" t="n"/>
      <c r="K902" s="70" t="n"/>
      <c r="L902" s="69">
        <f>+IF(B902="","",IF(F902="No","84005541",+IFERROR(+VLOOKUP(inicio!B902,padron!$A$2:$H$1999,8,0),"84005541")))</f>
        <v/>
      </c>
      <c r="M902" s="70" t="n"/>
      <c r="N902" s="70" t="n"/>
      <c r="O902" s="72" t="n"/>
      <c r="P902" s="70" t="n"/>
      <c r="Q902" s="70" t="n"/>
      <c r="R902" s="70" t="n"/>
      <c r="S902" s="70" t="n"/>
      <c r="T902" s="70" t="n"/>
      <c r="U902" s="70" t="n"/>
      <c r="V902" s="70" t="n"/>
      <c r="W902" s="69">
        <f>IF(B902="","","02")</f>
        <v/>
      </c>
      <c r="X902" s="69">
        <f>IF(B902="","","01")</f>
        <v/>
      </c>
      <c r="Y902" s="70" t="n"/>
      <c r="Z902" s="70">
        <f>IF(M902="no_cargado",VLOOKUP(B902,NAfiliado_NFarmacia!A:H,8,0),"")</f>
        <v/>
      </c>
      <c r="AA902" s="70" t="n"/>
    </row>
    <row r="903">
      <c r="G903" s="66">
        <f>+IF($B903="","",+IFERROR(+VLOOKUP(B903,padron!$A$2:$E$2000,2,0),+IFERROR(VLOOKUP(B903,NAfiliado_NFarmacia!$A:$J,10,0),"Ingresar Nuevo Afiliado")))</f>
        <v/>
      </c>
      <c r="H903" s="70" t="n"/>
      <c r="I903" s="70" t="n"/>
      <c r="J903" s="70" t="n"/>
      <c r="K903" s="70" t="n"/>
      <c r="L903" s="69">
        <f>+IF(B903="","",IF(F903="No","84005541",+IFERROR(+VLOOKUP(inicio!B903,padron!$A$2:$H$1999,8,0),"84005541")))</f>
        <v/>
      </c>
      <c r="M903" s="70" t="n"/>
      <c r="N903" s="70" t="n"/>
      <c r="O903" s="72" t="n"/>
      <c r="P903" s="70" t="n"/>
      <c r="Q903" s="70" t="n"/>
      <c r="R903" s="70" t="n"/>
      <c r="S903" s="70" t="n"/>
      <c r="T903" s="70" t="n"/>
      <c r="U903" s="70" t="n"/>
      <c r="V903" s="70" t="n"/>
      <c r="W903" s="69">
        <f>IF(B903="","","02")</f>
        <v/>
      </c>
      <c r="X903" s="69">
        <f>IF(B903="","","01")</f>
        <v/>
      </c>
      <c r="Y903" s="70" t="n"/>
      <c r="Z903" s="70">
        <f>IF(M903="no_cargado",VLOOKUP(B903,NAfiliado_NFarmacia!A:H,8,0),"")</f>
        <v/>
      </c>
      <c r="AA903" s="70" t="n"/>
    </row>
    <row r="904">
      <c r="G904" s="66">
        <f>+IF($B904="","",+IFERROR(+VLOOKUP(B904,padron!$A$2:$E$2000,2,0),+IFERROR(VLOOKUP(B904,NAfiliado_NFarmacia!$A:$J,10,0),"Ingresar Nuevo Afiliado")))</f>
        <v/>
      </c>
      <c r="H904" s="70" t="n"/>
      <c r="I904" s="70" t="n"/>
      <c r="J904" s="70" t="n"/>
      <c r="K904" s="70" t="n"/>
      <c r="L904" s="69">
        <f>+IF(B904="","",IF(F904="No","84005541",+IFERROR(+VLOOKUP(inicio!B904,padron!$A$2:$H$1999,8,0),"84005541")))</f>
        <v/>
      </c>
      <c r="M904" s="70" t="n"/>
      <c r="N904" s="70" t="n"/>
      <c r="O904" s="72" t="n"/>
      <c r="P904" s="70" t="n"/>
      <c r="Q904" s="70" t="n"/>
      <c r="R904" s="70" t="n"/>
      <c r="S904" s="70" t="n"/>
      <c r="T904" s="70" t="n"/>
      <c r="U904" s="70" t="n"/>
      <c r="V904" s="70" t="n"/>
      <c r="W904" s="69">
        <f>IF(B904="","","02")</f>
        <v/>
      </c>
      <c r="X904" s="69">
        <f>IF(B904="","","01")</f>
        <v/>
      </c>
      <c r="Y904" s="70" t="n"/>
      <c r="Z904" s="70">
        <f>IF(M904="no_cargado",VLOOKUP(B904,NAfiliado_NFarmacia!A:H,8,0),"")</f>
        <v/>
      </c>
      <c r="AA904" s="70" t="n"/>
    </row>
    <row r="905">
      <c r="G905" s="66">
        <f>+IF($B905="","",+IFERROR(+VLOOKUP(B905,padron!$A$2:$E$2000,2,0),+IFERROR(VLOOKUP(B905,NAfiliado_NFarmacia!$A:$J,10,0),"Ingresar Nuevo Afiliado")))</f>
        <v/>
      </c>
      <c r="H905" s="70" t="n"/>
      <c r="I905" s="70" t="n"/>
      <c r="J905" s="70" t="n"/>
      <c r="K905" s="70" t="n"/>
      <c r="L905" s="69">
        <f>+IF(B905="","",IF(F905="No","84005541",+IFERROR(+VLOOKUP(inicio!B905,padron!$A$2:$H$1999,8,0),"84005541")))</f>
        <v/>
      </c>
      <c r="M905" s="70" t="n"/>
      <c r="N905" s="70" t="n"/>
      <c r="O905" s="72" t="n"/>
      <c r="P905" s="70" t="n"/>
      <c r="Q905" s="70" t="n"/>
      <c r="R905" s="70" t="n"/>
      <c r="S905" s="70" t="n"/>
      <c r="T905" s="70" t="n"/>
      <c r="U905" s="70" t="n"/>
      <c r="V905" s="70" t="n"/>
      <c r="W905" s="69">
        <f>IF(B905="","","02")</f>
        <v/>
      </c>
      <c r="X905" s="69">
        <f>IF(B905="","","01")</f>
        <v/>
      </c>
      <c r="Y905" s="70" t="n"/>
      <c r="Z905" s="70">
        <f>IF(M905="no_cargado",VLOOKUP(B905,NAfiliado_NFarmacia!A:H,8,0),"")</f>
        <v/>
      </c>
      <c r="AA905" s="70" t="n"/>
    </row>
    <row r="906">
      <c r="G906" s="66">
        <f>+IF($B906="","",+IFERROR(+VLOOKUP(B906,padron!$A$2:$E$2000,2,0),+IFERROR(VLOOKUP(B906,NAfiliado_NFarmacia!$A:$J,10,0),"Ingresar Nuevo Afiliado")))</f>
        <v/>
      </c>
      <c r="H906" s="70" t="n"/>
      <c r="I906" s="70" t="n"/>
      <c r="J906" s="70" t="n"/>
      <c r="K906" s="70" t="n"/>
      <c r="L906" s="69">
        <f>+IF(B906="","",IF(F906="No","84005541",+IFERROR(+VLOOKUP(inicio!B906,padron!$A$2:$H$1999,8,0),"84005541")))</f>
        <v/>
      </c>
      <c r="M906" s="70" t="n"/>
      <c r="N906" s="70" t="n"/>
      <c r="O906" s="72" t="n"/>
      <c r="P906" s="70" t="n"/>
      <c r="Q906" s="70" t="n"/>
      <c r="R906" s="70" t="n"/>
      <c r="S906" s="70" t="n"/>
      <c r="T906" s="70" t="n"/>
      <c r="U906" s="70" t="n"/>
      <c r="V906" s="70" t="n"/>
      <c r="W906" s="69">
        <f>IF(B906="","","02")</f>
        <v/>
      </c>
      <c r="X906" s="69">
        <f>IF(B906="","","01")</f>
        <v/>
      </c>
      <c r="Y906" s="70" t="n"/>
      <c r="Z906" s="70">
        <f>IF(M906="no_cargado",VLOOKUP(B906,NAfiliado_NFarmacia!A:H,8,0),"")</f>
        <v/>
      </c>
      <c r="AA906" s="70" t="n"/>
    </row>
    <row r="907">
      <c r="G907" s="66">
        <f>+IF($B907="","",+IFERROR(+VLOOKUP(B907,padron!$A$2:$E$2000,2,0),+IFERROR(VLOOKUP(B907,NAfiliado_NFarmacia!$A:$J,10,0),"Ingresar Nuevo Afiliado")))</f>
        <v/>
      </c>
      <c r="H907" s="70" t="n"/>
      <c r="I907" s="70" t="n"/>
      <c r="J907" s="70" t="n"/>
      <c r="K907" s="70" t="n"/>
      <c r="L907" s="69">
        <f>+IF(B907="","",IF(F907="No","84005541",+IFERROR(+VLOOKUP(inicio!B907,padron!$A$2:$H$1999,8,0),"84005541")))</f>
        <v/>
      </c>
      <c r="M907" s="70" t="n"/>
      <c r="N907" s="70" t="n"/>
      <c r="O907" s="72" t="n"/>
      <c r="P907" s="70" t="n"/>
      <c r="Q907" s="70" t="n"/>
      <c r="R907" s="70" t="n"/>
      <c r="S907" s="70" t="n"/>
      <c r="T907" s="70" t="n"/>
      <c r="U907" s="70" t="n"/>
      <c r="V907" s="70" t="n"/>
      <c r="W907" s="69">
        <f>IF(B907="","","02")</f>
        <v/>
      </c>
      <c r="X907" s="69">
        <f>IF(B907="","","01")</f>
        <v/>
      </c>
      <c r="Y907" s="70" t="n"/>
      <c r="Z907" s="70">
        <f>IF(M907="no_cargado",VLOOKUP(B907,NAfiliado_NFarmacia!A:H,8,0),"")</f>
        <v/>
      </c>
      <c r="AA907" s="70" t="n"/>
    </row>
    <row r="908">
      <c r="G908" s="66">
        <f>+IF($B908="","",+IFERROR(+VLOOKUP(B908,padron!$A$2:$E$2000,2,0),+IFERROR(VLOOKUP(B908,NAfiliado_NFarmacia!$A:$J,10,0),"Ingresar Nuevo Afiliado")))</f>
        <v/>
      </c>
      <c r="H908" s="70" t="n"/>
      <c r="I908" s="70" t="n"/>
      <c r="J908" s="70" t="n"/>
      <c r="K908" s="70" t="n"/>
      <c r="L908" s="69">
        <f>+IF(B908="","",IF(F908="No","84005541",+IFERROR(+VLOOKUP(inicio!B908,padron!$A$2:$H$1999,8,0),"84005541")))</f>
        <v/>
      </c>
      <c r="M908" s="70" t="n"/>
      <c r="N908" s="70" t="n"/>
      <c r="O908" s="72" t="n"/>
      <c r="P908" s="70" t="n"/>
      <c r="Q908" s="70" t="n"/>
      <c r="R908" s="70" t="n"/>
      <c r="S908" s="70" t="n"/>
      <c r="T908" s="70" t="n"/>
      <c r="U908" s="70" t="n"/>
      <c r="V908" s="70" t="n"/>
      <c r="W908" s="69">
        <f>IF(B908="","","02")</f>
        <v/>
      </c>
      <c r="X908" s="69">
        <f>IF(B908="","","01")</f>
        <v/>
      </c>
      <c r="Y908" s="70" t="n"/>
      <c r="Z908" s="70">
        <f>IF(M908="no_cargado",VLOOKUP(B908,NAfiliado_NFarmacia!A:H,8,0),"")</f>
        <v/>
      </c>
      <c r="AA908" s="70" t="n"/>
    </row>
    <row r="909">
      <c r="G909" s="66">
        <f>+IF($B909="","",+IFERROR(+VLOOKUP(B909,padron!$A$2:$E$2000,2,0),+IFERROR(VLOOKUP(B909,NAfiliado_NFarmacia!$A:$J,10,0),"Ingresar Nuevo Afiliado")))</f>
        <v/>
      </c>
      <c r="H909" s="70" t="n"/>
      <c r="I909" s="70" t="n"/>
      <c r="J909" s="70" t="n"/>
      <c r="K909" s="70" t="n"/>
      <c r="L909" s="69">
        <f>+IF(B909="","",IF(F909="No","84005541",+IFERROR(+VLOOKUP(inicio!B909,padron!$A$2:$H$1999,8,0),"84005541")))</f>
        <v/>
      </c>
      <c r="M909" s="70" t="n"/>
      <c r="N909" s="70" t="n"/>
      <c r="O909" s="72" t="n"/>
      <c r="P909" s="70" t="n"/>
      <c r="Q909" s="70" t="n"/>
      <c r="R909" s="70" t="n"/>
      <c r="S909" s="70" t="n"/>
      <c r="T909" s="70" t="n"/>
      <c r="U909" s="70" t="n"/>
      <c r="V909" s="70" t="n"/>
      <c r="W909" s="69">
        <f>IF(B909="","","02")</f>
        <v/>
      </c>
      <c r="X909" s="69">
        <f>IF(B909="","","01")</f>
        <v/>
      </c>
      <c r="Y909" s="70" t="n"/>
      <c r="Z909" s="70">
        <f>IF(M909="no_cargado",VLOOKUP(B909,NAfiliado_NFarmacia!A:H,8,0),"")</f>
        <v/>
      </c>
      <c r="AA909" s="70" t="n"/>
    </row>
    <row r="910">
      <c r="G910" s="66">
        <f>+IF($B910="","",+IFERROR(+VLOOKUP(B910,padron!$A$2:$E$2000,2,0),+IFERROR(VLOOKUP(B910,NAfiliado_NFarmacia!$A:$J,10,0),"Ingresar Nuevo Afiliado")))</f>
        <v/>
      </c>
      <c r="H910" s="70" t="n"/>
      <c r="I910" s="70" t="n"/>
      <c r="J910" s="70" t="n"/>
      <c r="K910" s="70" t="n"/>
      <c r="L910" s="69">
        <f>+IF(B910="","",IF(F910="No","84005541",+IFERROR(+VLOOKUP(inicio!B910,padron!$A$2:$H$1999,8,0),"84005541")))</f>
        <v/>
      </c>
      <c r="M910" s="70" t="n"/>
      <c r="N910" s="70" t="n"/>
      <c r="O910" s="72" t="n"/>
      <c r="P910" s="70" t="n"/>
      <c r="Q910" s="70" t="n"/>
      <c r="R910" s="70" t="n"/>
      <c r="S910" s="70" t="n"/>
      <c r="T910" s="70" t="n"/>
      <c r="U910" s="70" t="n"/>
      <c r="V910" s="70" t="n"/>
      <c r="W910" s="69">
        <f>IF(B910="","","02")</f>
        <v/>
      </c>
      <c r="X910" s="69">
        <f>IF(B910="","","01")</f>
        <v/>
      </c>
      <c r="Y910" s="70" t="n"/>
      <c r="Z910" s="70">
        <f>IF(M910="no_cargado",VLOOKUP(B910,NAfiliado_NFarmacia!A:H,8,0),"")</f>
        <v/>
      </c>
      <c r="AA910" s="70" t="n"/>
    </row>
    <row r="911">
      <c r="G911" s="66">
        <f>+IF($B911="","",+IFERROR(+VLOOKUP(B911,padron!$A$2:$E$2000,2,0),+IFERROR(VLOOKUP(B911,NAfiliado_NFarmacia!$A:$J,10,0),"Ingresar Nuevo Afiliado")))</f>
        <v/>
      </c>
      <c r="H911" s="70" t="n"/>
      <c r="I911" s="70" t="n"/>
      <c r="J911" s="70" t="n"/>
      <c r="K911" s="70" t="n"/>
      <c r="L911" s="69">
        <f>+IF(B911="","",IF(F911="No","84005541",+IFERROR(+VLOOKUP(inicio!B911,padron!$A$2:$H$1999,8,0),"84005541")))</f>
        <v/>
      </c>
      <c r="M911" s="70" t="n"/>
      <c r="N911" s="70" t="n"/>
      <c r="O911" s="72" t="n"/>
      <c r="P911" s="70" t="n"/>
      <c r="Q911" s="70" t="n"/>
      <c r="R911" s="70" t="n"/>
      <c r="S911" s="70" t="n"/>
      <c r="T911" s="70" t="n"/>
      <c r="U911" s="70" t="n"/>
      <c r="V911" s="70" t="n"/>
      <c r="W911" s="69">
        <f>IF(B911="","","02")</f>
        <v/>
      </c>
      <c r="X911" s="69">
        <f>IF(B911="","","01")</f>
        <v/>
      </c>
      <c r="Y911" s="70" t="n"/>
      <c r="Z911" s="70">
        <f>IF(M911="no_cargado",VLOOKUP(B911,NAfiliado_NFarmacia!A:H,8,0),"")</f>
        <v/>
      </c>
      <c r="AA911" s="70" t="n"/>
    </row>
    <row r="912">
      <c r="G912" s="66">
        <f>+IF($B912="","",+IFERROR(+VLOOKUP(B912,padron!$A$2:$E$2000,2,0),+IFERROR(VLOOKUP(B912,NAfiliado_NFarmacia!$A:$J,10,0),"Ingresar Nuevo Afiliado")))</f>
        <v/>
      </c>
      <c r="H912" s="70" t="n"/>
      <c r="I912" s="70" t="n"/>
      <c r="J912" s="70" t="n"/>
      <c r="K912" s="70" t="n"/>
      <c r="L912" s="69">
        <f>+IF(B912="","",IF(F912="No","84005541",+IFERROR(+VLOOKUP(inicio!B912,padron!$A$2:$H$1999,8,0),"84005541")))</f>
        <v/>
      </c>
      <c r="M912" s="70" t="n"/>
      <c r="N912" s="70" t="n"/>
      <c r="O912" s="72" t="n"/>
      <c r="P912" s="70" t="n"/>
      <c r="Q912" s="70" t="n"/>
      <c r="R912" s="70" t="n"/>
      <c r="S912" s="70" t="n"/>
      <c r="T912" s="70" t="n"/>
      <c r="U912" s="70" t="n"/>
      <c r="V912" s="70" t="n"/>
      <c r="W912" s="69">
        <f>IF(B912="","","02")</f>
        <v/>
      </c>
      <c r="X912" s="69">
        <f>IF(B912="","","01")</f>
        <v/>
      </c>
      <c r="Y912" s="70" t="n"/>
      <c r="Z912" s="70">
        <f>IF(M912="no_cargado",VLOOKUP(B912,NAfiliado_NFarmacia!A:H,8,0),"")</f>
        <v/>
      </c>
      <c r="AA912" s="70" t="n"/>
    </row>
    <row r="913">
      <c r="G913" s="66">
        <f>+IF($B913="","",+IFERROR(+VLOOKUP(B913,padron!$A$2:$E$2000,2,0),+IFERROR(VLOOKUP(B913,NAfiliado_NFarmacia!$A:$J,10,0),"Ingresar Nuevo Afiliado")))</f>
        <v/>
      </c>
      <c r="H913" s="70" t="n"/>
      <c r="I913" s="70" t="n"/>
      <c r="J913" s="70" t="n"/>
      <c r="K913" s="70" t="n"/>
      <c r="L913" s="69">
        <f>+IF(B913="","",IF(F913="No","84005541",+IFERROR(+VLOOKUP(inicio!B913,padron!$A$2:$H$1999,8,0),"84005541")))</f>
        <v/>
      </c>
      <c r="M913" s="70" t="n"/>
      <c r="N913" s="70" t="n"/>
      <c r="O913" s="72" t="n"/>
      <c r="P913" s="70" t="n"/>
      <c r="Q913" s="70" t="n"/>
      <c r="R913" s="70" t="n"/>
      <c r="S913" s="70" t="n"/>
      <c r="T913" s="70" t="n"/>
      <c r="U913" s="70" t="n"/>
      <c r="V913" s="70" t="n"/>
      <c r="W913" s="69">
        <f>IF(B913="","","02")</f>
        <v/>
      </c>
      <c r="X913" s="69">
        <f>IF(B913="","","01")</f>
        <v/>
      </c>
      <c r="Y913" s="70" t="n"/>
      <c r="Z913" s="70">
        <f>IF(M913="no_cargado",VLOOKUP(B913,NAfiliado_NFarmacia!A:H,8,0),"")</f>
        <v/>
      </c>
      <c r="AA913" s="70" t="n"/>
    </row>
    <row r="914">
      <c r="G914" s="66">
        <f>+IF($B914="","",+IFERROR(+VLOOKUP(B914,padron!$A$2:$E$2000,2,0),+IFERROR(VLOOKUP(B914,NAfiliado_NFarmacia!$A:$J,10,0),"Ingresar Nuevo Afiliado")))</f>
        <v/>
      </c>
      <c r="H914" s="70" t="n"/>
      <c r="I914" s="70" t="n"/>
      <c r="J914" s="70" t="n"/>
      <c r="K914" s="70" t="n"/>
      <c r="L914" s="69">
        <f>+IF(B914="","",IF(F914="No","84005541",+IFERROR(+VLOOKUP(inicio!B914,padron!$A$2:$H$1999,8,0),"84005541")))</f>
        <v/>
      </c>
      <c r="M914" s="70" t="n"/>
      <c r="N914" s="70" t="n"/>
      <c r="O914" s="72" t="n"/>
      <c r="P914" s="70" t="n"/>
      <c r="Q914" s="70" t="n"/>
      <c r="R914" s="70" t="n"/>
      <c r="S914" s="70" t="n"/>
      <c r="T914" s="70" t="n"/>
      <c r="U914" s="70" t="n"/>
      <c r="V914" s="70" t="n"/>
      <c r="W914" s="69">
        <f>IF(B914="","","02")</f>
        <v/>
      </c>
      <c r="X914" s="69">
        <f>IF(B914="","","01")</f>
        <v/>
      </c>
      <c r="Y914" s="70" t="n"/>
      <c r="Z914" s="70">
        <f>IF(M914="no_cargado",VLOOKUP(B914,NAfiliado_NFarmacia!A:H,8,0),"")</f>
        <v/>
      </c>
      <c r="AA914" s="70" t="n"/>
    </row>
    <row r="915">
      <c r="G915" s="66">
        <f>+IF($B915="","",+IFERROR(+VLOOKUP(B915,padron!$A$2:$E$2000,2,0),+IFERROR(VLOOKUP(B915,NAfiliado_NFarmacia!$A:$J,10,0),"Ingresar Nuevo Afiliado")))</f>
        <v/>
      </c>
      <c r="H915" s="70" t="n"/>
      <c r="I915" s="70" t="n"/>
      <c r="J915" s="70" t="n"/>
      <c r="K915" s="70" t="n"/>
      <c r="L915" s="69">
        <f>+IF(B915="","",IF(F915="No","84005541",+IFERROR(+VLOOKUP(inicio!B915,padron!$A$2:$H$1999,8,0),"84005541")))</f>
        <v/>
      </c>
      <c r="M915" s="70" t="n"/>
      <c r="N915" s="70" t="n"/>
      <c r="O915" s="72" t="n"/>
      <c r="P915" s="70" t="n"/>
      <c r="Q915" s="70" t="n"/>
      <c r="R915" s="70" t="n"/>
      <c r="S915" s="70" t="n"/>
      <c r="T915" s="70" t="n"/>
      <c r="U915" s="70" t="n"/>
      <c r="V915" s="70" t="n"/>
      <c r="W915" s="69">
        <f>IF(B915="","","02")</f>
        <v/>
      </c>
      <c r="X915" s="69">
        <f>IF(B915="","","01")</f>
        <v/>
      </c>
      <c r="Y915" s="70" t="n"/>
      <c r="Z915" s="70">
        <f>IF(M915="no_cargado",VLOOKUP(B915,NAfiliado_NFarmacia!A:H,8,0),"")</f>
        <v/>
      </c>
      <c r="AA915" s="70" t="n"/>
    </row>
    <row r="916">
      <c r="G916" s="66">
        <f>+IF($B916="","",+IFERROR(+VLOOKUP(B916,padron!$A$2:$E$2000,2,0),+IFERROR(VLOOKUP(B916,NAfiliado_NFarmacia!$A:$J,10,0),"Ingresar Nuevo Afiliado")))</f>
        <v/>
      </c>
      <c r="H916" s="70" t="n"/>
      <c r="I916" s="70" t="n"/>
      <c r="J916" s="70" t="n"/>
      <c r="K916" s="70" t="n"/>
      <c r="L916" s="69">
        <f>+IF(B916="","",IF(F916="No","84005541",+IFERROR(+VLOOKUP(inicio!B916,padron!$A$2:$H$1999,8,0),"84005541")))</f>
        <v/>
      </c>
      <c r="M916" s="70" t="n"/>
      <c r="N916" s="70" t="n"/>
      <c r="O916" s="72" t="n"/>
      <c r="P916" s="70" t="n"/>
      <c r="Q916" s="70" t="n"/>
      <c r="R916" s="70" t="n"/>
      <c r="S916" s="70" t="n"/>
      <c r="T916" s="70" t="n"/>
      <c r="U916" s="70" t="n"/>
      <c r="V916" s="70" t="n"/>
      <c r="W916" s="69">
        <f>IF(B916="","","02")</f>
        <v/>
      </c>
      <c r="X916" s="69">
        <f>IF(B916="","","01")</f>
        <v/>
      </c>
      <c r="Y916" s="70" t="n"/>
      <c r="Z916" s="70">
        <f>IF(M916="no_cargado",VLOOKUP(B916,NAfiliado_NFarmacia!A:H,8,0),"")</f>
        <v/>
      </c>
      <c r="AA916" s="70" t="n"/>
    </row>
    <row r="917">
      <c r="G917" s="66">
        <f>+IF($B917="","",+IFERROR(+VLOOKUP(B917,padron!$A$2:$E$2000,2,0),+IFERROR(VLOOKUP(B917,NAfiliado_NFarmacia!$A:$J,10,0),"Ingresar Nuevo Afiliado")))</f>
        <v/>
      </c>
      <c r="H917" s="70" t="n"/>
      <c r="I917" s="70" t="n"/>
      <c r="J917" s="70" t="n"/>
      <c r="K917" s="70" t="n"/>
      <c r="L917" s="69">
        <f>+IF(B917="","",IF(F917="No","84005541",+IFERROR(+VLOOKUP(inicio!B917,padron!$A$2:$H$1999,8,0),"84005541")))</f>
        <v/>
      </c>
      <c r="M917" s="70" t="n"/>
      <c r="N917" s="70" t="n"/>
      <c r="O917" s="72" t="n"/>
      <c r="P917" s="70" t="n"/>
      <c r="Q917" s="70" t="n"/>
      <c r="R917" s="70" t="n"/>
      <c r="S917" s="70" t="n"/>
      <c r="T917" s="70" t="n"/>
      <c r="U917" s="70" t="n"/>
      <c r="V917" s="70" t="n"/>
      <c r="W917" s="69">
        <f>IF(B917="","","02")</f>
        <v/>
      </c>
      <c r="X917" s="69">
        <f>IF(B917="","","01")</f>
        <v/>
      </c>
      <c r="Y917" s="70" t="n"/>
      <c r="Z917" s="70">
        <f>IF(M917="no_cargado",VLOOKUP(B917,NAfiliado_NFarmacia!A:H,8,0),"")</f>
        <v/>
      </c>
      <c r="AA917" s="70" t="n"/>
    </row>
    <row r="918">
      <c r="G918" s="66">
        <f>+IF($B918="","",+IFERROR(+VLOOKUP(B918,padron!$A$2:$E$2000,2,0),+IFERROR(VLOOKUP(B918,NAfiliado_NFarmacia!$A:$J,10,0),"Ingresar Nuevo Afiliado")))</f>
        <v/>
      </c>
      <c r="H918" s="70" t="n"/>
      <c r="I918" s="70" t="n"/>
      <c r="J918" s="70" t="n"/>
      <c r="K918" s="70" t="n"/>
      <c r="L918" s="69">
        <f>+IF(B918="","",IF(F918="No","84005541",+IFERROR(+VLOOKUP(inicio!B918,padron!$A$2:$H$1999,8,0),"84005541")))</f>
        <v/>
      </c>
      <c r="M918" s="70" t="n"/>
      <c r="N918" s="70" t="n"/>
      <c r="O918" s="72" t="n"/>
      <c r="P918" s="70" t="n"/>
      <c r="Q918" s="70" t="n"/>
      <c r="R918" s="70" t="n"/>
      <c r="S918" s="70" t="n"/>
      <c r="T918" s="70" t="n"/>
      <c r="U918" s="70" t="n"/>
      <c r="V918" s="70" t="n"/>
      <c r="W918" s="69">
        <f>IF(B918="","","02")</f>
        <v/>
      </c>
      <c r="X918" s="69">
        <f>IF(B918="","","01")</f>
        <v/>
      </c>
      <c r="Y918" s="70" t="n"/>
      <c r="Z918" s="70">
        <f>IF(M918="no_cargado",VLOOKUP(B918,NAfiliado_NFarmacia!A:H,8,0),"")</f>
        <v/>
      </c>
      <c r="AA918" s="70" t="n"/>
    </row>
    <row r="919">
      <c r="G919" s="66">
        <f>+IF($B919="","",+IFERROR(+VLOOKUP(B919,padron!$A$2:$E$2000,2,0),+IFERROR(VLOOKUP(B919,NAfiliado_NFarmacia!$A:$J,10,0),"Ingresar Nuevo Afiliado")))</f>
        <v/>
      </c>
      <c r="H919" s="70" t="n"/>
      <c r="I919" s="70" t="n"/>
      <c r="J919" s="70" t="n"/>
      <c r="K919" s="70" t="n"/>
      <c r="L919" s="69">
        <f>+IF(B919="","",IF(F919="No","84005541",+IFERROR(+VLOOKUP(inicio!B919,padron!$A$2:$H$1999,8,0),"84005541")))</f>
        <v/>
      </c>
      <c r="M919" s="70" t="n"/>
      <c r="N919" s="70" t="n"/>
      <c r="O919" s="72" t="n"/>
      <c r="P919" s="70" t="n"/>
      <c r="Q919" s="70" t="n"/>
      <c r="R919" s="70" t="n"/>
      <c r="S919" s="70" t="n"/>
      <c r="T919" s="70" t="n"/>
      <c r="U919" s="70" t="n"/>
      <c r="V919" s="70" t="n"/>
      <c r="W919" s="69">
        <f>IF(B919="","","02")</f>
        <v/>
      </c>
      <c r="X919" s="69">
        <f>IF(B919="","","01")</f>
        <v/>
      </c>
      <c r="Y919" s="70" t="n"/>
      <c r="Z919" s="70">
        <f>IF(M919="no_cargado",VLOOKUP(B919,NAfiliado_NFarmacia!A:H,8,0),"")</f>
        <v/>
      </c>
      <c r="AA919" s="70" t="n"/>
    </row>
    <row r="920">
      <c r="G920" s="66">
        <f>+IF($B920="","",+IFERROR(+VLOOKUP(B920,padron!$A$2:$E$2000,2,0),+IFERROR(VLOOKUP(B920,NAfiliado_NFarmacia!$A:$J,10,0),"Ingresar Nuevo Afiliado")))</f>
        <v/>
      </c>
      <c r="H920" s="70" t="n"/>
      <c r="I920" s="70" t="n"/>
      <c r="J920" s="70" t="n"/>
      <c r="K920" s="70" t="n"/>
      <c r="L920" s="69">
        <f>+IF(B920="","",IF(F920="No","84005541",+IFERROR(+VLOOKUP(inicio!B920,padron!$A$2:$H$1999,8,0),"84005541")))</f>
        <v/>
      </c>
      <c r="M920" s="70" t="n"/>
      <c r="N920" s="70" t="n"/>
      <c r="O920" s="72" t="n"/>
      <c r="P920" s="70" t="n"/>
      <c r="Q920" s="70" t="n"/>
      <c r="R920" s="70" t="n"/>
      <c r="S920" s="70" t="n"/>
      <c r="T920" s="70" t="n"/>
      <c r="U920" s="70" t="n"/>
      <c r="V920" s="70" t="n"/>
      <c r="W920" s="69">
        <f>IF(B920="","","02")</f>
        <v/>
      </c>
      <c r="X920" s="69">
        <f>IF(B920="","","01")</f>
        <v/>
      </c>
      <c r="Y920" s="70" t="n"/>
      <c r="Z920" s="70">
        <f>IF(M920="no_cargado",VLOOKUP(B920,NAfiliado_NFarmacia!A:H,8,0),"")</f>
        <v/>
      </c>
      <c r="AA920" s="70" t="n"/>
    </row>
    <row r="921">
      <c r="G921" s="66">
        <f>+IF($B921="","",+IFERROR(+VLOOKUP(B921,padron!$A$2:$E$2000,2,0),+IFERROR(VLOOKUP(B921,NAfiliado_NFarmacia!$A:$J,10,0),"Ingresar Nuevo Afiliado")))</f>
        <v/>
      </c>
      <c r="H921" s="70" t="n"/>
      <c r="I921" s="70" t="n"/>
      <c r="J921" s="70" t="n"/>
      <c r="K921" s="70" t="n"/>
      <c r="L921" s="69">
        <f>+IF(B921="","",IF(F921="No","84005541",+IFERROR(+VLOOKUP(inicio!B921,padron!$A$2:$H$1999,8,0),"84005541")))</f>
        <v/>
      </c>
      <c r="M921" s="70" t="n"/>
      <c r="N921" s="70" t="n"/>
      <c r="O921" s="72" t="n"/>
      <c r="P921" s="70" t="n"/>
      <c r="Q921" s="70" t="n"/>
      <c r="R921" s="70" t="n"/>
      <c r="S921" s="70" t="n"/>
      <c r="T921" s="70" t="n"/>
      <c r="U921" s="70" t="n"/>
      <c r="V921" s="70" t="n"/>
      <c r="W921" s="69">
        <f>IF(B921="","","02")</f>
        <v/>
      </c>
      <c r="X921" s="69">
        <f>IF(B921="","","01")</f>
        <v/>
      </c>
      <c r="Y921" s="70" t="n"/>
      <c r="Z921" s="70">
        <f>IF(M921="no_cargado",VLOOKUP(B921,NAfiliado_NFarmacia!A:H,8,0),"")</f>
        <v/>
      </c>
      <c r="AA921" s="70" t="n"/>
    </row>
    <row r="922">
      <c r="G922" s="66">
        <f>+IF($B922="","",+IFERROR(+VLOOKUP(B922,padron!$A$2:$E$2000,2,0),+IFERROR(VLOOKUP(B922,NAfiliado_NFarmacia!$A:$J,10,0),"Ingresar Nuevo Afiliado")))</f>
        <v/>
      </c>
      <c r="H922" s="70" t="n"/>
      <c r="I922" s="70" t="n"/>
      <c r="J922" s="70" t="n"/>
      <c r="K922" s="70" t="n"/>
      <c r="L922" s="69">
        <f>+IF(B922="","",IF(F922="No","84005541",+IFERROR(+VLOOKUP(inicio!B922,padron!$A$2:$H$1999,8,0),"84005541")))</f>
        <v/>
      </c>
      <c r="M922" s="70" t="n"/>
      <c r="N922" s="70" t="n"/>
      <c r="O922" s="72" t="n"/>
      <c r="P922" s="70" t="n"/>
      <c r="Q922" s="70" t="n"/>
      <c r="R922" s="70" t="n"/>
      <c r="S922" s="70" t="n"/>
      <c r="T922" s="70" t="n"/>
      <c r="U922" s="70" t="n"/>
      <c r="V922" s="70" t="n"/>
      <c r="W922" s="69">
        <f>IF(B922="","","02")</f>
        <v/>
      </c>
      <c r="X922" s="69">
        <f>IF(B922="","","01")</f>
        <v/>
      </c>
      <c r="Y922" s="70" t="n"/>
      <c r="Z922" s="70">
        <f>IF(M922="no_cargado",VLOOKUP(B922,NAfiliado_NFarmacia!A:H,8,0),"")</f>
        <v/>
      </c>
      <c r="AA922" s="70" t="n"/>
    </row>
    <row r="923">
      <c r="G923" s="66">
        <f>+IF($B923="","",+IFERROR(+VLOOKUP(B923,padron!$A$2:$E$2000,2,0),+IFERROR(VLOOKUP(B923,NAfiliado_NFarmacia!$A:$J,10,0),"Ingresar Nuevo Afiliado")))</f>
        <v/>
      </c>
      <c r="H923" s="70" t="n"/>
      <c r="I923" s="70" t="n"/>
      <c r="J923" s="70" t="n"/>
      <c r="K923" s="70" t="n"/>
      <c r="L923" s="69">
        <f>+IF(B923="","",IF(F923="No","84005541",+IFERROR(+VLOOKUP(inicio!B923,padron!$A$2:$H$1999,8,0),"84005541")))</f>
        <v/>
      </c>
      <c r="M923" s="70" t="n"/>
      <c r="N923" s="70" t="n"/>
      <c r="O923" s="72" t="n"/>
      <c r="P923" s="70" t="n"/>
      <c r="Q923" s="70" t="n"/>
      <c r="R923" s="70" t="n"/>
      <c r="S923" s="70" t="n"/>
      <c r="T923" s="70" t="n"/>
      <c r="U923" s="70" t="n"/>
      <c r="V923" s="70" t="n"/>
      <c r="W923" s="69">
        <f>IF(B923="","","02")</f>
        <v/>
      </c>
      <c r="X923" s="69">
        <f>IF(B923="","","01")</f>
        <v/>
      </c>
      <c r="Y923" s="70" t="n"/>
      <c r="Z923" s="70">
        <f>IF(M923="no_cargado",VLOOKUP(B923,NAfiliado_NFarmacia!A:H,8,0),"")</f>
        <v/>
      </c>
      <c r="AA923" s="70" t="n"/>
    </row>
    <row r="924">
      <c r="G924" s="66">
        <f>+IF($B924="","",+IFERROR(+VLOOKUP(B924,padron!$A$2:$E$2000,2,0),+IFERROR(VLOOKUP(B924,NAfiliado_NFarmacia!$A:$J,10,0),"Ingresar Nuevo Afiliado")))</f>
        <v/>
      </c>
      <c r="H924" s="70" t="n"/>
      <c r="I924" s="70" t="n"/>
      <c r="J924" s="70" t="n"/>
      <c r="K924" s="70" t="n"/>
      <c r="L924" s="69">
        <f>+IF(B924="","",IF(F924="No","84005541",+IFERROR(+VLOOKUP(inicio!B924,padron!$A$2:$H$1999,8,0),"84005541")))</f>
        <v/>
      </c>
      <c r="M924" s="70" t="n"/>
      <c r="N924" s="70" t="n"/>
      <c r="O924" s="72" t="n"/>
      <c r="P924" s="70" t="n"/>
      <c r="Q924" s="70" t="n"/>
      <c r="R924" s="70" t="n"/>
      <c r="S924" s="70" t="n"/>
      <c r="T924" s="70" t="n"/>
      <c r="U924" s="70" t="n"/>
      <c r="V924" s="70" t="n"/>
      <c r="W924" s="69">
        <f>IF(B924="","","02")</f>
        <v/>
      </c>
      <c r="X924" s="69">
        <f>IF(B924="","","01")</f>
        <v/>
      </c>
      <c r="Y924" s="70" t="n"/>
      <c r="Z924" s="70">
        <f>IF(M924="no_cargado",VLOOKUP(B924,NAfiliado_NFarmacia!A:H,8,0),"")</f>
        <v/>
      </c>
      <c r="AA924" s="70" t="n"/>
    </row>
    <row r="925">
      <c r="G925" s="66">
        <f>+IF($B925="","",+IFERROR(+VLOOKUP(B925,padron!$A$2:$E$2000,2,0),+IFERROR(VLOOKUP(B925,NAfiliado_NFarmacia!$A:$J,10,0),"Ingresar Nuevo Afiliado")))</f>
        <v/>
      </c>
      <c r="H925" s="70" t="n"/>
      <c r="I925" s="70" t="n"/>
      <c r="J925" s="70" t="n"/>
      <c r="K925" s="70" t="n"/>
      <c r="L925" s="69">
        <f>+IF(B925="","",IF(F925="No","84005541",+IFERROR(+VLOOKUP(inicio!B925,padron!$A$2:$H$1999,8,0),"84005541")))</f>
        <v/>
      </c>
      <c r="M925" s="70" t="n"/>
      <c r="N925" s="70" t="n"/>
      <c r="O925" s="72" t="n"/>
      <c r="P925" s="70" t="n"/>
      <c r="Q925" s="70" t="n"/>
      <c r="R925" s="70" t="n"/>
      <c r="S925" s="70" t="n"/>
      <c r="T925" s="70" t="n"/>
      <c r="U925" s="70" t="n"/>
      <c r="V925" s="70" t="n"/>
      <c r="W925" s="69">
        <f>IF(B925="","","02")</f>
        <v/>
      </c>
      <c r="X925" s="69">
        <f>IF(B925="","","01")</f>
        <v/>
      </c>
      <c r="Y925" s="70" t="n"/>
      <c r="Z925" s="70">
        <f>IF(M925="no_cargado",VLOOKUP(B925,NAfiliado_NFarmacia!A:H,8,0),"")</f>
        <v/>
      </c>
      <c r="AA925" s="70" t="n"/>
    </row>
    <row r="926">
      <c r="G926" s="66">
        <f>+IF($B926="","",+IFERROR(+VLOOKUP(B926,padron!$A$2:$E$2000,2,0),+IFERROR(VLOOKUP(B926,NAfiliado_NFarmacia!$A:$J,10,0),"Ingresar Nuevo Afiliado")))</f>
        <v/>
      </c>
      <c r="H926" s="70" t="n"/>
      <c r="I926" s="70" t="n"/>
      <c r="J926" s="70" t="n"/>
      <c r="K926" s="70" t="n"/>
      <c r="L926" s="69">
        <f>+IF(B926="","",IF(F926="No","84005541",+IFERROR(+VLOOKUP(inicio!B926,padron!$A$2:$H$1999,8,0),"84005541")))</f>
        <v/>
      </c>
      <c r="M926" s="70" t="n"/>
      <c r="N926" s="70" t="n"/>
      <c r="O926" s="72" t="n"/>
      <c r="P926" s="70" t="n"/>
      <c r="Q926" s="70" t="n"/>
      <c r="R926" s="70" t="n"/>
      <c r="S926" s="70" t="n"/>
      <c r="T926" s="70" t="n"/>
      <c r="U926" s="70" t="n"/>
      <c r="V926" s="70" t="n"/>
      <c r="W926" s="69">
        <f>IF(B926="","","02")</f>
        <v/>
      </c>
      <c r="X926" s="69">
        <f>IF(B926="","","01")</f>
        <v/>
      </c>
      <c r="Y926" s="70" t="n"/>
      <c r="Z926" s="70">
        <f>IF(M926="no_cargado",VLOOKUP(B926,NAfiliado_NFarmacia!A:H,8,0),"")</f>
        <v/>
      </c>
      <c r="AA926" s="70" t="n"/>
    </row>
    <row r="927">
      <c r="G927" s="66">
        <f>+IF($B927="","",+IFERROR(+VLOOKUP(B927,padron!$A$2:$E$2000,2,0),+IFERROR(VLOOKUP(B927,NAfiliado_NFarmacia!$A:$J,10,0),"Ingresar Nuevo Afiliado")))</f>
        <v/>
      </c>
      <c r="H927" s="70" t="n"/>
      <c r="I927" s="70" t="n"/>
      <c r="J927" s="70" t="n"/>
      <c r="K927" s="70" t="n"/>
      <c r="L927" s="69">
        <f>+IF(B927="","",IF(F927="No","84005541",+IFERROR(+VLOOKUP(inicio!B927,padron!$A$2:$H$1999,8,0),"84005541")))</f>
        <v/>
      </c>
      <c r="M927" s="70" t="n"/>
      <c r="N927" s="70" t="n"/>
      <c r="O927" s="72" t="n"/>
      <c r="P927" s="70" t="n"/>
      <c r="Q927" s="70" t="n"/>
      <c r="R927" s="70" t="n"/>
      <c r="S927" s="70" t="n"/>
      <c r="T927" s="70" t="n"/>
      <c r="U927" s="70" t="n"/>
      <c r="V927" s="70" t="n"/>
      <c r="W927" s="69">
        <f>IF(B927="","","02")</f>
        <v/>
      </c>
      <c r="X927" s="69">
        <f>IF(B927="","","01")</f>
        <v/>
      </c>
      <c r="Y927" s="70" t="n"/>
      <c r="Z927" s="70">
        <f>IF(M927="no_cargado",VLOOKUP(B927,NAfiliado_NFarmacia!A:H,8,0),"")</f>
        <v/>
      </c>
      <c r="AA927" s="70" t="n"/>
    </row>
    <row r="928">
      <c r="G928" s="66">
        <f>+IF($B928="","",+IFERROR(+VLOOKUP(B928,padron!$A$2:$E$2000,2,0),+IFERROR(VLOOKUP(B928,NAfiliado_NFarmacia!$A:$J,10,0),"Ingresar Nuevo Afiliado")))</f>
        <v/>
      </c>
      <c r="H928" s="70" t="n"/>
      <c r="I928" s="70" t="n"/>
      <c r="J928" s="70" t="n"/>
      <c r="K928" s="70" t="n"/>
      <c r="L928" s="69">
        <f>+IF(B928="","",IF(F928="No","84005541",+IFERROR(+VLOOKUP(inicio!B928,padron!$A$2:$H$1999,8,0),"84005541")))</f>
        <v/>
      </c>
      <c r="M928" s="70" t="n"/>
      <c r="N928" s="70" t="n"/>
      <c r="O928" s="72" t="n"/>
      <c r="P928" s="70" t="n"/>
      <c r="Q928" s="70" t="n"/>
      <c r="R928" s="70" t="n"/>
      <c r="S928" s="70" t="n"/>
      <c r="T928" s="70" t="n"/>
      <c r="U928" s="70" t="n"/>
      <c r="V928" s="70" t="n"/>
      <c r="W928" s="69">
        <f>IF(B928="","","02")</f>
        <v/>
      </c>
      <c r="X928" s="69">
        <f>IF(B928="","","01")</f>
        <v/>
      </c>
      <c r="Y928" s="70" t="n"/>
      <c r="Z928" s="70">
        <f>IF(M928="no_cargado",VLOOKUP(B928,NAfiliado_NFarmacia!A:H,8,0),"")</f>
        <v/>
      </c>
      <c r="AA928" s="70" t="n"/>
    </row>
    <row r="929">
      <c r="G929" s="66">
        <f>+IF($B929="","",+IFERROR(+VLOOKUP(B929,padron!$A$2:$E$2000,2,0),+IFERROR(VLOOKUP(B929,NAfiliado_NFarmacia!$A:$J,10,0),"Ingresar Nuevo Afiliado")))</f>
        <v/>
      </c>
      <c r="H929" s="70" t="n"/>
      <c r="I929" s="70" t="n"/>
      <c r="J929" s="70" t="n"/>
      <c r="K929" s="70" t="n"/>
      <c r="L929" s="69">
        <f>+IF(B929="","",IF(F929="No","84005541",+IFERROR(+VLOOKUP(inicio!B929,padron!$A$2:$H$1999,8,0),"84005541")))</f>
        <v/>
      </c>
      <c r="M929" s="70" t="n"/>
      <c r="N929" s="70" t="n"/>
      <c r="O929" s="72" t="n"/>
      <c r="P929" s="70" t="n"/>
      <c r="Q929" s="70" t="n"/>
      <c r="R929" s="70" t="n"/>
      <c r="S929" s="70" t="n"/>
      <c r="T929" s="70" t="n"/>
      <c r="U929" s="70" t="n"/>
      <c r="V929" s="70" t="n"/>
      <c r="W929" s="69">
        <f>IF(B929="","","02")</f>
        <v/>
      </c>
      <c r="X929" s="69">
        <f>IF(B929="","","01")</f>
        <v/>
      </c>
      <c r="Y929" s="70" t="n"/>
      <c r="Z929" s="70">
        <f>IF(M929="no_cargado",VLOOKUP(B929,NAfiliado_NFarmacia!A:H,8,0),"")</f>
        <v/>
      </c>
      <c r="AA929" s="70" t="n"/>
    </row>
    <row r="930">
      <c r="G930" s="66">
        <f>+IF($B930="","",+IFERROR(+VLOOKUP(B930,padron!$A$2:$E$2000,2,0),+IFERROR(VLOOKUP(B930,NAfiliado_NFarmacia!$A:$J,10,0),"Ingresar Nuevo Afiliado")))</f>
        <v/>
      </c>
      <c r="H930" s="70" t="n"/>
      <c r="I930" s="70" t="n"/>
      <c r="J930" s="70" t="n"/>
      <c r="K930" s="70" t="n"/>
      <c r="L930" s="69">
        <f>+IF(B930="","",IF(F930="No","84005541",+IFERROR(+VLOOKUP(inicio!B930,padron!$A$2:$H$1999,8,0),"84005541")))</f>
        <v/>
      </c>
      <c r="M930" s="70" t="n"/>
      <c r="N930" s="70" t="n"/>
      <c r="O930" s="72" t="n"/>
      <c r="P930" s="70" t="n"/>
      <c r="Q930" s="70" t="n"/>
      <c r="R930" s="70" t="n"/>
      <c r="S930" s="70" t="n"/>
      <c r="T930" s="70" t="n"/>
      <c r="U930" s="70" t="n"/>
      <c r="V930" s="70" t="n"/>
      <c r="W930" s="69">
        <f>IF(B930="","","02")</f>
        <v/>
      </c>
      <c r="X930" s="69">
        <f>IF(B930="","","01")</f>
        <v/>
      </c>
      <c r="Y930" s="70" t="n"/>
      <c r="Z930" s="70">
        <f>IF(M930="no_cargado",VLOOKUP(B930,NAfiliado_NFarmacia!A:H,8,0),"")</f>
        <v/>
      </c>
      <c r="AA930" s="70" t="n"/>
    </row>
    <row r="931">
      <c r="G931" s="66">
        <f>+IF($B931="","",+IFERROR(+VLOOKUP(B931,padron!$A$2:$E$2000,2,0),+IFERROR(VLOOKUP(B931,NAfiliado_NFarmacia!$A:$J,10,0),"Ingresar Nuevo Afiliado")))</f>
        <v/>
      </c>
      <c r="H931" s="70" t="n"/>
      <c r="I931" s="70" t="n"/>
      <c r="J931" s="70" t="n"/>
      <c r="K931" s="70" t="n"/>
      <c r="L931" s="69">
        <f>+IF(B931="","",IF(F931="No","84005541",+IFERROR(+VLOOKUP(inicio!B931,padron!$A$2:$H$1999,8,0),"84005541")))</f>
        <v/>
      </c>
      <c r="M931" s="70" t="n"/>
      <c r="N931" s="70" t="n"/>
      <c r="O931" s="72" t="n"/>
      <c r="P931" s="70" t="n"/>
      <c r="Q931" s="70" t="n"/>
      <c r="R931" s="70" t="n"/>
      <c r="S931" s="70" t="n"/>
      <c r="T931" s="70" t="n"/>
      <c r="U931" s="70" t="n"/>
      <c r="V931" s="70" t="n"/>
      <c r="W931" s="69">
        <f>IF(B931="","","02")</f>
        <v/>
      </c>
      <c r="X931" s="69">
        <f>IF(B931="","","01")</f>
        <v/>
      </c>
      <c r="Y931" s="70" t="n"/>
      <c r="Z931" s="70">
        <f>IF(M931="no_cargado",VLOOKUP(B931,NAfiliado_NFarmacia!A:H,8,0),"")</f>
        <v/>
      </c>
      <c r="AA931" s="70" t="n"/>
    </row>
    <row r="932">
      <c r="G932" s="66">
        <f>+IF($B932="","",+IFERROR(+VLOOKUP(B932,padron!$A$2:$E$2000,2,0),+IFERROR(VLOOKUP(B932,NAfiliado_NFarmacia!$A:$J,10,0),"Ingresar Nuevo Afiliado")))</f>
        <v/>
      </c>
      <c r="H932" s="70" t="n"/>
      <c r="I932" s="70" t="n"/>
      <c r="J932" s="70" t="n"/>
      <c r="K932" s="70" t="n"/>
      <c r="L932" s="69">
        <f>+IF(B932="","",IF(F932="No","84005541",+IFERROR(+VLOOKUP(inicio!B932,padron!$A$2:$H$1999,8,0),"84005541")))</f>
        <v/>
      </c>
      <c r="M932" s="70" t="n"/>
      <c r="N932" s="70" t="n"/>
      <c r="O932" s="72" t="n"/>
      <c r="P932" s="70" t="n"/>
      <c r="Q932" s="70" t="n"/>
      <c r="R932" s="70" t="n"/>
      <c r="S932" s="70" t="n"/>
      <c r="T932" s="70" t="n"/>
      <c r="U932" s="70" t="n"/>
      <c r="V932" s="70" t="n"/>
      <c r="W932" s="69">
        <f>IF(B932="","","02")</f>
        <v/>
      </c>
      <c r="X932" s="69">
        <f>IF(B932="","","01")</f>
        <v/>
      </c>
      <c r="Y932" s="70" t="n"/>
      <c r="Z932" s="70">
        <f>IF(M932="no_cargado",VLOOKUP(B932,NAfiliado_NFarmacia!A:H,8,0),"")</f>
        <v/>
      </c>
      <c r="AA932" s="70" t="n"/>
    </row>
    <row r="933">
      <c r="G933" s="66">
        <f>+IF($B933="","",+IFERROR(+VLOOKUP(B933,padron!$A$2:$E$2000,2,0),+IFERROR(VLOOKUP(B933,NAfiliado_NFarmacia!$A:$J,10,0),"Ingresar Nuevo Afiliado")))</f>
        <v/>
      </c>
      <c r="H933" s="70" t="n"/>
      <c r="I933" s="70" t="n"/>
      <c r="J933" s="70" t="n"/>
      <c r="K933" s="70" t="n"/>
      <c r="L933" s="69">
        <f>+IF(B933="","",IF(F933="No","84005541",+IFERROR(+VLOOKUP(inicio!B933,padron!$A$2:$H$1999,8,0),"84005541")))</f>
        <v/>
      </c>
      <c r="M933" s="70" t="n"/>
      <c r="N933" s="70" t="n"/>
      <c r="O933" s="72" t="n"/>
      <c r="P933" s="70" t="n"/>
      <c r="Q933" s="70" t="n"/>
      <c r="R933" s="70" t="n"/>
      <c r="S933" s="70" t="n"/>
      <c r="T933" s="70" t="n"/>
      <c r="U933" s="70" t="n"/>
      <c r="V933" s="70" t="n"/>
      <c r="W933" s="69">
        <f>IF(B933="","","02")</f>
        <v/>
      </c>
      <c r="X933" s="69">
        <f>IF(B933="","","01")</f>
        <v/>
      </c>
      <c r="Y933" s="70" t="n"/>
      <c r="Z933" s="70">
        <f>IF(M933="no_cargado",VLOOKUP(B933,NAfiliado_NFarmacia!A:H,8,0),"")</f>
        <v/>
      </c>
      <c r="AA933" s="70" t="n"/>
    </row>
    <row r="934">
      <c r="G934" s="66">
        <f>+IF($B934="","",+IFERROR(+VLOOKUP(B934,padron!$A$2:$E$2000,2,0),+IFERROR(VLOOKUP(B934,NAfiliado_NFarmacia!$A:$J,10,0),"Ingresar Nuevo Afiliado")))</f>
        <v/>
      </c>
      <c r="H934" s="70" t="n"/>
      <c r="I934" s="70" t="n"/>
      <c r="J934" s="70" t="n"/>
      <c r="K934" s="70" t="n"/>
      <c r="L934" s="69">
        <f>+IF(B934="","",IF(F934="No","84005541",+IFERROR(+VLOOKUP(inicio!B934,padron!$A$2:$H$1999,8,0),"84005541")))</f>
        <v/>
      </c>
      <c r="M934" s="70" t="n"/>
      <c r="N934" s="70" t="n"/>
      <c r="O934" s="72" t="n"/>
      <c r="P934" s="70" t="n"/>
      <c r="Q934" s="70" t="n"/>
      <c r="R934" s="70" t="n"/>
      <c r="S934" s="70" t="n"/>
      <c r="T934" s="70" t="n"/>
      <c r="U934" s="70" t="n"/>
      <c r="V934" s="70" t="n"/>
      <c r="W934" s="69">
        <f>IF(B934="","","02")</f>
        <v/>
      </c>
      <c r="X934" s="69">
        <f>IF(B934="","","01")</f>
        <v/>
      </c>
      <c r="Y934" s="70" t="n"/>
      <c r="Z934" s="70">
        <f>IF(M934="no_cargado",VLOOKUP(B934,NAfiliado_NFarmacia!A:H,8,0),"")</f>
        <v/>
      </c>
      <c r="AA934" s="70" t="n"/>
    </row>
    <row r="935">
      <c r="G935" s="66">
        <f>+IF($B935="","",+IFERROR(+VLOOKUP(B935,padron!$A$2:$E$2000,2,0),+IFERROR(VLOOKUP(B935,NAfiliado_NFarmacia!$A:$J,10,0),"Ingresar Nuevo Afiliado")))</f>
        <v/>
      </c>
      <c r="H935" s="70" t="n"/>
      <c r="I935" s="70" t="n"/>
      <c r="J935" s="70" t="n"/>
      <c r="K935" s="70" t="n"/>
      <c r="L935" s="69">
        <f>+IF(B935="","",IF(F935="No","84005541",+IFERROR(+VLOOKUP(inicio!B935,padron!$A$2:$H$1999,8,0),"84005541")))</f>
        <v/>
      </c>
      <c r="M935" s="70" t="n"/>
      <c r="N935" s="70" t="n"/>
      <c r="O935" s="72" t="n"/>
      <c r="P935" s="70" t="n"/>
      <c r="Q935" s="70" t="n"/>
      <c r="R935" s="70" t="n"/>
      <c r="S935" s="70" t="n"/>
      <c r="T935" s="70" t="n"/>
      <c r="U935" s="70" t="n"/>
      <c r="V935" s="70" t="n"/>
      <c r="W935" s="69">
        <f>IF(B935="","","02")</f>
        <v/>
      </c>
      <c r="X935" s="69">
        <f>IF(B935="","","01")</f>
        <v/>
      </c>
      <c r="Y935" s="70" t="n"/>
      <c r="Z935" s="70">
        <f>IF(M935="no_cargado",VLOOKUP(B935,NAfiliado_NFarmacia!A:H,8,0),"")</f>
        <v/>
      </c>
      <c r="AA935" s="70" t="n"/>
    </row>
    <row r="936">
      <c r="G936" s="66">
        <f>+IF($B936="","",+IFERROR(+VLOOKUP(B936,padron!$A$2:$E$2000,2,0),+IFERROR(VLOOKUP(B936,NAfiliado_NFarmacia!$A:$J,10,0),"Ingresar Nuevo Afiliado")))</f>
        <v/>
      </c>
      <c r="H936" s="70" t="n"/>
      <c r="I936" s="70" t="n"/>
      <c r="J936" s="70" t="n"/>
      <c r="K936" s="70" t="n"/>
      <c r="L936" s="69">
        <f>+IF(B936="","",IF(F936="No","84005541",+IFERROR(+VLOOKUP(inicio!B936,padron!$A$2:$H$1999,8,0),"84005541")))</f>
        <v/>
      </c>
      <c r="M936" s="70" t="n"/>
      <c r="N936" s="70" t="n"/>
      <c r="O936" s="72" t="n"/>
      <c r="P936" s="70" t="n"/>
      <c r="Q936" s="70" t="n"/>
      <c r="R936" s="70" t="n"/>
      <c r="S936" s="70" t="n"/>
      <c r="T936" s="70" t="n"/>
      <c r="U936" s="70" t="n"/>
      <c r="V936" s="70" t="n"/>
      <c r="W936" s="69">
        <f>IF(B936="","","02")</f>
        <v/>
      </c>
      <c r="X936" s="69">
        <f>IF(B936="","","01")</f>
        <v/>
      </c>
      <c r="Y936" s="70" t="n"/>
      <c r="Z936" s="70">
        <f>IF(M936="no_cargado",VLOOKUP(B936,NAfiliado_NFarmacia!A:H,8,0),"")</f>
        <v/>
      </c>
      <c r="AA936" s="70" t="n"/>
    </row>
    <row r="937">
      <c r="G937" s="66">
        <f>+IF($B937="","",+IFERROR(+VLOOKUP(B937,padron!$A$2:$E$2000,2,0),+IFERROR(VLOOKUP(B937,NAfiliado_NFarmacia!$A:$J,10,0),"Ingresar Nuevo Afiliado")))</f>
        <v/>
      </c>
      <c r="H937" s="70" t="n"/>
      <c r="I937" s="70" t="n"/>
      <c r="J937" s="70" t="n"/>
      <c r="K937" s="70" t="n"/>
      <c r="L937" s="69">
        <f>+IF(B937="","",IF(F937="No","84005541",+IFERROR(+VLOOKUP(inicio!B937,padron!$A$2:$H$1999,8,0),"84005541")))</f>
        <v/>
      </c>
      <c r="M937" s="70" t="n"/>
      <c r="N937" s="70" t="n"/>
      <c r="O937" s="72" t="n"/>
      <c r="P937" s="70" t="n"/>
      <c r="Q937" s="70" t="n"/>
      <c r="R937" s="70" t="n"/>
      <c r="S937" s="70" t="n"/>
      <c r="T937" s="70" t="n"/>
      <c r="U937" s="70" t="n"/>
      <c r="V937" s="70" t="n"/>
      <c r="W937" s="69">
        <f>IF(B937="","","02")</f>
        <v/>
      </c>
      <c r="X937" s="69">
        <f>IF(B937="","","01")</f>
        <v/>
      </c>
      <c r="Y937" s="70" t="n"/>
      <c r="Z937" s="70">
        <f>IF(M937="no_cargado",VLOOKUP(B937,NAfiliado_NFarmacia!A:H,8,0),"")</f>
        <v/>
      </c>
      <c r="AA937" s="70" t="n"/>
    </row>
    <row r="938">
      <c r="G938" s="66">
        <f>+IF($B938="","",+IFERROR(+VLOOKUP(B938,padron!$A$2:$E$2000,2,0),+IFERROR(VLOOKUP(B938,NAfiliado_NFarmacia!$A:$J,10,0),"Ingresar Nuevo Afiliado")))</f>
        <v/>
      </c>
      <c r="H938" s="70" t="n"/>
      <c r="I938" s="70" t="n"/>
      <c r="J938" s="70" t="n"/>
      <c r="K938" s="70" t="n"/>
      <c r="L938" s="69">
        <f>+IF(B938="","",IF(F938="No","84005541",+IFERROR(+VLOOKUP(inicio!B938,padron!$A$2:$H$1999,8,0),"84005541")))</f>
        <v/>
      </c>
      <c r="M938" s="70" t="n"/>
      <c r="N938" s="70" t="n"/>
      <c r="O938" s="72" t="n"/>
      <c r="P938" s="70" t="n"/>
      <c r="Q938" s="70" t="n"/>
      <c r="R938" s="70" t="n"/>
      <c r="S938" s="70" t="n"/>
      <c r="T938" s="70" t="n"/>
      <c r="U938" s="70" t="n"/>
      <c r="V938" s="70" t="n"/>
      <c r="W938" s="69">
        <f>IF(B938="","","02")</f>
        <v/>
      </c>
      <c r="X938" s="69">
        <f>IF(B938="","","01")</f>
        <v/>
      </c>
      <c r="Y938" s="70" t="n"/>
      <c r="Z938" s="70">
        <f>IF(M938="no_cargado",VLOOKUP(B938,NAfiliado_NFarmacia!A:H,8,0),"")</f>
        <v/>
      </c>
      <c r="AA938" s="70" t="n"/>
    </row>
    <row r="939">
      <c r="G939" s="66">
        <f>+IF($B939="","",+IFERROR(+VLOOKUP(B939,padron!$A$2:$E$2000,2,0),+IFERROR(VLOOKUP(B939,NAfiliado_NFarmacia!$A:$J,10,0),"Ingresar Nuevo Afiliado")))</f>
        <v/>
      </c>
      <c r="H939" s="70" t="n"/>
      <c r="I939" s="70" t="n"/>
      <c r="J939" s="70" t="n"/>
      <c r="K939" s="70" t="n"/>
      <c r="L939" s="69">
        <f>+IF(B939="","",IF(F939="No","84005541",+IFERROR(+VLOOKUP(inicio!B939,padron!$A$2:$H$1999,8,0),"84005541")))</f>
        <v/>
      </c>
      <c r="M939" s="70" t="n"/>
      <c r="N939" s="70" t="n"/>
      <c r="O939" s="72" t="n"/>
      <c r="P939" s="70" t="n"/>
      <c r="Q939" s="70" t="n"/>
      <c r="R939" s="70" t="n"/>
      <c r="S939" s="70" t="n"/>
      <c r="T939" s="70" t="n"/>
      <c r="U939" s="70" t="n"/>
      <c r="V939" s="70" t="n"/>
      <c r="W939" s="69">
        <f>IF(B939="","","02")</f>
        <v/>
      </c>
      <c r="X939" s="69">
        <f>IF(B939="","","01")</f>
        <v/>
      </c>
      <c r="Y939" s="70" t="n"/>
      <c r="Z939" s="70">
        <f>IF(M939="no_cargado",VLOOKUP(B939,NAfiliado_NFarmacia!A:H,8,0),"")</f>
        <v/>
      </c>
      <c r="AA939" s="70" t="n"/>
    </row>
    <row r="940">
      <c r="G940" s="66">
        <f>+IF($B940="","",+IFERROR(+VLOOKUP(B940,padron!$A$2:$E$2000,2,0),+IFERROR(VLOOKUP(B940,NAfiliado_NFarmacia!$A:$J,10,0),"Ingresar Nuevo Afiliado")))</f>
        <v/>
      </c>
      <c r="H940" s="70" t="n"/>
      <c r="I940" s="70" t="n"/>
      <c r="J940" s="70" t="n"/>
      <c r="K940" s="70" t="n"/>
      <c r="L940" s="69">
        <f>+IF(B940="","",IF(F940="No","84005541",+IFERROR(+VLOOKUP(inicio!B940,padron!$A$2:$H$1999,8,0),"84005541")))</f>
        <v/>
      </c>
      <c r="M940" s="70" t="n"/>
      <c r="N940" s="70" t="n"/>
      <c r="O940" s="72" t="n"/>
      <c r="P940" s="70" t="n"/>
      <c r="Q940" s="70" t="n"/>
      <c r="R940" s="70" t="n"/>
      <c r="S940" s="70" t="n"/>
      <c r="T940" s="70" t="n"/>
      <c r="U940" s="70" t="n"/>
      <c r="V940" s="70" t="n"/>
      <c r="W940" s="69">
        <f>IF(B940="","","02")</f>
        <v/>
      </c>
      <c r="X940" s="69">
        <f>IF(B940="","","01")</f>
        <v/>
      </c>
      <c r="Y940" s="70" t="n"/>
      <c r="Z940" s="70">
        <f>IF(M940="no_cargado",VLOOKUP(B940,NAfiliado_NFarmacia!A:H,8,0),"")</f>
        <v/>
      </c>
      <c r="AA940" s="70" t="n"/>
    </row>
    <row r="941">
      <c r="G941" s="66">
        <f>+IF($B941="","",+IFERROR(+VLOOKUP(B941,padron!$A$2:$E$2000,2,0),+IFERROR(VLOOKUP(B941,NAfiliado_NFarmacia!$A:$J,10,0),"Ingresar Nuevo Afiliado")))</f>
        <v/>
      </c>
      <c r="H941" s="70" t="n"/>
      <c r="I941" s="70" t="n"/>
      <c r="J941" s="70" t="n"/>
      <c r="K941" s="70" t="n"/>
      <c r="L941" s="69">
        <f>+IF(B941="","",IF(F941="No","84005541",+IFERROR(+VLOOKUP(inicio!B941,padron!$A$2:$H$1999,8,0),"84005541")))</f>
        <v/>
      </c>
      <c r="M941" s="70" t="n"/>
      <c r="N941" s="70" t="n"/>
      <c r="O941" s="72" t="n"/>
      <c r="P941" s="70" t="n"/>
      <c r="Q941" s="70" t="n"/>
      <c r="R941" s="70" t="n"/>
      <c r="S941" s="70" t="n"/>
      <c r="T941" s="70" t="n"/>
      <c r="U941" s="70" t="n"/>
      <c r="V941" s="70" t="n"/>
      <c r="W941" s="69">
        <f>IF(B941="","","02")</f>
        <v/>
      </c>
      <c r="X941" s="69">
        <f>IF(B941="","","01")</f>
        <v/>
      </c>
      <c r="Y941" s="70" t="n"/>
      <c r="Z941" s="70">
        <f>IF(M941="no_cargado",VLOOKUP(B941,NAfiliado_NFarmacia!A:H,8,0),"")</f>
        <v/>
      </c>
      <c r="AA941" s="70" t="n"/>
    </row>
    <row r="942">
      <c r="G942" s="66">
        <f>+IF($B942="","",+IFERROR(+VLOOKUP(B942,padron!$A$2:$E$2000,2,0),+IFERROR(VLOOKUP(B942,NAfiliado_NFarmacia!$A:$J,10,0),"Ingresar Nuevo Afiliado")))</f>
        <v/>
      </c>
      <c r="H942" s="70" t="n"/>
      <c r="I942" s="70" t="n"/>
      <c r="J942" s="70" t="n"/>
      <c r="K942" s="70" t="n"/>
      <c r="L942" s="69">
        <f>+IF(B942="","",IF(F942="No","84005541",+IFERROR(+VLOOKUP(inicio!B942,padron!$A$2:$H$1999,8,0),"84005541")))</f>
        <v/>
      </c>
      <c r="M942" s="70" t="n"/>
      <c r="N942" s="70" t="n"/>
      <c r="O942" s="72" t="n"/>
      <c r="P942" s="70" t="n"/>
      <c r="Q942" s="70" t="n"/>
      <c r="R942" s="70" t="n"/>
      <c r="S942" s="70" t="n"/>
      <c r="T942" s="70" t="n"/>
      <c r="U942" s="70" t="n"/>
      <c r="V942" s="70" t="n"/>
      <c r="W942" s="69">
        <f>IF(B942="","","02")</f>
        <v/>
      </c>
      <c r="X942" s="69">
        <f>IF(B942="","","01")</f>
        <v/>
      </c>
      <c r="Y942" s="70" t="n"/>
      <c r="Z942" s="70">
        <f>IF(M942="no_cargado",VLOOKUP(B942,NAfiliado_NFarmacia!A:H,8,0),"")</f>
        <v/>
      </c>
      <c r="AA942" s="70" t="n"/>
    </row>
    <row r="943">
      <c r="G943" s="66">
        <f>+IF($B943="","",+IFERROR(+VLOOKUP(B943,padron!$A$2:$E$2000,2,0),+IFERROR(VLOOKUP(B943,NAfiliado_NFarmacia!$A:$J,10,0),"Ingresar Nuevo Afiliado")))</f>
        <v/>
      </c>
      <c r="H943" s="70" t="n"/>
      <c r="I943" s="70" t="n"/>
      <c r="J943" s="70" t="n"/>
      <c r="K943" s="70" t="n"/>
      <c r="L943" s="69">
        <f>+IF(B943="","",IF(F943="No","84005541",+IFERROR(+VLOOKUP(inicio!B943,padron!$A$2:$H$1999,8,0),"84005541")))</f>
        <v/>
      </c>
      <c r="M943" s="70" t="n"/>
      <c r="N943" s="70" t="n"/>
      <c r="O943" s="72" t="n"/>
      <c r="P943" s="70" t="n"/>
      <c r="Q943" s="70" t="n"/>
      <c r="R943" s="70" t="n"/>
      <c r="S943" s="70" t="n"/>
      <c r="T943" s="70" t="n"/>
      <c r="U943" s="70" t="n"/>
      <c r="V943" s="70" t="n"/>
      <c r="W943" s="69">
        <f>IF(B943="","","02")</f>
        <v/>
      </c>
      <c r="X943" s="69">
        <f>IF(B943="","","01")</f>
        <v/>
      </c>
      <c r="Y943" s="70" t="n"/>
      <c r="Z943" s="70">
        <f>IF(M943="no_cargado",VLOOKUP(B943,NAfiliado_NFarmacia!A:H,8,0),"")</f>
        <v/>
      </c>
      <c r="AA943" s="70" t="n"/>
    </row>
    <row r="944">
      <c r="G944" s="66">
        <f>+IF($B944="","",+IFERROR(+VLOOKUP(B944,padron!$A$2:$E$2000,2,0),+IFERROR(VLOOKUP(B944,NAfiliado_NFarmacia!$A:$J,10,0),"Ingresar Nuevo Afiliado")))</f>
        <v/>
      </c>
      <c r="H944" s="70" t="n"/>
      <c r="I944" s="70" t="n"/>
      <c r="J944" s="70" t="n"/>
      <c r="K944" s="70" t="n"/>
      <c r="L944" s="69">
        <f>+IF(B944="","",IF(F944="No","84005541",+IFERROR(+VLOOKUP(inicio!B944,padron!$A$2:$H$1999,8,0),"84005541")))</f>
        <v/>
      </c>
      <c r="M944" s="70" t="n"/>
      <c r="N944" s="70" t="n"/>
      <c r="O944" s="72" t="n"/>
      <c r="P944" s="70" t="n"/>
      <c r="Q944" s="70" t="n"/>
      <c r="R944" s="70" t="n"/>
      <c r="S944" s="70" t="n"/>
      <c r="T944" s="70" t="n"/>
      <c r="U944" s="70" t="n"/>
      <c r="V944" s="70" t="n"/>
      <c r="W944" s="69">
        <f>IF(B944="","","02")</f>
        <v/>
      </c>
      <c r="X944" s="69">
        <f>IF(B944="","","01")</f>
        <v/>
      </c>
      <c r="Y944" s="70" t="n"/>
      <c r="Z944" s="70">
        <f>IF(M944="no_cargado",VLOOKUP(B944,NAfiliado_NFarmacia!A:H,8,0),"")</f>
        <v/>
      </c>
      <c r="AA944" s="70" t="n"/>
    </row>
    <row r="945">
      <c r="G945" s="66">
        <f>+IF($B945="","",+IFERROR(+VLOOKUP(B945,padron!$A$2:$E$2000,2,0),+IFERROR(VLOOKUP(B945,NAfiliado_NFarmacia!$A:$J,10,0),"Ingresar Nuevo Afiliado")))</f>
        <v/>
      </c>
      <c r="H945" s="70" t="n"/>
      <c r="I945" s="70" t="n"/>
      <c r="J945" s="70" t="n"/>
      <c r="K945" s="70" t="n"/>
      <c r="L945" s="69">
        <f>+IF(B945="","",IF(F945="No","84005541",+IFERROR(+VLOOKUP(inicio!B945,padron!$A$2:$H$1999,8,0),"84005541")))</f>
        <v/>
      </c>
      <c r="M945" s="70" t="n"/>
      <c r="N945" s="70" t="n"/>
      <c r="O945" s="72" t="n"/>
      <c r="P945" s="70" t="n"/>
      <c r="Q945" s="70" t="n"/>
      <c r="R945" s="70" t="n"/>
      <c r="S945" s="70" t="n"/>
      <c r="T945" s="70" t="n"/>
      <c r="U945" s="70" t="n"/>
      <c r="V945" s="70" t="n"/>
      <c r="W945" s="69">
        <f>IF(B945="","","02")</f>
        <v/>
      </c>
      <c r="X945" s="69">
        <f>IF(B945="","","01")</f>
        <v/>
      </c>
      <c r="Y945" s="70" t="n"/>
      <c r="Z945" s="70">
        <f>IF(M945="no_cargado",VLOOKUP(B945,NAfiliado_NFarmacia!A:H,8,0),"")</f>
        <v/>
      </c>
      <c r="AA945" s="70" t="n"/>
    </row>
    <row r="946">
      <c r="G946" s="66">
        <f>+IF($B946="","",+IFERROR(+VLOOKUP(B946,padron!$A$2:$E$2000,2,0),+IFERROR(VLOOKUP(B946,NAfiliado_NFarmacia!$A:$J,10,0),"Ingresar Nuevo Afiliado")))</f>
        <v/>
      </c>
      <c r="H946" s="70" t="n"/>
      <c r="I946" s="70" t="n"/>
      <c r="J946" s="70" t="n"/>
      <c r="K946" s="70" t="n"/>
      <c r="L946" s="69">
        <f>+IF(B946="","",IF(F946="No","84005541",+IFERROR(+VLOOKUP(inicio!B946,padron!$A$2:$H$1999,8,0),"84005541")))</f>
        <v/>
      </c>
      <c r="M946" s="70" t="n"/>
      <c r="N946" s="70" t="n"/>
      <c r="O946" s="72" t="n"/>
      <c r="P946" s="70" t="n"/>
      <c r="Q946" s="70" t="n"/>
      <c r="R946" s="70" t="n"/>
      <c r="S946" s="70" t="n"/>
      <c r="T946" s="70" t="n"/>
      <c r="U946" s="70" t="n"/>
      <c r="V946" s="70" t="n"/>
      <c r="W946" s="69">
        <f>IF(B946="","","02")</f>
        <v/>
      </c>
      <c r="X946" s="69">
        <f>IF(B946="","","01")</f>
        <v/>
      </c>
      <c r="Y946" s="70" t="n"/>
      <c r="Z946" s="70">
        <f>IF(M946="no_cargado",VLOOKUP(B946,NAfiliado_NFarmacia!A:H,8,0),"")</f>
        <v/>
      </c>
      <c r="AA946" s="70" t="n"/>
    </row>
    <row r="947">
      <c r="G947" s="66">
        <f>+IF($B947="","",+IFERROR(+VLOOKUP(B947,padron!$A$2:$E$2000,2,0),+IFERROR(VLOOKUP(B947,NAfiliado_NFarmacia!$A:$J,10,0),"Ingresar Nuevo Afiliado")))</f>
        <v/>
      </c>
      <c r="H947" s="70" t="n"/>
      <c r="I947" s="70" t="n"/>
      <c r="J947" s="70" t="n"/>
      <c r="K947" s="70" t="n"/>
      <c r="L947" s="69">
        <f>+IF(B947="","",IF(F947="No","84005541",+IFERROR(+VLOOKUP(inicio!B947,padron!$A$2:$H$1999,8,0),"84005541")))</f>
        <v/>
      </c>
      <c r="M947" s="70" t="n"/>
      <c r="N947" s="70" t="n"/>
      <c r="O947" s="72" t="n"/>
      <c r="P947" s="70" t="n"/>
      <c r="Q947" s="70" t="n"/>
      <c r="R947" s="70" t="n"/>
      <c r="S947" s="70" t="n"/>
      <c r="T947" s="70" t="n"/>
      <c r="U947" s="70" t="n"/>
      <c r="V947" s="70" t="n"/>
      <c r="W947" s="69">
        <f>IF(B947="","","02")</f>
        <v/>
      </c>
      <c r="X947" s="69">
        <f>IF(B947="","","01")</f>
        <v/>
      </c>
      <c r="Y947" s="70" t="n"/>
      <c r="Z947" s="70">
        <f>IF(M947="no_cargado",VLOOKUP(B947,NAfiliado_NFarmacia!A:H,8,0),"")</f>
        <v/>
      </c>
      <c r="AA947" s="70" t="n"/>
    </row>
    <row r="948">
      <c r="G948" s="66">
        <f>+IF($B948="","",+IFERROR(+VLOOKUP(B948,padron!$A$2:$E$2000,2,0),+IFERROR(VLOOKUP(B948,NAfiliado_NFarmacia!$A:$J,10,0),"Ingresar Nuevo Afiliado")))</f>
        <v/>
      </c>
      <c r="H948" s="70" t="n"/>
      <c r="I948" s="70" t="n"/>
      <c r="J948" s="70" t="n"/>
      <c r="K948" s="70" t="n"/>
      <c r="L948" s="69">
        <f>+IF(B948="","",IF(F948="No","84005541",+IFERROR(+VLOOKUP(inicio!B948,padron!$A$2:$H$1999,8,0),"84005541")))</f>
        <v/>
      </c>
      <c r="M948" s="70" t="n"/>
      <c r="N948" s="70" t="n"/>
      <c r="O948" s="72" t="n"/>
      <c r="P948" s="70" t="n"/>
      <c r="Q948" s="70" t="n"/>
      <c r="R948" s="70" t="n"/>
      <c r="S948" s="70" t="n"/>
      <c r="T948" s="70" t="n"/>
      <c r="U948" s="70" t="n"/>
      <c r="V948" s="70" t="n"/>
      <c r="W948" s="69">
        <f>IF(B948="","","02")</f>
        <v/>
      </c>
      <c r="X948" s="69">
        <f>IF(B948="","","01")</f>
        <v/>
      </c>
      <c r="Y948" s="70" t="n"/>
      <c r="Z948" s="70">
        <f>IF(M948="no_cargado",VLOOKUP(B948,NAfiliado_NFarmacia!A:H,8,0),"")</f>
        <v/>
      </c>
      <c r="AA948" s="70" t="n"/>
    </row>
    <row r="949">
      <c r="G949" s="66">
        <f>+IF($B949="","",+IFERROR(+VLOOKUP(B949,padron!$A$2:$E$2000,2,0),+IFERROR(VLOOKUP(B949,NAfiliado_NFarmacia!$A:$J,10,0),"Ingresar Nuevo Afiliado")))</f>
        <v/>
      </c>
      <c r="H949" s="70" t="n"/>
      <c r="I949" s="70" t="n"/>
      <c r="J949" s="70" t="n"/>
      <c r="K949" s="70" t="n"/>
      <c r="L949" s="69">
        <f>+IF(B949="","",IF(F949="No","84005541",+IFERROR(+VLOOKUP(inicio!B949,padron!$A$2:$H$1999,8,0),"84005541")))</f>
        <v/>
      </c>
      <c r="M949" s="70" t="n"/>
      <c r="N949" s="70" t="n"/>
      <c r="O949" s="72" t="n"/>
      <c r="P949" s="70" t="n"/>
      <c r="Q949" s="70" t="n"/>
      <c r="R949" s="70" t="n"/>
      <c r="S949" s="70" t="n"/>
      <c r="T949" s="70" t="n"/>
      <c r="U949" s="70" t="n"/>
      <c r="V949" s="70" t="n"/>
      <c r="W949" s="69">
        <f>IF(B949="","","02")</f>
        <v/>
      </c>
      <c r="X949" s="69">
        <f>IF(B949="","","01")</f>
        <v/>
      </c>
      <c r="Y949" s="70" t="n"/>
      <c r="Z949" s="70">
        <f>IF(M949="no_cargado",VLOOKUP(B949,NAfiliado_NFarmacia!A:H,8,0),"")</f>
        <v/>
      </c>
      <c r="AA949" s="70" t="n"/>
    </row>
    <row r="950">
      <c r="G950" s="66">
        <f>+IF($B950="","",+IFERROR(+VLOOKUP(B950,padron!$A$2:$E$2000,2,0),+IFERROR(VLOOKUP(B950,NAfiliado_NFarmacia!$A:$J,10,0),"Ingresar Nuevo Afiliado")))</f>
        <v/>
      </c>
      <c r="H950" s="70" t="n"/>
      <c r="I950" s="70" t="n"/>
      <c r="J950" s="70" t="n"/>
      <c r="K950" s="70" t="n"/>
      <c r="L950" s="69">
        <f>+IF(B950="","",IF(F950="No","84005541",+IFERROR(+VLOOKUP(inicio!B950,padron!$A$2:$H$1999,8,0),"84005541")))</f>
        <v/>
      </c>
      <c r="M950" s="70" t="n"/>
      <c r="N950" s="70" t="n"/>
      <c r="O950" s="72" t="n"/>
      <c r="P950" s="70" t="n"/>
      <c r="Q950" s="70" t="n"/>
      <c r="R950" s="70" t="n"/>
      <c r="S950" s="70" t="n"/>
      <c r="T950" s="70" t="n"/>
      <c r="U950" s="70" t="n"/>
      <c r="V950" s="70" t="n"/>
      <c r="W950" s="69">
        <f>IF(B950="","","02")</f>
        <v/>
      </c>
      <c r="X950" s="69">
        <f>IF(B950="","","01")</f>
        <v/>
      </c>
      <c r="Y950" s="70" t="n"/>
      <c r="Z950" s="70">
        <f>IF(M950="no_cargado",VLOOKUP(B950,NAfiliado_NFarmacia!A:H,8,0),"")</f>
        <v/>
      </c>
      <c r="AA950" s="70" t="n"/>
    </row>
    <row r="951">
      <c r="G951" s="66">
        <f>+IF($B951="","",+IFERROR(+VLOOKUP(B951,padron!$A$2:$E$2000,2,0),+IFERROR(VLOOKUP(B951,NAfiliado_NFarmacia!$A:$J,10,0),"Ingresar Nuevo Afiliado")))</f>
        <v/>
      </c>
      <c r="H951" s="70" t="n"/>
      <c r="I951" s="70" t="n"/>
      <c r="J951" s="70" t="n"/>
      <c r="K951" s="70" t="n"/>
      <c r="L951" s="69">
        <f>+IF(B951="","",IF(F951="No","84005541",+IFERROR(+VLOOKUP(inicio!B951,padron!$A$2:$H$1999,8,0),"84005541")))</f>
        <v/>
      </c>
      <c r="M951" s="70" t="n"/>
      <c r="N951" s="70" t="n"/>
      <c r="O951" s="72" t="n"/>
      <c r="P951" s="70" t="n"/>
      <c r="Q951" s="70" t="n"/>
      <c r="R951" s="70" t="n"/>
      <c r="S951" s="70" t="n"/>
      <c r="T951" s="70" t="n"/>
      <c r="U951" s="70" t="n"/>
      <c r="V951" s="70" t="n"/>
      <c r="W951" s="69">
        <f>IF(B951="","","02")</f>
        <v/>
      </c>
      <c r="X951" s="69">
        <f>IF(B951="","","01")</f>
        <v/>
      </c>
      <c r="Y951" s="70" t="n"/>
      <c r="Z951" s="70">
        <f>IF(M951="no_cargado",VLOOKUP(B951,NAfiliado_NFarmacia!A:H,8,0),"")</f>
        <v/>
      </c>
      <c r="AA951" s="70" t="n"/>
    </row>
    <row r="952">
      <c r="G952" s="66">
        <f>+IF($B952="","",+IFERROR(+VLOOKUP(B952,padron!$A$2:$E$2000,2,0),+IFERROR(VLOOKUP(B952,NAfiliado_NFarmacia!$A:$J,10,0),"Ingresar Nuevo Afiliado")))</f>
        <v/>
      </c>
      <c r="H952" s="70" t="n"/>
      <c r="I952" s="70" t="n"/>
      <c r="J952" s="70" t="n"/>
      <c r="K952" s="70" t="n"/>
      <c r="L952" s="69">
        <f>+IF(B952="","",IF(F952="No","84005541",+IFERROR(+VLOOKUP(inicio!B952,padron!$A$2:$H$1999,8,0),"84005541")))</f>
        <v/>
      </c>
      <c r="M952" s="70" t="n"/>
      <c r="N952" s="70" t="n"/>
      <c r="O952" s="72" t="n"/>
      <c r="P952" s="70" t="n"/>
      <c r="Q952" s="70" t="n"/>
      <c r="R952" s="70" t="n"/>
      <c r="S952" s="70" t="n"/>
      <c r="T952" s="70" t="n"/>
      <c r="U952" s="70" t="n"/>
      <c r="V952" s="70" t="n"/>
      <c r="W952" s="69">
        <f>IF(B952="","","02")</f>
        <v/>
      </c>
      <c r="X952" s="69">
        <f>IF(B952="","","01")</f>
        <v/>
      </c>
      <c r="Y952" s="70" t="n"/>
      <c r="Z952" s="70">
        <f>IF(M952="no_cargado",VLOOKUP(B952,NAfiliado_NFarmacia!A:H,8,0),"")</f>
        <v/>
      </c>
      <c r="AA952" s="70" t="n"/>
    </row>
    <row r="953">
      <c r="G953" s="66">
        <f>+IF($B953="","",+IFERROR(+VLOOKUP(B953,padron!$A$2:$E$2000,2,0),+IFERROR(VLOOKUP(B953,NAfiliado_NFarmacia!$A:$J,10,0),"Ingresar Nuevo Afiliado")))</f>
        <v/>
      </c>
      <c r="H953" s="70" t="n"/>
      <c r="I953" s="70" t="n"/>
      <c r="J953" s="70" t="n"/>
      <c r="K953" s="70" t="n"/>
      <c r="L953" s="69">
        <f>+IF(B953="","",IF(F953="No","84005541",+IFERROR(+VLOOKUP(inicio!B953,padron!$A$2:$H$1999,8,0),"84005541")))</f>
        <v/>
      </c>
      <c r="M953" s="70" t="n"/>
      <c r="N953" s="70" t="n"/>
      <c r="O953" s="72" t="n"/>
      <c r="P953" s="70" t="n"/>
      <c r="Q953" s="70" t="n"/>
      <c r="R953" s="70" t="n"/>
      <c r="S953" s="70" t="n"/>
      <c r="T953" s="70" t="n"/>
      <c r="U953" s="70" t="n"/>
      <c r="V953" s="70" t="n"/>
      <c r="W953" s="69">
        <f>IF(B953="","","02")</f>
        <v/>
      </c>
      <c r="X953" s="69">
        <f>IF(B953="","","01")</f>
        <v/>
      </c>
      <c r="Y953" s="70" t="n"/>
      <c r="Z953" s="70">
        <f>IF(M953="no_cargado",VLOOKUP(B953,NAfiliado_NFarmacia!A:H,8,0),"")</f>
        <v/>
      </c>
      <c r="AA953" s="70" t="n"/>
    </row>
    <row r="954">
      <c r="G954" s="66">
        <f>+IF($B954="","",+IFERROR(+VLOOKUP(B954,padron!$A$2:$E$2000,2,0),+IFERROR(VLOOKUP(B954,NAfiliado_NFarmacia!$A:$J,10,0),"Ingresar Nuevo Afiliado")))</f>
        <v/>
      </c>
      <c r="H954" s="70" t="n"/>
      <c r="I954" s="70" t="n"/>
      <c r="J954" s="70" t="n"/>
      <c r="K954" s="70" t="n"/>
      <c r="L954" s="69">
        <f>+IF(B954="","",IF(F954="No","84005541",+IFERROR(+VLOOKUP(inicio!B954,padron!$A$2:$H$1999,8,0),"84005541")))</f>
        <v/>
      </c>
      <c r="M954" s="70" t="n"/>
      <c r="N954" s="70" t="n"/>
      <c r="O954" s="72" t="n"/>
      <c r="P954" s="70" t="n"/>
      <c r="Q954" s="70" t="n"/>
      <c r="R954" s="70" t="n"/>
      <c r="S954" s="70" t="n"/>
      <c r="T954" s="70" t="n"/>
      <c r="U954" s="70" t="n"/>
      <c r="V954" s="70" t="n"/>
      <c r="W954" s="69">
        <f>IF(B954="","","02")</f>
        <v/>
      </c>
      <c r="X954" s="69">
        <f>IF(B954="","","01")</f>
        <v/>
      </c>
      <c r="Y954" s="70" t="n"/>
      <c r="Z954" s="70">
        <f>IF(M954="no_cargado",VLOOKUP(B954,NAfiliado_NFarmacia!A:H,8,0),"")</f>
        <v/>
      </c>
      <c r="AA954" s="70" t="n"/>
    </row>
    <row r="955">
      <c r="G955" s="66">
        <f>+IF($B955="","",+IFERROR(+VLOOKUP(B955,padron!$A$2:$E$2000,2,0),+IFERROR(VLOOKUP(B955,NAfiliado_NFarmacia!$A:$J,10,0),"Ingresar Nuevo Afiliado")))</f>
        <v/>
      </c>
      <c r="H955" s="70" t="n"/>
      <c r="I955" s="70" t="n"/>
      <c r="J955" s="70" t="n"/>
      <c r="K955" s="70" t="n"/>
      <c r="L955" s="69">
        <f>+IF(B955="","",IF(F955="No","84005541",+IFERROR(+VLOOKUP(inicio!B955,padron!$A$2:$H$1999,8,0),"84005541")))</f>
        <v/>
      </c>
      <c r="M955" s="70" t="n"/>
      <c r="N955" s="70" t="n"/>
      <c r="O955" s="72" t="n"/>
      <c r="P955" s="70" t="n"/>
      <c r="Q955" s="70" t="n"/>
      <c r="R955" s="70" t="n"/>
      <c r="S955" s="70" t="n"/>
      <c r="T955" s="70" t="n"/>
      <c r="U955" s="70" t="n"/>
      <c r="V955" s="70" t="n"/>
      <c r="W955" s="69">
        <f>IF(B955="","","02")</f>
        <v/>
      </c>
      <c r="X955" s="69">
        <f>IF(B955="","","01")</f>
        <v/>
      </c>
      <c r="Y955" s="70" t="n"/>
      <c r="Z955" s="70">
        <f>IF(M955="no_cargado",VLOOKUP(B955,NAfiliado_NFarmacia!A:H,8,0),"")</f>
        <v/>
      </c>
      <c r="AA955" s="70" t="n"/>
    </row>
    <row r="956">
      <c r="G956" s="66">
        <f>+IF($B956="","",+IFERROR(+VLOOKUP(B956,padron!$A$2:$E$2000,2,0),+IFERROR(VLOOKUP(B956,NAfiliado_NFarmacia!$A:$J,10,0),"Ingresar Nuevo Afiliado")))</f>
        <v/>
      </c>
      <c r="H956" s="70" t="n"/>
      <c r="I956" s="70" t="n"/>
      <c r="J956" s="70" t="n"/>
      <c r="K956" s="70" t="n"/>
      <c r="L956" s="69">
        <f>+IF(B956="","",IF(F956="No","84005541",+IFERROR(+VLOOKUP(inicio!B956,padron!$A$2:$H$1999,8,0),"84005541")))</f>
        <v/>
      </c>
      <c r="M956" s="70" t="n"/>
      <c r="N956" s="70" t="n"/>
      <c r="O956" s="72" t="n"/>
      <c r="P956" s="70" t="n"/>
      <c r="Q956" s="70" t="n"/>
      <c r="R956" s="70" t="n"/>
      <c r="S956" s="70" t="n"/>
      <c r="T956" s="70" t="n"/>
      <c r="U956" s="70" t="n"/>
      <c r="V956" s="70" t="n"/>
      <c r="W956" s="69">
        <f>IF(B956="","","02")</f>
        <v/>
      </c>
      <c r="X956" s="69">
        <f>IF(B956="","","01")</f>
        <v/>
      </c>
      <c r="Y956" s="70" t="n"/>
      <c r="Z956" s="70">
        <f>IF(M956="no_cargado",VLOOKUP(B956,NAfiliado_NFarmacia!A:H,8,0),"")</f>
        <v/>
      </c>
      <c r="AA956" s="70" t="n"/>
    </row>
    <row r="957">
      <c r="G957" s="66">
        <f>+IF($B957="","",+IFERROR(+VLOOKUP(B957,padron!$A$2:$E$2000,2,0),+IFERROR(VLOOKUP(B957,NAfiliado_NFarmacia!$A:$J,10,0),"Ingresar Nuevo Afiliado")))</f>
        <v/>
      </c>
      <c r="H957" s="70" t="n"/>
      <c r="I957" s="70" t="n"/>
      <c r="J957" s="70" t="n"/>
      <c r="K957" s="70" t="n"/>
      <c r="L957" s="69">
        <f>+IF(B957="","",IF(F957="No","84005541",+IFERROR(+VLOOKUP(inicio!B957,padron!$A$2:$H$1999,8,0),"84005541")))</f>
        <v/>
      </c>
      <c r="M957" s="70" t="n"/>
      <c r="N957" s="70" t="n"/>
      <c r="O957" s="72" t="n"/>
      <c r="P957" s="70" t="n"/>
      <c r="Q957" s="70" t="n"/>
      <c r="R957" s="70" t="n"/>
      <c r="S957" s="70" t="n"/>
      <c r="T957" s="70" t="n"/>
      <c r="U957" s="70" t="n"/>
      <c r="V957" s="70" t="n"/>
      <c r="W957" s="69">
        <f>IF(B957="","","02")</f>
        <v/>
      </c>
      <c r="X957" s="69">
        <f>IF(B957="","","01")</f>
        <v/>
      </c>
      <c r="Y957" s="70" t="n"/>
      <c r="Z957" s="70">
        <f>IF(M957="no_cargado",VLOOKUP(B957,NAfiliado_NFarmacia!A:H,8,0),"")</f>
        <v/>
      </c>
      <c r="AA957" s="70" t="n"/>
    </row>
    <row r="958">
      <c r="G958" s="66">
        <f>+IF($B958="","",+IFERROR(+VLOOKUP(B958,padron!$A$2:$E$2000,2,0),+IFERROR(VLOOKUP(B958,NAfiliado_NFarmacia!$A:$J,10,0),"Ingresar Nuevo Afiliado")))</f>
        <v/>
      </c>
      <c r="H958" s="70" t="n"/>
      <c r="I958" s="70" t="n"/>
      <c r="J958" s="70" t="n"/>
      <c r="K958" s="70" t="n"/>
      <c r="L958" s="69">
        <f>+IF(B958="","",IF(F958="No","84005541",+IFERROR(+VLOOKUP(inicio!B958,padron!$A$2:$H$1999,8,0),"84005541")))</f>
        <v/>
      </c>
      <c r="M958" s="70" t="n"/>
      <c r="N958" s="70" t="n"/>
      <c r="O958" s="72" t="n"/>
      <c r="P958" s="70" t="n"/>
      <c r="Q958" s="70" t="n"/>
      <c r="R958" s="70" t="n"/>
      <c r="S958" s="70" t="n"/>
      <c r="T958" s="70" t="n"/>
      <c r="U958" s="70" t="n"/>
      <c r="V958" s="70" t="n"/>
      <c r="W958" s="69">
        <f>IF(B958="","","02")</f>
        <v/>
      </c>
      <c r="X958" s="69">
        <f>IF(B958="","","01")</f>
        <v/>
      </c>
      <c r="Y958" s="70" t="n"/>
      <c r="Z958" s="70">
        <f>IF(M958="no_cargado",VLOOKUP(B958,NAfiliado_NFarmacia!A:H,8,0),"")</f>
        <v/>
      </c>
      <c r="AA958" s="70" t="n"/>
    </row>
    <row r="959">
      <c r="G959" s="66">
        <f>+IF($B959="","",+IFERROR(+VLOOKUP(B959,padron!$A$2:$E$2000,2,0),+IFERROR(VLOOKUP(B959,NAfiliado_NFarmacia!$A:$J,10,0),"Ingresar Nuevo Afiliado")))</f>
        <v/>
      </c>
      <c r="H959" s="70" t="n"/>
      <c r="I959" s="70" t="n"/>
      <c r="J959" s="70" t="n"/>
      <c r="K959" s="70" t="n"/>
      <c r="L959" s="69">
        <f>+IF(B959="","",IF(F959="No","84005541",+IFERROR(+VLOOKUP(inicio!B959,padron!$A$2:$H$1999,8,0),"84005541")))</f>
        <v/>
      </c>
      <c r="M959" s="70" t="n"/>
      <c r="N959" s="70" t="n"/>
      <c r="O959" s="72" t="n"/>
      <c r="P959" s="70" t="n"/>
      <c r="Q959" s="70" t="n"/>
      <c r="R959" s="70" t="n"/>
      <c r="S959" s="70" t="n"/>
      <c r="T959" s="70" t="n"/>
      <c r="U959" s="70" t="n"/>
      <c r="V959" s="70" t="n"/>
      <c r="W959" s="69">
        <f>IF(B959="","","02")</f>
        <v/>
      </c>
      <c r="X959" s="69">
        <f>IF(B959="","","01")</f>
        <v/>
      </c>
      <c r="Y959" s="70" t="n"/>
      <c r="Z959" s="70">
        <f>IF(M959="no_cargado",VLOOKUP(B959,NAfiliado_NFarmacia!A:H,8,0),"")</f>
        <v/>
      </c>
      <c r="AA959" s="70" t="n"/>
    </row>
    <row r="960">
      <c r="G960" s="66">
        <f>+IF($B960="","",+IFERROR(+VLOOKUP(B960,padron!$A$2:$E$2000,2,0),+IFERROR(VLOOKUP(B960,NAfiliado_NFarmacia!$A:$J,10,0),"Ingresar Nuevo Afiliado")))</f>
        <v/>
      </c>
      <c r="H960" s="70" t="n"/>
      <c r="I960" s="70" t="n"/>
      <c r="J960" s="70" t="n"/>
      <c r="K960" s="70" t="n"/>
      <c r="L960" s="69">
        <f>+IF(B960="","",IF(F960="No","84005541",+IFERROR(+VLOOKUP(inicio!B960,padron!$A$2:$H$1999,8,0),"84005541")))</f>
        <v/>
      </c>
      <c r="M960" s="70" t="n"/>
      <c r="N960" s="70" t="n"/>
      <c r="O960" s="72" t="n"/>
      <c r="P960" s="70" t="n"/>
      <c r="Q960" s="70" t="n"/>
      <c r="R960" s="70" t="n"/>
      <c r="S960" s="70" t="n"/>
      <c r="T960" s="70" t="n"/>
      <c r="U960" s="70" t="n"/>
      <c r="V960" s="70" t="n"/>
      <c r="W960" s="69">
        <f>IF(B960="","","02")</f>
        <v/>
      </c>
      <c r="X960" s="69">
        <f>IF(B960="","","01")</f>
        <v/>
      </c>
      <c r="Y960" s="70" t="n"/>
      <c r="Z960" s="70">
        <f>IF(M960="no_cargado",VLOOKUP(B960,NAfiliado_NFarmacia!A:H,8,0),"")</f>
        <v/>
      </c>
      <c r="AA960" s="70" t="n"/>
    </row>
    <row r="961">
      <c r="G961" s="66">
        <f>+IF($B961="","",+IFERROR(+VLOOKUP(B961,padron!$A$2:$E$2000,2,0),+IFERROR(VLOOKUP(B961,NAfiliado_NFarmacia!$A:$J,10,0),"Ingresar Nuevo Afiliado")))</f>
        <v/>
      </c>
      <c r="H961" s="70" t="n"/>
      <c r="I961" s="70" t="n"/>
      <c r="J961" s="70" t="n"/>
      <c r="K961" s="70" t="n"/>
      <c r="L961" s="69">
        <f>+IF(B961="","",IF(F961="No","84005541",+IFERROR(+VLOOKUP(inicio!B961,padron!$A$2:$H$1999,8,0),"84005541")))</f>
        <v/>
      </c>
      <c r="M961" s="70" t="n"/>
      <c r="N961" s="70" t="n"/>
      <c r="O961" s="72" t="n"/>
      <c r="P961" s="70" t="n"/>
      <c r="Q961" s="70" t="n"/>
      <c r="R961" s="70" t="n"/>
      <c r="S961" s="70" t="n"/>
      <c r="T961" s="70" t="n"/>
      <c r="U961" s="70" t="n"/>
      <c r="V961" s="70" t="n"/>
      <c r="W961" s="69">
        <f>IF(B961="","","02")</f>
        <v/>
      </c>
      <c r="X961" s="69">
        <f>IF(B961="","","01")</f>
        <v/>
      </c>
      <c r="Y961" s="70" t="n"/>
      <c r="Z961" s="70">
        <f>IF(M961="no_cargado",VLOOKUP(B961,NAfiliado_NFarmacia!A:H,8,0),"")</f>
        <v/>
      </c>
      <c r="AA961" s="70" t="n"/>
    </row>
    <row r="962">
      <c r="G962" s="66">
        <f>+IF($B962="","",+IFERROR(+VLOOKUP(B962,padron!$A$2:$E$2000,2,0),+IFERROR(VLOOKUP(B962,NAfiliado_NFarmacia!$A:$J,10,0),"Ingresar Nuevo Afiliado")))</f>
        <v/>
      </c>
      <c r="H962" s="70" t="n"/>
      <c r="I962" s="70" t="n"/>
      <c r="J962" s="70" t="n"/>
      <c r="K962" s="70" t="n"/>
      <c r="L962" s="69">
        <f>+IF(B962="","",IF(F962="No","84005541",+IFERROR(+VLOOKUP(inicio!B962,padron!$A$2:$H$1999,8,0),"84005541")))</f>
        <v/>
      </c>
      <c r="M962" s="70" t="n"/>
      <c r="N962" s="70" t="n"/>
      <c r="O962" s="72" t="n"/>
      <c r="P962" s="70" t="n"/>
      <c r="Q962" s="70" t="n"/>
      <c r="R962" s="70" t="n"/>
      <c r="S962" s="70" t="n"/>
      <c r="T962" s="70" t="n"/>
      <c r="U962" s="70" t="n"/>
      <c r="V962" s="70" t="n"/>
      <c r="W962" s="69">
        <f>IF(B962="","","02")</f>
        <v/>
      </c>
      <c r="X962" s="69">
        <f>IF(B962="","","01")</f>
        <v/>
      </c>
      <c r="Y962" s="70" t="n"/>
      <c r="Z962" s="70">
        <f>IF(M962="no_cargado",VLOOKUP(B962,NAfiliado_NFarmacia!A:H,8,0),"")</f>
        <v/>
      </c>
      <c r="AA962" s="70" t="n"/>
    </row>
    <row r="963">
      <c r="G963" s="66">
        <f>+IF($B963="","",+IFERROR(+VLOOKUP(B963,padron!$A$2:$E$2000,2,0),+IFERROR(VLOOKUP(B963,NAfiliado_NFarmacia!$A:$J,10,0),"Ingresar Nuevo Afiliado")))</f>
        <v/>
      </c>
      <c r="H963" s="70" t="n"/>
      <c r="I963" s="70" t="n"/>
      <c r="J963" s="70" t="n"/>
      <c r="K963" s="70" t="n"/>
      <c r="L963" s="69">
        <f>+IF(B963="","",IF(F963="No","84005541",+IFERROR(+VLOOKUP(inicio!B963,padron!$A$2:$H$1999,8,0),"84005541")))</f>
        <v/>
      </c>
      <c r="M963" s="70" t="n"/>
      <c r="N963" s="70" t="n"/>
      <c r="O963" s="72" t="n"/>
      <c r="P963" s="70" t="n"/>
      <c r="Q963" s="70" t="n"/>
      <c r="R963" s="70" t="n"/>
      <c r="S963" s="70" t="n"/>
      <c r="T963" s="70" t="n"/>
      <c r="U963" s="70" t="n"/>
      <c r="V963" s="70" t="n"/>
      <c r="W963" s="69">
        <f>IF(B963="","","02")</f>
        <v/>
      </c>
      <c r="X963" s="69">
        <f>IF(B963="","","01")</f>
        <v/>
      </c>
      <c r="Y963" s="70" t="n"/>
      <c r="Z963" s="70">
        <f>IF(M963="no_cargado",VLOOKUP(B963,NAfiliado_NFarmacia!A:H,8,0),"")</f>
        <v/>
      </c>
      <c r="AA963" s="70" t="n"/>
    </row>
    <row r="964">
      <c r="G964" s="66">
        <f>+IF($B964="","",+IFERROR(+VLOOKUP(B964,padron!$A$2:$E$2000,2,0),+IFERROR(VLOOKUP(B964,NAfiliado_NFarmacia!$A:$J,10,0),"Ingresar Nuevo Afiliado")))</f>
        <v/>
      </c>
      <c r="H964" s="70" t="n"/>
      <c r="I964" s="70" t="n"/>
      <c r="J964" s="70" t="n"/>
      <c r="K964" s="70" t="n"/>
      <c r="L964" s="69">
        <f>+IF(B964="","",IF(F964="No","84005541",+IFERROR(+VLOOKUP(inicio!B964,padron!$A$2:$H$1999,8,0),"84005541")))</f>
        <v/>
      </c>
      <c r="M964" s="70" t="n"/>
      <c r="N964" s="70" t="n"/>
      <c r="O964" s="72" t="n"/>
      <c r="P964" s="70" t="n"/>
      <c r="Q964" s="70" t="n"/>
      <c r="R964" s="70" t="n"/>
      <c r="S964" s="70" t="n"/>
      <c r="T964" s="70" t="n"/>
      <c r="U964" s="70" t="n"/>
      <c r="V964" s="70" t="n"/>
      <c r="W964" s="69">
        <f>IF(B964="","","02")</f>
        <v/>
      </c>
      <c r="X964" s="69">
        <f>IF(B964="","","01")</f>
        <v/>
      </c>
      <c r="Y964" s="70" t="n"/>
      <c r="Z964" s="70">
        <f>IF(M964="no_cargado",VLOOKUP(B964,NAfiliado_NFarmacia!A:H,8,0),"")</f>
        <v/>
      </c>
      <c r="AA964" s="70" t="n"/>
    </row>
    <row r="965">
      <c r="G965" s="66">
        <f>+IF($B965="","",+IFERROR(+VLOOKUP(B965,padron!$A$2:$E$2000,2,0),+IFERROR(VLOOKUP(B965,NAfiliado_NFarmacia!$A:$J,10,0),"Ingresar Nuevo Afiliado")))</f>
        <v/>
      </c>
      <c r="H965" s="70" t="n"/>
      <c r="I965" s="70" t="n"/>
      <c r="J965" s="70" t="n"/>
      <c r="K965" s="70" t="n"/>
      <c r="L965" s="69">
        <f>+IF(B965="","",IF(F965="No","84005541",+IFERROR(+VLOOKUP(inicio!B965,padron!$A$2:$H$1999,8,0),"84005541")))</f>
        <v/>
      </c>
      <c r="M965" s="70" t="n"/>
      <c r="N965" s="70" t="n"/>
      <c r="O965" s="72" t="n"/>
      <c r="P965" s="70" t="n"/>
      <c r="Q965" s="70" t="n"/>
      <c r="R965" s="70" t="n"/>
      <c r="S965" s="70" t="n"/>
      <c r="T965" s="70" t="n"/>
      <c r="U965" s="70" t="n"/>
      <c r="V965" s="70" t="n"/>
      <c r="W965" s="69">
        <f>IF(B965="","","02")</f>
        <v/>
      </c>
      <c r="X965" s="69">
        <f>IF(B965="","","01")</f>
        <v/>
      </c>
      <c r="Y965" s="70" t="n"/>
      <c r="Z965" s="70">
        <f>IF(M965="no_cargado",VLOOKUP(B965,NAfiliado_NFarmacia!A:H,8,0),"")</f>
        <v/>
      </c>
      <c r="AA965" s="70" t="n"/>
    </row>
    <row r="966">
      <c r="G966" s="66">
        <f>+IF($B966="","",+IFERROR(+VLOOKUP(B966,padron!$A$2:$E$2000,2,0),+IFERROR(VLOOKUP(B966,NAfiliado_NFarmacia!$A:$J,10,0),"Ingresar Nuevo Afiliado")))</f>
        <v/>
      </c>
      <c r="H966" s="70" t="n"/>
      <c r="I966" s="70" t="n"/>
      <c r="J966" s="70" t="n"/>
      <c r="K966" s="70" t="n"/>
      <c r="L966" s="69">
        <f>+IF(B966="","",IF(F966="No","84005541",+IFERROR(+VLOOKUP(inicio!B966,padron!$A$2:$H$1999,8,0),"84005541")))</f>
        <v/>
      </c>
      <c r="M966" s="70" t="n"/>
      <c r="N966" s="70" t="n"/>
      <c r="O966" s="72" t="n"/>
      <c r="P966" s="70" t="n"/>
      <c r="Q966" s="70" t="n"/>
      <c r="R966" s="70" t="n"/>
      <c r="S966" s="70" t="n"/>
      <c r="T966" s="70" t="n"/>
      <c r="U966" s="70" t="n"/>
      <c r="V966" s="70" t="n"/>
      <c r="W966" s="69">
        <f>IF(B966="","","02")</f>
        <v/>
      </c>
      <c r="X966" s="69">
        <f>IF(B966="","","01")</f>
        <v/>
      </c>
      <c r="Y966" s="70" t="n"/>
      <c r="Z966" s="70">
        <f>IF(M966="no_cargado",VLOOKUP(B966,NAfiliado_NFarmacia!A:H,8,0),"")</f>
        <v/>
      </c>
      <c r="AA966" s="70" t="n"/>
    </row>
    <row r="967">
      <c r="G967" s="66">
        <f>+IF($B967="","",+IFERROR(+VLOOKUP(B967,padron!$A$2:$E$2000,2,0),+IFERROR(VLOOKUP(B967,NAfiliado_NFarmacia!$A:$J,10,0),"Ingresar Nuevo Afiliado")))</f>
        <v/>
      </c>
      <c r="H967" s="70" t="n"/>
      <c r="I967" s="70" t="n"/>
      <c r="J967" s="70" t="n"/>
      <c r="K967" s="70" t="n"/>
      <c r="L967" s="69">
        <f>+IF(B967="","",IF(F967="No","84005541",+IFERROR(+VLOOKUP(inicio!B967,padron!$A$2:$H$1999,8,0),"84005541")))</f>
        <v/>
      </c>
      <c r="M967" s="70" t="n"/>
      <c r="N967" s="70" t="n"/>
      <c r="O967" s="72" t="n"/>
      <c r="P967" s="70" t="n"/>
      <c r="Q967" s="70" t="n"/>
      <c r="R967" s="70" t="n"/>
      <c r="S967" s="70" t="n"/>
      <c r="T967" s="70" t="n"/>
      <c r="U967" s="70" t="n"/>
      <c r="V967" s="70" t="n"/>
      <c r="W967" s="69">
        <f>IF(B967="","","02")</f>
        <v/>
      </c>
      <c r="X967" s="69">
        <f>IF(B967="","","01")</f>
        <v/>
      </c>
      <c r="Y967" s="70" t="n"/>
      <c r="Z967" s="70">
        <f>IF(M967="no_cargado",VLOOKUP(B967,NAfiliado_NFarmacia!A:H,8,0),"")</f>
        <v/>
      </c>
      <c r="AA967" s="70" t="n"/>
    </row>
    <row r="968">
      <c r="G968" s="66">
        <f>+IF($B968="","",+IFERROR(+VLOOKUP(B968,padron!$A$2:$E$2000,2,0),+IFERROR(VLOOKUP(B968,NAfiliado_NFarmacia!$A:$J,10,0),"Ingresar Nuevo Afiliado")))</f>
        <v/>
      </c>
      <c r="H968" s="70" t="n"/>
      <c r="I968" s="70" t="n"/>
      <c r="J968" s="70" t="n"/>
      <c r="K968" s="70" t="n"/>
      <c r="L968" s="69">
        <f>+IF(B968="","",IF(F968="No","84005541",+IFERROR(+VLOOKUP(inicio!B968,padron!$A$2:$H$1999,8,0),"84005541")))</f>
        <v/>
      </c>
      <c r="M968" s="70" t="n"/>
      <c r="N968" s="70" t="n"/>
      <c r="O968" s="72" t="n"/>
      <c r="P968" s="70" t="n"/>
      <c r="Q968" s="70" t="n"/>
      <c r="R968" s="70" t="n"/>
      <c r="S968" s="70" t="n"/>
      <c r="T968" s="70" t="n"/>
      <c r="U968" s="70" t="n"/>
      <c r="V968" s="70" t="n"/>
      <c r="W968" s="69">
        <f>IF(B968="","","02")</f>
        <v/>
      </c>
      <c r="X968" s="69">
        <f>IF(B968="","","01")</f>
        <v/>
      </c>
      <c r="Y968" s="70" t="n"/>
      <c r="Z968" s="70">
        <f>IF(M968="no_cargado",VLOOKUP(B968,NAfiliado_NFarmacia!A:H,8,0),"")</f>
        <v/>
      </c>
      <c r="AA968" s="70" t="n"/>
    </row>
    <row r="969">
      <c r="G969" s="66">
        <f>+IF($B969="","",+IFERROR(+VLOOKUP(B969,padron!$A$2:$E$2000,2,0),+IFERROR(VLOOKUP(B969,NAfiliado_NFarmacia!$A:$J,10,0),"Ingresar Nuevo Afiliado")))</f>
        <v/>
      </c>
      <c r="H969" s="70" t="n"/>
      <c r="I969" s="70" t="n"/>
      <c r="J969" s="70" t="n"/>
      <c r="K969" s="70" t="n"/>
      <c r="L969" s="69">
        <f>+IF(B969="","",IF(F969="No","84005541",+IFERROR(+VLOOKUP(inicio!B969,padron!$A$2:$H$1999,8,0),"84005541")))</f>
        <v/>
      </c>
      <c r="M969" s="70" t="n"/>
      <c r="N969" s="70" t="n"/>
      <c r="O969" s="72" t="n"/>
      <c r="P969" s="70" t="n"/>
      <c r="Q969" s="70" t="n"/>
      <c r="R969" s="70" t="n"/>
      <c r="S969" s="70" t="n"/>
      <c r="T969" s="70" t="n"/>
      <c r="U969" s="70" t="n"/>
      <c r="V969" s="70" t="n"/>
      <c r="W969" s="69">
        <f>IF(B969="","","02")</f>
        <v/>
      </c>
      <c r="X969" s="69">
        <f>IF(B969="","","01")</f>
        <v/>
      </c>
      <c r="Y969" s="70" t="n"/>
      <c r="Z969" s="70">
        <f>IF(M969="no_cargado",VLOOKUP(B969,NAfiliado_NFarmacia!A:H,8,0),"")</f>
        <v/>
      </c>
      <c r="AA969" s="70" t="n"/>
    </row>
    <row r="970">
      <c r="G970" s="66">
        <f>+IF($B970="","",+IFERROR(+VLOOKUP(B970,padron!$A$2:$E$2000,2,0),+IFERROR(VLOOKUP(B970,NAfiliado_NFarmacia!$A:$J,10,0),"Ingresar Nuevo Afiliado")))</f>
        <v/>
      </c>
      <c r="H970" s="70" t="n"/>
      <c r="I970" s="70" t="n"/>
      <c r="J970" s="70" t="n"/>
      <c r="K970" s="70" t="n"/>
      <c r="L970" s="69">
        <f>+IF(B970="","",IF(F970="No","84005541",+IFERROR(+VLOOKUP(inicio!B970,padron!$A$2:$H$1999,8,0),"84005541")))</f>
        <v/>
      </c>
      <c r="M970" s="70" t="n"/>
      <c r="N970" s="70" t="n"/>
      <c r="O970" s="72" t="n"/>
      <c r="P970" s="70" t="n"/>
      <c r="Q970" s="70" t="n"/>
      <c r="R970" s="70" t="n"/>
      <c r="S970" s="70" t="n"/>
      <c r="T970" s="70" t="n"/>
      <c r="U970" s="70" t="n"/>
      <c r="V970" s="70" t="n"/>
      <c r="W970" s="69">
        <f>IF(B970="","","02")</f>
        <v/>
      </c>
      <c r="X970" s="69">
        <f>IF(B970="","","01")</f>
        <v/>
      </c>
      <c r="Y970" s="70" t="n"/>
      <c r="Z970" s="70">
        <f>IF(M970="no_cargado",VLOOKUP(B970,NAfiliado_NFarmacia!A:H,8,0),"")</f>
        <v/>
      </c>
      <c r="AA970" s="70" t="n"/>
    </row>
    <row r="971">
      <c r="G971" s="66">
        <f>+IF($B971="","",+IFERROR(+VLOOKUP(B971,padron!$A$2:$E$2000,2,0),+IFERROR(VLOOKUP(B971,NAfiliado_NFarmacia!$A:$J,10,0),"Ingresar Nuevo Afiliado")))</f>
        <v/>
      </c>
      <c r="H971" s="70" t="n"/>
      <c r="I971" s="70" t="n"/>
      <c r="J971" s="70" t="n"/>
      <c r="K971" s="70" t="n"/>
      <c r="L971" s="69">
        <f>+IF(B971="","",IF(F971="No","84005541",+IFERROR(+VLOOKUP(inicio!B971,padron!$A$2:$H$1999,8,0),"84005541")))</f>
        <v/>
      </c>
      <c r="M971" s="70" t="n"/>
      <c r="N971" s="70" t="n"/>
      <c r="O971" s="72" t="n"/>
      <c r="P971" s="70" t="n"/>
      <c r="Q971" s="70" t="n"/>
      <c r="R971" s="70" t="n"/>
      <c r="S971" s="70" t="n"/>
      <c r="T971" s="70" t="n"/>
      <c r="U971" s="70" t="n"/>
      <c r="V971" s="70" t="n"/>
      <c r="W971" s="69">
        <f>IF(B971="","","02")</f>
        <v/>
      </c>
      <c r="X971" s="69">
        <f>IF(B971="","","01")</f>
        <v/>
      </c>
      <c r="Y971" s="70" t="n"/>
      <c r="Z971" s="70">
        <f>IF(M971="no_cargado",VLOOKUP(B971,NAfiliado_NFarmacia!A:H,8,0),"")</f>
        <v/>
      </c>
      <c r="AA971" s="70" t="n"/>
    </row>
    <row r="972">
      <c r="G972" s="66">
        <f>+IF($B972="","",+IFERROR(+VLOOKUP(B972,padron!$A$2:$E$2000,2,0),+IFERROR(VLOOKUP(B972,NAfiliado_NFarmacia!$A:$J,10,0),"Ingresar Nuevo Afiliado")))</f>
        <v/>
      </c>
      <c r="H972" s="70" t="n"/>
      <c r="I972" s="70" t="n"/>
      <c r="J972" s="70" t="n"/>
      <c r="K972" s="70" t="n"/>
      <c r="L972" s="69">
        <f>+IF(B972="","",IF(F972="No","84005541",+IFERROR(+VLOOKUP(inicio!B972,padron!$A$2:$H$1999,8,0),"84005541")))</f>
        <v/>
      </c>
      <c r="M972" s="70" t="n"/>
      <c r="N972" s="70" t="n"/>
      <c r="O972" s="72" t="n"/>
      <c r="P972" s="70" t="n"/>
      <c r="Q972" s="70" t="n"/>
      <c r="R972" s="70" t="n"/>
      <c r="S972" s="70" t="n"/>
      <c r="T972" s="70" t="n"/>
      <c r="U972" s="70" t="n"/>
      <c r="V972" s="70" t="n"/>
      <c r="W972" s="69">
        <f>IF(B972="","","02")</f>
        <v/>
      </c>
      <c r="X972" s="69">
        <f>IF(B972="","","01")</f>
        <v/>
      </c>
      <c r="Y972" s="70" t="n"/>
      <c r="Z972" s="70">
        <f>IF(M972="no_cargado",VLOOKUP(B972,NAfiliado_NFarmacia!A:H,8,0),"")</f>
        <v/>
      </c>
      <c r="AA972" s="70" t="n"/>
    </row>
    <row r="973">
      <c r="G973" s="66">
        <f>+IF($B973="","",+IFERROR(+VLOOKUP(B973,padron!$A$2:$E$2000,2,0),+IFERROR(VLOOKUP(B973,NAfiliado_NFarmacia!$A:$J,10,0),"Ingresar Nuevo Afiliado")))</f>
        <v/>
      </c>
      <c r="H973" s="70" t="n"/>
      <c r="I973" s="70" t="n"/>
      <c r="J973" s="70" t="n"/>
      <c r="K973" s="70" t="n"/>
      <c r="L973" s="69">
        <f>+IF(B973="","",IF(F973="No","84005541",+IFERROR(+VLOOKUP(inicio!B973,padron!$A$2:$H$1999,8,0),"84005541")))</f>
        <v/>
      </c>
      <c r="M973" s="70" t="n"/>
      <c r="N973" s="70" t="n"/>
      <c r="O973" s="72" t="n"/>
      <c r="P973" s="70" t="n"/>
      <c r="Q973" s="70" t="n"/>
      <c r="R973" s="70" t="n"/>
      <c r="S973" s="70" t="n"/>
      <c r="T973" s="70" t="n"/>
      <c r="U973" s="70" t="n"/>
      <c r="V973" s="70" t="n"/>
      <c r="W973" s="69">
        <f>IF(B973="","","02")</f>
        <v/>
      </c>
      <c r="X973" s="69">
        <f>IF(B973="","","01")</f>
        <v/>
      </c>
      <c r="Y973" s="70" t="n"/>
      <c r="Z973" s="70">
        <f>IF(M973="no_cargado",VLOOKUP(B973,NAfiliado_NFarmacia!A:H,8,0),"")</f>
        <v/>
      </c>
      <c r="AA973" s="70" t="n"/>
    </row>
    <row r="974">
      <c r="G974" s="66">
        <f>+IF($B974="","",+IFERROR(+VLOOKUP(B974,padron!$A$2:$E$2000,2,0),+IFERROR(VLOOKUP(B974,NAfiliado_NFarmacia!$A:$J,10,0),"Ingresar Nuevo Afiliado")))</f>
        <v/>
      </c>
      <c r="H974" s="70" t="n"/>
      <c r="I974" s="70" t="n"/>
      <c r="J974" s="70" t="n"/>
      <c r="K974" s="70" t="n"/>
      <c r="L974" s="69">
        <f>+IF(B974="","",IF(F974="No","84005541",+IFERROR(+VLOOKUP(inicio!B974,padron!$A$2:$H$1999,8,0),"84005541")))</f>
        <v/>
      </c>
      <c r="M974" s="70" t="n"/>
      <c r="N974" s="70" t="n"/>
      <c r="O974" s="72" t="n"/>
      <c r="P974" s="70" t="n"/>
      <c r="Q974" s="70" t="n"/>
      <c r="R974" s="70" t="n"/>
      <c r="S974" s="70" t="n"/>
      <c r="T974" s="70" t="n"/>
      <c r="U974" s="70" t="n"/>
      <c r="V974" s="70" t="n"/>
      <c r="W974" s="69">
        <f>IF(B974="","","02")</f>
        <v/>
      </c>
      <c r="X974" s="69">
        <f>IF(B974="","","01")</f>
        <v/>
      </c>
      <c r="Y974" s="70" t="n"/>
      <c r="Z974" s="70">
        <f>IF(M974="no_cargado",VLOOKUP(B974,NAfiliado_NFarmacia!A:H,8,0),"")</f>
        <v/>
      </c>
      <c r="AA974" s="70" t="n"/>
    </row>
    <row r="975">
      <c r="G975" s="66">
        <f>+IF($B975="","",+IFERROR(+VLOOKUP(B975,padron!$A$2:$E$2000,2,0),+IFERROR(VLOOKUP(B975,NAfiliado_NFarmacia!$A:$J,10,0),"Ingresar Nuevo Afiliado")))</f>
        <v/>
      </c>
      <c r="H975" s="70" t="n"/>
      <c r="I975" s="70" t="n"/>
      <c r="J975" s="70" t="n"/>
      <c r="K975" s="70" t="n"/>
      <c r="L975" s="69">
        <f>+IF(B975="","",IF(F975="No","84005541",+IFERROR(+VLOOKUP(inicio!B975,padron!$A$2:$H$1999,8,0),"84005541")))</f>
        <v/>
      </c>
      <c r="M975" s="70" t="n"/>
      <c r="N975" s="70" t="n"/>
      <c r="O975" s="72" t="n"/>
      <c r="P975" s="70" t="n"/>
      <c r="Q975" s="70" t="n"/>
      <c r="R975" s="70" t="n"/>
      <c r="S975" s="70" t="n"/>
      <c r="T975" s="70" t="n"/>
      <c r="U975" s="70" t="n"/>
      <c r="V975" s="70" t="n"/>
      <c r="W975" s="69">
        <f>IF(B975="","","02")</f>
        <v/>
      </c>
      <c r="X975" s="69">
        <f>IF(B975="","","01")</f>
        <v/>
      </c>
      <c r="Y975" s="70" t="n"/>
      <c r="Z975" s="70">
        <f>IF(M975="no_cargado",VLOOKUP(B975,NAfiliado_NFarmacia!A:H,8,0),"")</f>
        <v/>
      </c>
      <c r="AA975" s="70" t="n"/>
    </row>
    <row r="976">
      <c r="G976" s="66">
        <f>+IF($B976="","",+IFERROR(+VLOOKUP(B976,padron!$A$2:$E$2000,2,0),+IFERROR(VLOOKUP(B976,NAfiliado_NFarmacia!$A:$J,10,0),"Ingresar Nuevo Afiliado")))</f>
        <v/>
      </c>
      <c r="H976" s="70" t="n"/>
      <c r="I976" s="70" t="n"/>
      <c r="J976" s="70" t="n"/>
      <c r="K976" s="70" t="n"/>
      <c r="L976" s="69">
        <f>+IF(B976="","",IF(F976="No","84005541",+IFERROR(+VLOOKUP(inicio!B976,padron!$A$2:$H$1999,8,0),"84005541")))</f>
        <v/>
      </c>
      <c r="M976" s="70" t="n"/>
      <c r="N976" s="70" t="n"/>
      <c r="O976" s="72" t="n"/>
      <c r="P976" s="70" t="n"/>
      <c r="Q976" s="70" t="n"/>
      <c r="R976" s="70" t="n"/>
      <c r="S976" s="70" t="n"/>
      <c r="T976" s="70" t="n"/>
      <c r="U976" s="70" t="n"/>
      <c r="V976" s="70" t="n"/>
      <c r="W976" s="69">
        <f>IF(B976="","","02")</f>
        <v/>
      </c>
      <c r="X976" s="69">
        <f>IF(B976="","","01")</f>
        <v/>
      </c>
      <c r="Y976" s="70" t="n"/>
      <c r="Z976" s="70">
        <f>IF(M976="no_cargado",VLOOKUP(B976,NAfiliado_NFarmacia!A:H,8,0),"")</f>
        <v/>
      </c>
      <c r="AA976" s="70" t="n"/>
    </row>
    <row r="977">
      <c r="G977" s="66">
        <f>+IF($B977="","",+IFERROR(+VLOOKUP(B977,padron!$A$2:$E$2000,2,0),+IFERROR(VLOOKUP(B977,NAfiliado_NFarmacia!$A:$J,10,0),"Ingresar Nuevo Afiliado")))</f>
        <v/>
      </c>
      <c r="H977" s="70" t="n"/>
      <c r="I977" s="70" t="n"/>
      <c r="J977" s="70" t="n"/>
      <c r="K977" s="70" t="n"/>
      <c r="L977" s="69">
        <f>+IF(B977="","",IF(F977="No","84005541",+IFERROR(+VLOOKUP(inicio!B977,padron!$A$2:$H$1999,8,0),"84005541")))</f>
        <v/>
      </c>
      <c r="M977" s="70" t="n"/>
      <c r="N977" s="70" t="n"/>
      <c r="O977" s="72" t="n"/>
      <c r="P977" s="70" t="n"/>
      <c r="Q977" s="70" t="n"/>
      <c r="R977" s="70" t="n"/>
      <c r="S977" s="70" t="n"/>
      <c r="T977" s="70" t="n"/>
      <c r="U977" s="70" t="n"/>
      <c r="V977" s="70" t="n"/>
      <c r="W977" s="69">
        <f>IF(B977="","","02")</f>
        <v/>
      </c>
      <c r="X977" s="69">
        <f>IF(B977="","","01")</f>
        <v/>
      </c>
      <c r="Y977" s="70" t="n"/>
      <c r="Z977" s="70">
        <f>IF(M977="no_cargado",VLOOKUP(B977,NAfiliado_NFarmacia!A:H,8,0),"")</f>
        <v/>
      </c>
      <c r="AA977" s="70" t="n"/>
    </row>
    <row r="978">
      <c r="G978" s="66">
        <f>+IF($B978="","",+IFERROR(+VLOOKUP(B978,padron!$A$2:$E$2000,2,0),+IFERROR(VLOOKUP(B978,NAfiliado_NFarmacia!$A:$J,10,0),"Ingresar Nuevo Afiliado")))</f>
        <v/>
      </c>
      <c r="H978" s="70" t="n"/>
      <c r="I978" s="70" t="n"/>
      <c r="J978" s="70" t="n"/>
      <c r="K978" s="70" t="n"/>
      <c r="L978" s="69">
        <f>+IF(B978="","",IF(F978="No","84005541",+IFERROR(+VLOOKUP(inicio!B978,padron!$A$2:$H$1999,8,0),"84005541")))</f>
        <v/>
      </c>
      <c r="M978" s="70" t="n"/>
      <c r="N978" s="70" t="n"/>
      <c r="O978" s="72" t="n"/>
      <c r="P978" s="70" t="n"/>
      <c r="Q978" s="70" t="n"/>
      <c r="R978" s="70" t="n"/>
      <c r="S978" s="70" t="n"/>
      <c r="T978" s="70" t="n"/>
      <c r="U978" s="70" t="n"/>
      <c r="V978" s="70" t="n"/>
      <c r="W978" s="69">
        <f>IF(B978="","","02")</f>
        <v/>
      </c>
      <c r="X978" s="69">
        <f>IF(B978="","","01")</f>
        <v/>
      </c>
      <c r="Y978" s="70" t="n"/>
      <c r="Z978" s="70">
        <f>IF(M978="no_cargado",VLOOKUP(B978,NAfiliado_NFarmacia!A:H,8,0),"")</f>
        <v/>
      </c>
      <c r="AA978" s="70" t="n"/>
    </row>
    <row r="979">
      <c r="G979" s="66">
        <f>+IF($B979="","",+IFERROR(+VLOOKUP(B979,padron!$A$2:$E$2000,2,0),+IFERROR(VLOOKUP(B979,NAfiliado_NFarmacia!$A:$J,10,0),"Ingresar Nuevo Afiliado")))</f>
        <v/>
      </c>
      <c r="H979" s="70" t="n"/>
      <c r="I979" s="70" t="n"/>
      <c r="J979" s="70" t="n"/>
      <c r="K979" s="70" t="n"/>
      <c r="L979" s="69">
        <f>+IF(B979="","",IF(F979="No","84005541",+IFERROR(+VLOOKUP(inicio!B979,padron!$A$2:$H$1999,8,0),"84005541")))</f>
        <v/>
      </c>
      <c r="M979" s="70" t="n"/>
      <c r="N979" s="70" t="n"/>
      <c r="O979" s="72" t="n"/>
      <c r="P979" s="70" t="n"/>
      <c r="Q979" s="70" t="n"/>
      <c r="R979" s="70" t="n"/>
      <c r="S979" s="70" t="n"/>
      <c r="T979" s="70" t="n"/>
      <c r="U979" s="70" t="n"/>
      <c r="V979" s="70" t="n"/>
      <c r="W979" s="69">
        <f>IF(B979="","","02")</f>
        <v/>
      </c>
      <c r="X979" s="69">
        <f>IF(B979="","","01")</f>
        <v/>
      </c>
      <c r="Y979" s="70" t="n"/>
      <c r="Z979" s="70">
        <f>IF(M979="no_cargado",VLOOKUP(B979,NAfiliado_NFarmacia!A:H,8,0),"")</f>
        <v/>
      </c>
      <c r="AA979" s="70" t="n"/>
    </row>
    <row r="980">
      <c r="G980" s="66">
        <f>+IF($B980="","",+IFERROR(+VLOOKUP(B980,padron!$A$2:$E$2000,2,0),+IFERROR(VLOOKUP(B980,NAfiliado_NFarmacia!$A:$J,10,0),"Ingresar Nuevo Afiliado")))</f>
        <v/>
      </c>
      <c r="H980" s="70" t="n"/>
      <c r="I980" s="70" t="n"/>
      <c r="J980" s="70" t="n"/>
      <c r="K980" s="70" t="n"/>
      <c r="L980" s="69">
        <f>+IF(B980="","",IF(F980="No","84005541",+IFERROR(+VLOOKUP(inicio!B980,padron!$A$2:$H$1999,8,0),"84005541")))</f>
        <v/>
      </c>
      <c r="M980" s="70" t="n"/>
      <c r="N980" s="70" t="n"/>
      <c r="O980" s="72" t="n"/>
      <c r="P980" s="70" t="n"/>
      <c r="Q980" s="70" t="n"/>
      <c r="R980" s="70" t="n"/>
      <c r="S980" s="70" t="n"/>
      <c r="T980" s="70" t="n"/>
      <c r="U980" s="70" t="n"/>
      <c r="V980" s="70" t="n"/>
      <c r="W980" s="69">
        <f>IF(B980="","","02")</f>
        <v/>
      </c>
      <c r="X980" s="69">
        <f>IF(B980="","","01")</f>
        <v/>
      </c>
      <c r="Y980" s="70" t="n"/>
      <c r="Z980" s="70">
        <f>IF(M980="no_cargado",VLOOKUP(B980,NAfiliado_NFarmacia!A:H,8,0),"")</f>
        <v/>
      </c>
      <c r="AA980" s="70" t="n"/>
    </row>
    <row r="981">
      <c r="G981" s="66">
        <f>+IF($B981="","",+IFERROR(+VLOOKUP(B981,padron!$A$2:$E$2000,2,0),+IFERROR(VLOOKUP(B981,NAfiliado_NFarmacia!$A:$J,10,0),"Ingresar Nuevo Afiliado")))</f>
        <v/>
      </c>
      <c r="H981" s="70" t="n"/>
      <c r="I981" s="70" t="n"/>
      <c r="J981" s="70" t="n"/>
      <c r="K981" s="70" t="n"/>
      <c r="L981" s="69">
        <f>+IF(B981="","",IF(F981="No","84005541",+IFERROR(+VLOOKUP(inicio!B981,padron!$A$2:$H$1999,8,0),"84005541")))</f>
        <v/>
      </c>
      <c r="M981" s="70" t="n"/>
      <c r="N981" s="70" t="n"/>
      <c r="O981" s="72" t="n"/>
      <c r="P981" s="70" t="n"/>
      <c r="Q981" s="70" t="n"/>
      <c r="R981" s="70" t="n"/>
      <c r="S981" s="70" t="n"/>
      <c r="T981" s="70" t="n"/>
      <c r="U981" s="70" t="n"/>
      <c r="V981" s="70" t="n"/>
      <c r="W981" s="69">
        <f>IF(B981="","","02")</f>
        <v/>
      </c>
      <c r="X981" s="69">
        <f>IF(B981="","","01")</f>
        <v/>
      </c>
      <c r="Y981" s="70" t="n"/>
      <c r="Z981" s="70">
        <f>IF(M981="no_cargado",VLOOKUP(B981,NAfiliado_NFarmacia!A:H,8,0),"")</f>
        <v/>
      </c>
      <c r="AA981" s="70" t="n"/>
    </row>
    <row r="982">
      <c r="G982" s="66">
        <f>+IF($B982="","",+IFERROR(+VLOOKUP(B982,padron!$A$2:$E$2000,2,0),+IFERROR(VLOOKUP(B982,NAfiliado_NFarmacia!$A:$J,10,0),"Ingresar Nuevo Afiliado")))</f>
        <v/>
      </c>
      <c r="H982" s="70" t="n"/>
      <c r="I982" s="70" t="n"/>
      <c r="J982" s="70" t="n"/>
      <c r="K982" s="70" t="n"/>
      <c r="L982" s="69">
        <f>+IF(B982="","",IF(F982="No","84005541",+IFERROR(+VLOOKUP(inicio!B982,padron!$A$2:$H$1999,8,0),"84005541")))</f>
        <v/>
      </c>
      <c r="M982" s="70" t="n"/>
      <c r="N982" s="70" t="n"/>
      <c r="O982" s="72" t="n"/>
      <c r="P982" s="70" t="n"/>
      <c r="Q982" s="70" t="n"/>
      <c r="R982" s="70" t="n"/>
      <c r="S982" s="70" t="n"/>
      <c r="T982" s="70" t="n"/>
      <c r="U982" s="70" t="n"/>
      <c r="V982" s="70" t="n"/>
      <c r="W982" s="69">
        <f>IF(B982="","","02")</f>
        <v/>
      </c>
      <c r="X982" s="69">
        <f>IF(B982="","","01")</f>
        <v/>
      </c>
      <c r="Y982" s="70" t="n"/>
      <c r="Z982" s="70">
        <f>IF(M982="no_cargado",VLOOKUP(B982,NAfiliado_NFarmacia!A:H,8,0),"")</f>
        <v/>
      </c>
      <c r="AA982" s="70" t="n"/>
    </row>
    <row r="983">
      <c r="G983" s="66">
        <f>+IF($B983="","",+IFERROR(+VLOOKUP(B983,padron!$A$2:$E$2000,2,0),+IFERROR(VLOOKUP(B983,NAfiliado_NFarmacia!$A:$J,10,0),"Ingresar Nuevo Afiliado")))</f>
        <v/>
      </c>
      <c r="H983" s="70" t="n"/>
      <c r="I983" s="70" t="n"/>
      <c r="J983" s="70" t="n"/>
      <c r="K983" s="70" t="n"/>
      <c r="L983" s="69">
        <f>+IF(B983="","",IF(F983="No","84005541",+IFERROR(+VLOOKUP(inicio!B983,padron!$A$2:$H$1999,8,0),"84005541")))</f>
        <v/>
      </c>
      <c r="M983" s="70" t="n"/>
      <c r="N983" s="70" t="n"/>
      <c r="O983" s="72" t="n"/>
      <c r="P983" s="70" t="n"/>
      <c r="Q983" s="70" t="n"/>
      <c r="R983" s="70" t="n"/>
      <c r="S983" s="70" t="n"/>
      <c r="T983" s="70" t="n"/>
      <c r="U983" s="70" t="n"/>
      <c r="V983" s="70" t="n"/>
      <c r="W983" s="69">
        <f>IF(B983="","","02")</f>
        <v/>
      </c>
      <c r="X983" s="69">
        <f>IF(B983="","","01")</f>
        <v/>
      </c>
      <c r="Y983" s="70" t="n"/>
      <c r="Z983" s="70">
        <f>IF(M983="no_cargado",VLOOKUP(B983,NAfiliado_NFarmacia!A:H,8,0),"")</f>
        <v/>
      </c>
      <c r="AA983" s="70" t="n"/>
    </row>
    <row r="984">
      <c r="G984" s="66">
        <f>+IF($B984="","",+IFERROR(+VLOOKUP(B984,padron!$A$2:$E$2000,2,0),+IFERROR(VLOOKUP(B984,NAfiliado_NFarmacia!$A:$J,10,0),"Ingresar Nuevo Afiliado")))</f>
        <v/>
      </c>
      <c r="H984" s="70" t="n"/>
      <c r="I984" s="70" t="n"/>
      <c r="J984" s="70" t="n"/>
      <c r="K984" s="70" t="n"/>
      <c r="L984" s="69">
        <f>+IF(B984="","",IF(F984="No","84005541",+IFERROR(+VLOOKUP(inicio!B984,padron!$A$2:$H$1999,8,0),"84005541")))</f>
        <v/>
      </c>
      <c r="M984" s="70" t="n"/>
      <c r="N984" s="70" t="n"/>
      <c r="O984" s="72" t="n"/>
      <c r="P984" s="70" t="n"/>
      <c r="Q984" s="70" t="n"/>
      <c r="R984" s="70" t="n"/>
      <c r="S984" s="70" t="n"/>
      <c r="T984" s="70" t="n"/>
      <c r="U984" s="70" t="n"/>
      <c r="V984" s="70" t="n"/>
      <c r="W984" s="69">
        <f>IF(B984="","","02")</f>
        <v/>
      </c>
      <c r="X984" s="69">
        <f>IF(B984="","","01")</f>
        <v/>
      </c>
      <c r="Y984" s="70" t="n"/>
      <c r="Z984" s="70">
        <f>IF(M984="no_cargado",VLOOKUP(B984,NAfiliado_NFarmacia!A:H,8,0),"")</f>
        <v/>
      </c>
      <c r="AA984" s="70" t="n"/>
    </row>
    <row r="985">
      <c r="G985" s="66">
        <f>+IF($B985="","",+IFERROR(+VLOOKUP(B985,padron!$A$2:$E$2000,2,0),+IFERROR(VLOOKUP(B985,NAfiliado_NFarmacia!$A:$J,10,0),"Ingresar Nuevo Afiliado")))</f>
        <v/>
      </c>
      <c r="H985" s="70" t="n"/>
      <c r="I985" s="70" t="n"/>
      <c r="J985" s="70" t="n"/>
      <c r="K985" s="70" t="n"/>
      <c r="L985" s="69">
        <f>+IF(B985="","",IF(F985="No","84005541",+IFERROR(+VLOOKUP(inicio!B985,padron!$A$2:$H$1999,8,0),"84005541")))</f>
        <v/>
      </c>
      <c r="M985" s="70" t="n"/>
      <c r="N985" s="70" t="n"/>
      <c r="O985" s="72" t="n"/>
      <c r="P985" s="70" t="n"/>
      <c r="Q985" s="70" t="n"/>
      <c r="R985" s="70" t="n"/>
      <c r="S985" s="70" t="n"/>
      <c r="T985" s="70" t="n"/>
      <c r="U985" s="70" t="n"/>
      <c r="V985" s="70" t="n"/>
      <c r="W985" s="69">
        <f>IF(B985="","","02")</f>
        <v/>
      </c>
      <c r="X985" s="69">
        <f>IF(B985="","","01")</f>
        <v/>
      </c>
      <c r="Y985" s="70" t="n"/>
      <c r="Z985" s="70">
        <f>IF(M985="no_cargado",VLOOKUP(B985,NAfiliado_NFarmacia!A:H,8,0),"")</f>
        <v/>
      </c>
      <c r="AA985" s="70" t="n"/>
    </row>
    <row r="986">
      <c r="G986" s="66">
        <f>+IF($B986="","",+IFERROR(+VLOOKUP(B986,padron!$A$2:$E$2000,2,0),+IFERROR(VLOOKUP(B986,NAfiliado_NFarmacia!$A:$J,10,0),"Ingresar Nuevo Afiliado")))</f>
        <v/>
      </c>
      <c r="H986" s="70" t="n"/>
      <c r="I986" s="70" t="n"/>
      <c r="J986" s="70" t="n"/>
      <c r="K986" s="70" t="n"/>
      <c r="L986" s="69">
        <f>+IF(B986="","",IF(F986="No","84005541",+IFERROR(+VLOOKUP(inicio!B986,padron!$A$2:$H$1999,8,0),"84005541")))</f>
        <v/>
      </c>
      <c r="M986" s="70" t="n"/>
      <c r="N986" s="70" t="n"/>
      <c r="O986" s="72" t="n"/>
      <c r="P986" s="70" t="n"/>
      <c r="Q986" s="70" t="n"/>
      <c r="R986" s="70" t="n"/>
      <c r="S986" s="70" t="n"/>
      <c r="T986" s="70" t="n"/>
      <c r="U986" s="70" t="n"/>
      <c r="V986" s="70" t="n"/>
      <c r="W986" s="69">
        <f>IF(B986="","","02")</f>
        <v/>
      </c>
      <c r="X986" s="69">
        <f>IF(B986="","","01")</f>
        <v/>
      </c>
      <c r="Y986" s="70" t="n"/>
      <c r="Z986" s="70">
        <f>IF(M986="no_cargado",VLOOKUP(B986,NAfiliado_NFarmacia!A:H,8,0),"")</f>
        <v/>
      </c>
      <c r="AA986" s="70" t="n"/>
    </row>
    <row r="987">
      <c r="G987" s="66">
        <f>+IF($B987="","",+IFERROR(+VLOOKUP(B987,padron!$A$2:$E$2000,2,0),+IFERROR(VLOOKUP(B987,NAfiliado_NFarmacia!$A:$J,10,0),"Ingresar Nuevo Afiliado")))</f>
        <v/>
      </c>
      <c r="H987" s="70" t="n"/>
      <c r="I987" s="70" t="n"/>
      <c r="J987" s="70" t="n"/>
      <c r="K987" s="70" t="n"/>
      <c r="L987" s="69">
        <f>+IF(B987="","",IF(F987="No","84005541",+IFERROR(+VLOOKUP(inicio!B987,padron!$A$2:$H$1999,8,0),"84005541")))</f>
        <v/>
      </c>
      <c r="M987" s="70" t="n"/>
      <c r="N987" s="70" t="n"/>
      <c r="O987" s="72" t="n"/>
      <c r="P987" s="70" t="n"/>
      <c r="Q987" s="70" t="n"/>
      <c r="R987" s="70" t="n"/>
      <c r="S987" s="70" t="n"/>
      <c r="T987" s="70" t="n"/>
      <c r="U987" s="70" t="n"/>
      <c r="V987" s="70" t="n"/>
      <c r="W987" s="69">
        <f>IF(B987="","","02")</f>
        <v/>
      </c>
      <c r="X987" s="69">
        <f>IF(B987="","","01")</f>
        <v/>
      </c>
      <c r="Y987" s="70" t="n"/>
      <c r="Z987" s="70">
        <f>IF(M987="no_cargado",VLOOKUP(B987,NAfiliado_NFarmacia!A:H,8,0),"")</f>
        <v/>
      </c>
      <c r="AA987" s="70" t="n"/>
    </row>
    <row r="988">
      <c r="G988" s="66">
        <f>+IF($B988="","",+IFERROR(+VLOOKUP(B988,padron!$A$2:$E$2000,2,0),+IFERROR(VLOOKUP(B988,NAfiliado_NFarmacia!$A:$J,10,0),"Ingresar Nuevo Afiliado")))</f>
        <v/>
      </c>
      <c r="H988" s="70" t="n"/>
      <c r="I988" s="70" t="n"/>
      <c r="J988" s="70" t="n"/>
      <c r="K988" s="70" t="n"/>
      <c r="L988" s="69">
        <f>+IF(B988="","",IF(F988="No","84005541",+IFERROR(+VLOOKUP(inicio!B988,padron!$A$2:$H$1999,8,0),"84005541")))</f>
        <v/>
      </c>
      <c r="M988" s="70" t="n"/>
      <c r="N988" s="70" t="n"/>
      <c r="O988" s="72" t="n"/>
      <c r="P988" s="70" t="n"/>
      <c r="Q988" s="70" t="n"/>
      <c r="R988" s="70" t="n"/>
      <c r="S988" s="70" t="n"/>
      <c r="T988" s="70" t="n"/>
      <c r="U988" s="70" t="n"/>
      <c r="V988" s="70" t="n"/>
      <c r="W988" s="69">
        <f>IF(B988="","","02")</f>
        <v/>
      </c>
      <c r="X988" s="69">
        <f>IF(B988="","","01")</f>
        <v/>
      </c>
      <c r="Y988" s="70" t="n"/>
      <c r="Z988" s="70">
        <f>IF(M988="no_cargado",VLOOKUP(B988,NAfiliado_NFarmacia!A:H,8,0),"")</f>
        <v/>
      </c>
      <c r="AA988" s="70" t="n"/>
    </row>
    <row r="989">
      <c r="G989" s="66">
        <f>+IF($B989="","",+IFERROR(+VLOOKUP(B989,padron!$A$2:$E$2000,2,0),+IFERROR(VLOOKUP(B989,NAfiliado_NFarmacia!$A:$J,10,0),"Ingresar Nuevo Afiliado")))</f>
        <v/>
      </c>
      <c r="H989" s="70" t="n"/>
      <c r="I989" s="70" t="n"/>
      <c r="J989" s="70" t="n"/>
      <c r="K989" s="70" t="n"/>
      <c r="L989" s="69">
        <f>+IF(B989="","",IF(F989="No","84005541",+IFERROR(+VLOOKUP(inicio!B989,padron!$A$2:$H$1999,8,0),"84005541")))</f>
        <v/>
      </c>
      <c r="M989" s="70" t="n"/>
      <c r="N989" s="70" t="n"/>
      <c r="O989" s="72" t="n"/>
      <c r="P989" s="70" t="n"/>
      <c r="Q989" s="70" t="n"/>
      <c r="R989" s="70" t="n"/>
      <c r="S989" s="70" t="n"/>
      <c r="T989" s="70" t="n"/>
      <c r="U989" s="70" t="n"/>
      <c r="V989" s="70" t="n"/>
      <c r="W989" s="69">
        <f>IF(B989="","","02")</f>
        <v/>
      </c>
      <c r="X989" s="69">
        <f>IF(B989="","","01")</f>
        <v/>
      </c>
      <c r="Y989" s="70" t="n"/>
      <c r="Z989" s="70">
        <f>IF(M989="no_cargado",VLOOKUP(B989,NAfiliado_NFarmacia!A:H,8,0),"")</f>
        <v/>
      </c>
      <c r="AA989" s="70" t="n"/>
    </row>
    <row r="990">
      <c r="G990" s="66">
        <f>+IF($B990="","",+IFERROR(+VLOOKUP(B990,padron!$A$2:$E$2000,2,0),+IFERROR(VLOOKUP(B990,NAfiliado_NFarmacia!$A:$J,10,0),"Ingresar Nuevo Afiliado")))</f>
        <v/>
      </c>
      <c r="H990" s="70" t="n"/>
      <c r="I990" s="70" t="n"/>
      <c r="J990" s="70" t="n"/>
      <c r="K990" s="70" t="n"/>
      <c r="L990" s="69">
        <f>+IF(B990="","",IF(F990="No","84005541",+IFERROR(+VLOOKUP(inicio!B990,padron!$A$2:$H$1999,8,0),"84005541")))</f>
        <v/>
      </c>
      <c r="M990" s="70" t="n"/>
      <c r="N990" s="70" t="n"/>
      <c r="O990" s="72" t="n"/>
      <c r="P990" s="70" t="n"/>
      <c r="Q990" s="70" t="n"/>
      <c r="R990" s="70" t="n"/>
      <c r="S990" s="70" t="n"/>
      <c r="T990" s="70" t="n"/>
      <c r="U990" s="70" t="n"/>
      <c r="V990" s="70" t="n"/>
      <c r="W990" s="69">
        <f>IF(B990="","","02")</f>
        <v/>
      </c>
      <c r="X990" s="69">
        <f>IF(B990="","","01")</f>
        <v/>
      </c>
      <c r="Y990" s="70" t="n"/>
      <c r="Z990" s="70">
        <f>IF(M990="no_cargado",VLOOKUP(B990,NAfiliado_NFarmacia!A:H,8,0),"")</f>
        <v/>
      </c>
      <c r="AA990" s="70" t="n"/>
    </row>
    <row r="991">
      <c r="G991" s="66">
        <f>+IF($B991="","",+IFERROR(+VLOOKUP(B991,padron!$A$2:$E$2000,2,0),+IFERROR(VLOOKUP(B991,NAfiliado_NFarmacia!$A:$J,10,0),"Ingresar Nuevo Afiliado")))</f>
        <v/>
      </c>
      <c r="H991" s="70" t="n"/>
      <c r="I991" s="70" t="n"/>
      <c r="J991" s="70" t="n"/>
      <c r="K991" s="70" t="n"/>
      <c r="L991" s="69">
        <f>+IF(B991="","",IF(F991="No","84005541",+IFERROR(+VLOOKUP(inicio!B991,padron!$A$2:$H$1999,8,0),"84005541")))</f>
        <v/>
      </c>
      <c r="M991" s="70" t="n"/>
      <c r="N991" s="70" t="n"/>
      <c r="O991" s="72" t="n"/>
      <c r="P991" s="70" t="n"/>
      <c r="Q991" s="70" t="n"/>
      <c r="R991" s="70" t="n"/>
      <c r="S991" s="70" t="n"/>
      <c r="T991" s="70" t="n"/>
      <c r="U991" s="70" t="n"/>
      <c r="V991" s="70" t="n"/>
      <c r="W991" s="69">
        <f>IF(B991="","","02")</f>
        <v/>
      </c>
      <c r="X991" s="69">
        <f>IF(B991="","","01")</f>
        <v/>
      </c>
      <c r="Y991" s="70" t="n"/>
      <c r="Z991" s="70">
        <f>IF(M991="no_cargado",VLOOKUP(B991,NAfiliado_NFarmacia!A:H,8,0),"")</f>
        <v/>
      </c>
      <c r="AA991" s="70" t="n"/>
    </row>
    <row r="992">
      <c r="G992" s="66">
        <f>+IF($B992="","",+IFERROR(+VLOOKUP(B992,padron!$A$2:$E$2000,2,0),+IFERROR(VLOOKUP(B992,NAfiliado_NFarmacia!$A:$J,10,0),"Ingresar Nuevo Afiliado")))</f>
        <v/>
      </c>
      <c r="H992" s="70" t="n"/>
      <c r="I992" s="70" t="n"/>
      <c r="J992" s="70" t="n"/>
      <c r="K992" s="70" t="n"/>
      <c r="L992" s="69">
        <f>+IF(B992="","",IF(F992="No","84005541",+IFERROR(+VLOOKUP(inicio!B992,padron!$A$2:$H$1999,8,0),"84005541")))</f>
        <v/>
      </c>
      <c r="M992" s="70" t="n"/>
      <c r="N992" s="70" t="n"/>
      <c r="O992" s="72" t="n"/>
      <c r="P992" s="70" t="n"/>
      <c r="Q992" s="70" t="n"/>
      <c r="R992" s="70" t="n"/>
      <c r="S992" s="70" t="n"/>
      <c r="T992" s="70" t="n"/>
      <c r="U992" s="70" t="n"/>
      <c r="V992" s="70" t="n"/>
      <c r="W992" s="69">
        <f>IF(B992="","","02")</f>
        <v/>
      </c>
      <c r="X992" s="69">
        <f>IF(B992="","","01")</f>
        <v/>
      </c>
      <c r="Y992" s="70" t="n"/>
      <c r="Z992" s="70">
        <f>IF(M992="no_cargado",VLOOKUP(B992,NAfiliado_NFarmacia!A:H,8,0),"")</f>
        <v/>
      </c>
      <c r="AA992" s="70" t="n"/>
    </row>
    <row r="993">
      <c r="G993" s="66">
        <f>+IF($B993="","",+IFERROR(+VLOOKUP(B993,padron!$A$2:$E$2000,2,0),+IFERROR(VLOOKUP(B993,NAfiliado_NFarmacia!$A:$J,10,0),"Ingresar Nuevo Afiliado")))</f>
        <v/>
      </c>
      <c r="H993" s="70" t="n"/>
      <c r="I993" s="70" t="n"/>
      <c r="J993" s="70" t="n"/>
      <c r="K993" s="70" t="n"/>
      <c r="L993" s="69">
        <f>+IF(B993="","",IF(F993="No","84005541",+IFERROR(+VLOOKUP(inicio!B993,padron!$A$2:$H$1999,8,0),"84005541")))</f>
        <v/>
      </c>
      <c r="M993" s="70" t="n"/>
      <c r="N993" s="70" t="n"/>
      <c r="O993" s="72" t="n"/>
      <c r="P993" s="70" t="n"/>
      <c r="Q993" s="70" t="n"/>
      <c r="R993" s="70" t="n"/>
      <c r="S993" s="70" t="n"/>
      <c r="T993" s="70" t="n"/>
      <c r="U993" s="70" t="n"/>
      <c r="V993" s="70" t="n"/>
      <c r="W993" s="69">
        <f>IF(B993="","","02")</f>
        <v/>
      </c>
      <c r="X993" s="69">
        <f>IF(B993="","","01")</f>
        <v/>
      </c>
      <c r="Y993" s="70" t="n"/>
      <c r="Z993" s="70">
        <f>IF(M993="no_cargado",VLOOKUP(B993,NAfiliado_NFarmacia!A:H,8,0),"")</f>
        <v/>
      </c>
      <c r="AA993" s="70" t="n"/>
    </row>
    <row r="994">
      <c r="G994" s="66">
        <f>+IF($B994="","",+IFERROR(+VLOOKUP(B994,padron!$A$2:$E$2000,2,0),+IFERROR(VLOOKUP(B994,NAfiliado_NFarmacia!$A:$J,10,0),"Ingresar Nuevo Afiliado")))</f>
        <v/>
      </c>
      <c r="H994" s="70" t="n"/>
      <c r="I994" s="70" t="n"/>
      <c r="J994" s="70" t="n"/>
      <c r="K994" s="70" t="n"/>
      <c r="L994" s="69">
        <f>+IF(B994="","",IF(F994="No","84005541",+IFERROR(+VLOOKUP(inicio!B994,padron!$A$2:$H$1999,8,0),"84005541")))</f>
        <v/>
      </c>
      <c r="M994" s="70" t="n"/>
      <c r="N994" s="70" t="n"/>
      <c r="O994" s="72" t="n"/>
      <c r="P994" s="70" t="n"/>
      <c r="Q994" s="70" t="n"/>
      <c r="R994" s="70" t="n"/>
      <c r="S994" s="70" t="n"/>
      <c r="T994" s="70" t="n"/>
      <c r="U994" s="70" t="n"/>
      <c r="V994" s="70" t="n"/>
      <c r="W994" s="69">
        <f>IF(B994="","","02")</f>
        <v/>
      </c>
      <c r="X994" s="69">
        <f>IF(B994="","","01")</f>
        <v/>
      </c>
      <c r="Y994" s="70" t="n"/>
      <c r="Z994" s="70">
        <f>IF(M994="no_cargado",VLOOKUP(B994,NAfiliado_NFarmacia!A:H,8,0),"")</f>
        <v/>
      </c>
      <c r="AA994" s="70" t="n"/>
    </row>
    <row r="995">
      <c r="G995" s="66">
        <f>+IF($B995="","",+IFERROR(+VLOOKUP(B995,padron!$A$2:$E$2000,2,0),+IFERROR(VLOOKUP(B995,NAfiliado_NFarmacia!$A:$J,10,0),"Ingresar Nuevo Afiliado")))</f>
        <v/>
      </c>
      <c r="H995" s="70" t="n"/>
      <c r="I995" s="70" t="n"/>
      <c r="J995" s="70" t="n"/>
      <c r="K995" s="70" t="n"/>
      <c r="L995" s="69">
        <f>+IF(B995="","",IF(F995="No","84005541",+IFERROR(+VLOOKUP(inicio!B995,padron!$A$2:$H$1999,8,0),"84005541")))</f>
        <v/>
      </c>
      <c r="M995" s="70" t="n"/>
      <c r="N995" s="70" t="n"/>
      <c r="O995" s="72" t="n"/>
      <c r="P995" s="70" t="n"/>
      <c r="Q995" s="70" t="n"/>
      <c r="R995" s="70" t="n"/>
      <c r="S995" s="70" t="n"/>
      <c r="T995" s="70" t="n"/>
      <c r="U995" s="70" t="n"/>
      <c r="V995" s="70" t="n"/>
      <c r="W995" s="69">
        <f>IF(B995="","","02")</f>
        <v/>
      </c>
      <c r="X995" s="69">
        <f>IF(B995="","","01")</f>
        <v/>
      </c>
      <c r="Y995" s="70" t="n"/>
      <c r="Z995" s="70">
        <f>IF(M995="no_cargado",VLOOKUP(B995,NAfiliado_NFarmacia!A:H,8,0),"")</f>
        <v/>
      </c>
      <c r="AA995" s="70" t="n"/>
    </row>
    <row r="996">
      <c r="G996" s="66">
        <f>+IF($B996="","",+IFERROR(+VLOOKUP(B996,padron!$A$2:$E$2000,2,0),+IFERROR(VLOOKUP(B996,NAfiliado_NFarmacia!$A:$J,10,0),"Ingresar Nuevo Afiliado")))</f>
        <v/>
      </c>
      <c r="H996" s="70" t="n"/>
      <c r="I996" s="70" t="n"/>
      <c r="J996" s="70" t="n"/>
      <c r="K996" s="70" t="n"/>
      <c r="L996" s="69">
        <f>+IF(B996="","",IF(F996="No","84005541",+IFERROR(+VLOOKUP(inicio!B996,padron!$A$2:$H$1999,8,0),"84005541")))</f>
        <v/>
      </c>
      <c r="M996" s="70" t="n"/>
      <c r="N996" s="70" t="n"/>
      <c r="O996" s="72" t="n"/>
      <c r="P996" s="70" t="n"/>
      <c r="Q996" s="70" t="n"/>
      <c r="R996" s="70" t="n"/>
      <c r="S996" s="70" t="n"/>
      <c r="T996" s="70" t="n"/>
      <c r="U996" s="70" t="n"/>
      <c r="V996" s="70" t="n"/>
      <c r="W996" s="69">
        <f>IF(B996="","","02")</f>
        <v/>
      </c>
      <c r="X996" s="69">
        <f>IF(B996="","","01")</f>
        <v/>
      </c>
      <c r="Y996" s="70" t="n"/>
      <c r="Z996" s="70">
        <f>IF(M996="no_cargado",VLOOKUP(B996,NAfiliado_NFarmacia!A:H,8,0),"")</f>
        <v/>
      </c>
      <c r="AA996" s="70" t="n"/>
    </row>
    <row r="997">
      <c r="G997" s="66">
        <f>+IF($B997="","",+IFERROR(+VLOOKUP(B997,padron!$A$2:$E$2000,2,0),+IFERROR(VLOOKUP(B997,NAfiliado_NFarmacia!$A:$J,10,0),"Ingresar Nuevo Afiliado")))</f>
        <v/>
      </c>
      <c r="H997" s="70" t="n"/>
      <c r="I997" s="70" t="n"/>
      <c r="J997" s="70" t="n"/>
      <c r="K997" s="70" t="n"/>
      <c r="L997" s="69">
        <f>+IF(B997="","",IF(F997="No","84005541",+IFERROR(+VLOOKUP(inicio!B997,padron!$A$2:$H$1999,8,0),"84005541")))</f>
        <v/>
      </c>
      <c r="M997" s="70" t="n"/>
      <c r="N997" s="70" t="n"/>
      <c r="O997" s="72" t="n"/>
      <c r="P997" s="70" t="n"/>
      <c r="Q997" s="70" t="n"/>
      <c r="R997" s="70" t="n"/>
      <c r="S997" s="70" t="n"/>
      <c r="T997" s="70" t="n"/>
      <c r="U997" s="70" t="n"/>
      <c r="V997" s="70" t="n"/>
      <c r="W997" s="69">
        <f>IF(B997="","","02")</f>
        <v/>
      </c>
      <c r="X997" s="69">
        <f>IF(B997="","","01")</f>
        <v/>
      </c>
      <c r="Y997" s="70" t="n"/>
      <c r="Z997" s="70">
        <f>IF(M997="no_cargado",VLOOKUP(B997,NAfiliado_NFarmacia!A:H,8,0),"")</f>
        <v/>
      </c>
      <c r="AA997" s="70" t="n"/>
    </row>
    <row r="998">
      <c r="G998" s="66">
        <f>+IF($B998="","",+IFERROR(+VLOOKUP(B998,padron!$A$2:$E$2000,2,0),+IFERROR(VLOOKUP(B998,NAfiliado_NFarmacia!$A:$J,10,0),"Ingresar Nuevo Afiliado")))</f>
        <v/>
      </c>
      <c r="H998" s="70" t="n"/>
      <c r="I998" s="70" t="n"/>
      <c r="J998" s="70" t="n"/>
      <c r="K998" s="70" t="n"/>
      <c r="L998" s="69">
        <f>+IF(B998="","",IF(F998="No","84005541",+IFERROR(+VLOOKUP(inicio!B998,padron!$A$2:$H$1999,8,0),"84005541")))</f>
        <v/>
      </c>
      <c r="M998" s="70" t="n"/>
      <c r="N998" s="70" t="n"/>
      <c r="O998" s="72" t="n"/>
      <c r="P998" s="70" t="n"/>
      <c r="Q998" s="70" t="n"/>
      <c r="R998" s="70" t="n"/>
      <c r="S998" s="70" t="n"/>
      <c r="T998" s="70" t="n"/>
      <c r="U998" s="70" t="n"/>
      <c r="V998" s="70" t="n"/>
      <c r="W998" s="69">
        <f>IF(B998="","","02")</f>
        <v/>
      </c>
      <c r="X998" s="69">
        <f>IF(B998="","","01")</f>
        <v/>
      </c>
      <c r="Y998" s="70" t="n"/>
      <c r="Z998" s="70">
        <f>IF(M998="no_cargado",VLOOKUP(B998,NAfiliado_NFarmacia!A:H,8,0),"")</f>
        <v/>
      </c>
      <c r="AA998" s="70" t="n"/>
    </row>
    <row r="999">
      <c r="G999" s="66">
        <f>+IF($B999="","",+IFERROR(+VLOOKUP(B999,padron!$A$2:$E$2000,2,0),+IFERROR(VLOOKUP(B999,NAfiliado_NFarmacia!$A:$J,10,0),"Ingresar Nuevo Afiliado")))</f>
        <v/>
      </c>
      <c r="H999" s="70" t="n"/>
      <c r="I999" s="70" t="n"/>
      <c r="J999" s="70" t="n"/>
      <c r="K999" s="70" t="n"/>
      <c r="L999" s="69">
        <f>+IF(B999="","",IF(F999="No","84005541",+IFERROR(+VLOOKUP(inicio!B999,padron!$A$2:$H$1999,8,0),"84005541")))</f>
        <v/>
      </c>
      <c r="M999" s="70" t="n"/>
      <c r="N999" s="70" t="n"/>
      <c r="O999" s="72" t="n"/>
      <c r="P999" s="70" t="n"/>
      <c r="Q999" s="70" t="n"/>
      <c r="R999" s="70" t="n"/>
      <c r="S999" s="70" t="n"/>
      <c r="T999" s="70" t="n"/>
      <c r="U999" s="70" t="n"/>
      <c r="V999" s="70" t="n"/>
      <c r="W999" s="69">
        <f>IF(B999="","","02")</f>
        <v/>
      </c>
      <c r="X999" s="69">
        <f>IF(B999="","","01")</f>
        <v/>
      </c>
      <c r="Y999" s="70" t="n"/>
      <c r="Z999" s="70">
        <f>IF(M999="no_cargado",VLOOKUP(B999,NAfiliado_NFarmacia!A:H,8,0),"")</f>
        <v/>
      </c>
      <c r="AA999" s="70" t="n"/>
    </row>
    <row r="1000">
      <c r="G1000" s="66">
        <f>+IF($B1000="","",+IFERROR(+VLOOKUP(B1000,padron!$A$2:$E$2000,2,0),+IFERROR(VLOOKUP(B1000,NAfiliado_NFarmacia!$A:$J,10,0),"Ingresar Nuevo Afiliado")))</f>
        <v/>
      </c>
      <c r="H1000" s="70" t="n"/>
      <c r="I1000" s="70" t="n"/>
      <c r="J1000" s="70" t="n"/>
      <c r="K1000" s="70" t="n"/>
      <c r="L1000" s="69">
        <f>+IF(B1000="","",IF(F1000="No","84005541",+IFERROR(+VLOOKUP(inicio!B1000,padron!$A$2:$H$1999,8,0),"84005541")))</f>
        <v/>
      </c>
      <c r="M1000" s="70" t="n"/>
      <c r="N1000" s="70" t="n"/>
      <c r="O1000" s="72" t="n"/>
      <c r="P1000" s="70" t="n"/>
      <c r="Q1000" s="70" t="n"/>
      <c r="R1000" s="70" t="n"/>
      <c r="S1000" s="70" t="n"/>
      <c r="T1000" s="70" t="n"/>
      <c r="U1000" s="70" t="n"/>
      <c r="V1000" s="70" t="n"/>
      <c r="W1000" s="69">
        <f>IF(B1000="","","02")</f>
        <v/>
      </c>
      <c r="X1000" s="69">
        <f>IF(B1000="","","01")</f>
        <v/>
      </c>
      <c r="Y1000" s="70" t="n"/>
      <c r="Z1000" s="70">
        <f>IF(M1000="no_cargado",VLOOKUP(B1000,NAfiliado_NFarmacia!A:H,8,0),"")</f>
        <v/>
      </c>
      <c r="AA1000" s="70" t="n"/>
    </row>
  </sheetData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A54"/>
  <sheetViews>
    <sheetView topLeftCell="F1" workbookViewId="0">
      <selection activeCell="A1" sqref="A1:U54"/>
    </sheetView>
  </sheetViews>
  <sheetFormatPr baseColWidth="10" defaultRowHeight="15"/>
  <sheetData>
    <row r="1" ht="16.5" customHeight="1" s="34">
      <c r="A1" s="8" t="n">
        <v>202106091</v>
      </c>
      <c r="B1" s="9" t="inlineStr">
        <is>
          <t>84006127</t>
        </is>
      </c>
      <c r="C1" s="9" t="inlineStr">
        <is>
          <t>7795312002745</t>
        </is>
      </c>
      <c r="D1" s="9" t="inlineStr">
        <is>
          <t>9196000065176574</t>
        </is>
      </c>
      <c r="E1" s="8" t="n">
        <v>1</v>
      </c>
      <c r="F1" s="8" t="n">
        <v>0</v>
      </c>
      <c r="G1" s="9" t="inlineStr">
        <is>
          <t>11600537M</t>
        </is>
      </c>
      <c r="H1" s="8" t="n">
        <v>11600537</v>
      </c>
      <c r="I1" t="inlineStr">
        <is>
          <t xml:space="preserve">PASCUAL </t>
        </is>
      </c>
      <c r="J1" s="9" t="inlineStr">
        <is>
          <t>VILLEGASJUAN</t>
        </is>
      </c>
      <c r="K1">
        <f>+VLOOKUP($C1,materiales!$A$2:$C$101,2,0)</f>
        <v/>
      </c>
      <c r="L1" s="35" t="inlineStr">
        <is>
          <t>129</t>
        </is>
      </c>
      <c r="M1" t="inlineStr">
        <is>
          <t>DOSEP PRUEBA QAS</t>
        </is>
      </c>
      <c r="N1" t="inlineStr">
        <is>
          <t>ZTRA</t>
        </is>
      </c>
      <c r="O1" t="n">
        <v>2004</v>
      </c>
      <c r="P1" s="2" t="n">
        <v>20000306</v>
      </c>
      <c r="Q1" t="inlineStr">
        <is>
          <t>09.06.2021</t>
        </is>
      </c>
      <c r="R1" t="inlineStr">
        <is>
          <t>PE01</t>
        </is>
      </c>
      <c r="S1" t="inlineStr">
        <is>
          <t>URG</t>
        </is>
      </c>
      <c r="T1">
        <f>+ROW()</f>
        <v/>
      </c>
      <c r="U1">
        <f>+IFERROR(+VLOOKUP($G1,padron!$A$6:$A$200,2,0),"no_cargado")</f>
        <v/>
      </c>
      <c r="AA1" s="44" t="n"/>
    </row>
    <row r="2" ht="16.5" customHeight="1" s="34">
      <c r="A2" s="8" t="n">
        <v>202106091</v>
      </c>
      <c r="B2" s="9" t="inlineStr">
        <is>
          <t>84006127</t>
        </is>
      </c>
      <c r="C2" s="9" t="inlineStr">
        <is>
          <t>7795312020763</t>
        </is>
      </c>
      <c r="D2" s="9" t="inlineStr">
        <is>
          <t>9196000065169841</t>
        </is>
      </c>
      <c r="E2" s="8" t="n">
        <v>1</v>
      </c>
      <c r="F2" s="8" t="n">
        <v>0</v>
      </c>
      <c r="G2" s="9" t="inlineStr">
        <is>
          <t>6807760M</t>
        </is>
      </c>
      <c r="H2" s="8" t="n">
        <v>6807760</v>
      </c>
      <c r="I2" t="inlineStr">
        <is>
          <t>TORRERAMON LUCAS</t>
        </is>
      </c>
      <c r="J2" t="inlineStr">
        <is>
          <t>LA TORRERAMON</t>
        </is>
      </c>
      <c r="K2">
        <f>+VLOOKUP($C2,materiales!$A$2:$C$101,2,0)</f>
        <v/>
      </c>
      <c r="L2" s="35" t="inlineStr">
        <is>
          <t>129</t>
        </is>
      </c>
      <c r="M2" t="inlineStr">
        <is>
          <t>DOSEP PRUEBA QAS</t>
        </is>
      </c>
      <c r="N2" t="inlineStr">
        <is>
          <t>ZTRA</t>
        </is>
      </c>
      <c r="O2" t="n">
        <v>2004</v>
      </c>
      <c r="P2" s="2" t="n">
        <v>20000306</v>
      </c>
      <c r="Q2" t="inlineStr">
        <is>
          <t>09.06.2021</t>
        </is>
      </c>
      <c r="R2" t="inlineStr">
        <is>
          <t>PE01</t>
        </is>
      </c>
      <c r="S2" t="inlineStr">
        <is>
          <t>URG</t>
        </is>
      </c>
      <c r="T2">
        <f>+ROW()</f>
        <v/>
      </c>
      <c r="U2">
        <f>+IFERROR(+VLOOKUP($G2,padron!$A$6:$A$200,2,0),"no_cargado")</f>
        <v/>
      </c>
      <c r="AA2" s="44" t="n"/>
    </row>
    <row r="3" ht="16.5" customHeight="1" s="34">
      <c r="A3" s="8" t="n">
        <v>202106091</v>
      </c>
      <c r="B3" s="9" t="inlineStr">
        <is>
          <t>84007031</t>
        </is>
      </c>
      <c r="C3" s="9" t="inlineStr">
        <is>
          <t>7795312002844</t>
        </is>
      </c>
      <c r="D3" s="9" t="inlineStr">
        <is>
          <t>9196000065220262</t>
        </is>
      </c>
      <c r="E3" s="8" t="n">
        <v>2</v>
      </c>
      <c r="F3" s="8" t="n">
        <v>0</v>
      </c>
      <c r="G3" s="9" t="inlineStr">
        <is>
          <t>11310150F</t>
        </is>
      </c>
      <c r="H3" s="8" t="n">
        <v>11310150</v>
      </c>
      <c r="I3" t="inlineStr">
        <is>
          <t>BEATRIZ RES:414/19</t>
        </is>
      </c>
      <c r="J3" s="9" t="inlineStr">
        <is>
          <t>TORRESELSA</t>
        </is>
      </c>
      <c r="K3">
        <f>+VLOOKUP($C3,materiales!$A$2:$C$101,2,0)</f>
        <v/>
      </c>
      <c r="L3" s="35" t="inlineStr">
        <is>
          <t>129</t>
        </is>
      </c>
      <c r="M3" t="inlineStr">
        <is>
          <t>DOSEP PRUEBA QAS</t>
        </is>
      </c>
      <c r="N3" t="inlineStr">
        <is>
          <t>ZTRA</t>
        </is>
      </c>
      <c r="O3" t="n">
        <v>2004</v>
      </c>
      <c r="P3" s="2" t="n">
        <v>20000306</v>
      </c>
      <c r="Q3" t="inlineStr">
        <is>
          <t>09.06.2021</t>
        </is>
      </c>
      <c r="R3" t="inlineStr">
        <is>
          <t>PE01</t>
        </is>
      </c>
      <c r="S3" t="inlineStr">
        <is>
          <t>URG</t>
        </is>
      </c>
      <c r="T3">
        <f>+ROW()</f>
        <v/>
      </c>
      <c r="U3">
        <f>+IFERROR(+VLOOKUP($G3,padron!$A$6:$A$200,2,0),"no_cargado")</f>
        <v/>
      </c>
      <c r="AA3" s="44" t="n"/>
    </row>
    <row r="4" ht="16.5" customHeight="1" s="34">
      <c r="A4" s="8" t="n">
        <v>202106091</v>
      </c>
      <c r="B4" s="9" t="inlineStr">
        <is>
          <t>84007031</t>
        </is>
      </c>
      <c r="C4" s="9" t="inlineStr">
        <is>
          <t>7795312020770</t>
        </is>
      </c>
      <c r="D4" s="9" t="inlineStr">
        <is>
          <t>9196000065219438</t>
        </is>
      </c>
      <c r="E4" s="8" t="n">
        <v>1</v>
      </c>
      <c r="F4" s="8" t="n">
        <v>0</v>
      </c>
      <c r="G4" s="9" t="inlineStr">
        <is>
          <t>11310150F</t>
        </is>
      </c>
      <c r="H4" s="8" t="n">
        <v>11310150</v>
      </c>
      <c r="I4" t="inlineStr">
        <is>
          <t>BEATRIZ RES:414/19</t>
        </is>
      </c>
      <c r="J4" s="9" t="inlineStr">
        <is>
          <t>TORRESELSA</t>
        </is>
      </c>
      <c r="K4">
        <f>+VLOOKUP($C4,materiales!$A$2:$C$101,2,0)</f>
        <v/>
      </c>
      <c r="L4" s="35" t="inlineStr">
        <is>
          <t>129</t>
        </is>
      </c>
      <c r="M4" t="inlineStr">
        <is>
          <t>DOSEP PRUEBA QAS</t>
        </is>
      </c>
      <c r="N4" t="inlineStr">
        <is>
          <t>ZTRA</t>
        </is>
      </c>
      <c r="O4" t="n">
        <v>2004</v>
      </c>
      <c r="P4" s="2" t="n">
        <v>20000306</v>
      </c>
      <c r="Q4" t="inlineStr">
        <is>
          <t>09.06.2021</t>
        </is>
      </c>
      <c r="R4" t="inlineStr">
        <is>
          <t>PE01</t>
        </is>
      </c>
      <c r="S4" t="inlineStr">
        <is>
          <t>URG</t>
        </is>
      </c>
      <c r="T4">
        <f>+ROW()</f>
        <v/>
      </c>
      <c r="U4">
        <f>+IFERROR(+VLOOKUP($G4,padron!$A$6:$A$200,2,0),"no_cargado")</f>
        <v/>
      </c>
      <c r="AA4" s="44" t="n"/>
    </row>
    <row r="5" ht="16.5" customHeight="1" s="34">
      <c r="A5" s="8" t="n">
        <v>202106091</v>
      </c>
      <c r="B5" s="9" t="inlineStr">
        <is>
          <t>84007031</t>
        </is>
      </c>
      <c r="C5" s="9" t="inlineStr">
        <is>
          <t>7798058931140</t>
        </is>
      </c>
      <c r="D5" s="9" t="inlineStr">
        <is>
          <t>9196000065220263</t>
        </is>
      </c>
      <c r="E5" s="8" t="n">
        <v>1</v>
      </c>
      <c r="F5" s="8" t="n">
        <v>0</v>
      </c>
      <c r="G5" s="9" t="inlineStr">
        <is>
          <t>11310150F</t>
        </is>
      </c>
      <c r="H5" s="8" t="n">
        <v>11310150</v>
      </c>
      <c r="I5" t="inlineStr">
        <is>
          <t>BEATRIZ RES:414/19</t>
        </is>
      </c>
      <c r="J5" s="9" t="inlineStr">
        <is>
          <t>TORRESELSA</t>
        </is>
      </c>
      <c r="K5">
        <f>+VLOOKUP($C5,materiales!$A$2:$C$101,2,0)</f>
        <v/>
      </c>
      <c r="L5" s="35" t="inlineStr">
        <is>
          <t>129</t>
        </is>
      </c>
      <c r="M5" t="inlineStr">
        <is>
          <t>DOSEP PRUEBA QAS</t>
        </is>
      </c>
      <c r="N5" t="inlineStr">
        <is>
          <t>ZTRA</t>
        </is>
      </c>
      <c r="O5" t="n">
        <v>2004</v>
      </c>
      <c r="P5" s="2" t="n">
        <v>20000306</v>
      </c>
      <c r="Q5" t="inlineStr">
        <is>
          <t>09.06.2021</t>
        </is>
      </c>
      <c r="R5" t="inlineStr">
        <is>
          <t>PE01</t>
        </is>
      </c>
      <c r="S5" t="inlineStr">
        <is>
          <t>URG</t>
        </is>
      </c>
      <c r="T5">
        <f>+ROW()</f>
        <v/>
      </c>
      <c r="U5">
        <f>+IFERROR(+VLOOKUP($G5,padron!$A$6:$A$200,2,0),"no_cargado")</f>
        <v/>
      </c>
      <c r="AA5" s="44" t="n"/>
    </row>
    <row r="6" ht="16.5" customHeight="1" s="34">
      <c r="A6" s="8" t="n">
        <v>202106091</v>
      </c>
      <c r="B6" s="9" t="inlineStr">
        <is>
          <t>84010976</t>
        </is>
      </c>
      <c r="C6" s="9" t="inlineStr">
        <is>
          <t>7795312020763</t>
        </is>
      </c>
      <c r="D6" s="9" t="inlineStr">
        <is>
          <t>9196000065208582</t>
        </is>
      </c>
      <c r="E6" s="8" t="n">
        <v>1</v>
      </c>
      <c r="F6" s="8" t="n">
        <v>0</v>
      </c>
      <c r="G6" s="9" t="inlineStr">
        <is>
          <t>12547768M</t>
        </is>
      </c>
      <c r="H6" s="8" t="n">
        <v>12547768</v>
      </c>
      <c r="I6" t="inlineStr">
        <is>
          <t xml:space="preserve">RAMON </t>
        </is>
      </c>
      <c r="J6" s="9" t="inlineStr">
        <is>
          <t>BARROSOHUGO</t>
        </is>
      </c>
      <c r="K6">
        <f>+VLOOKUP($C6,materiales!$A$2:$C$101,2,0)</f>
        <v/>
      </c>
      <c r="L6" s="35" t="inlineStr">
        <is>
          <t>129</t>
        </is>
      </c>
      <c r="M6" t="inlineStr">
        <is>
          <t>DOSEP PRUEBA QAS</t>
        </is>
      </c>
      <c r="N6" t="inlineStr">
        <is>
          <t>ZTRA</t>
        </is>
      </c>
      <c r="O6" t="n">
        <v>2004</v>
      </c>
      <c r="P6" s="2" t="n">
        <v>20000306</v>
      </c>
      <c r="Q6" t="inlineStr">
        <is>
          <t>09.06.2021</t>
        </is>
      </c>
      <c r="R6" t="inlineStr">
        <is>
          <t>PE01</t>
        </is>
      </c>
      <c r="S6" t="inlineStr">
        <is>
          <t>URG</t>
        </is>
      </c>
      <c r="T6">
        <f>+ROW()</f>
        <v/>
      </c>
      <c r="U6">
        <f>+IFERROR(+VLOOKUP($G6,padron!$A$6:$A$200,2,0),"no_cargado")</f>
        <v/>
      </c>
      <c r="AA6" s="44" t="n"/>
    </row>
    <row r="7" ht="16.5" customHeight="1" s="34">
      <c r="A7" s="8" t="n">
        <v>202106091</v>
      </c>
      <c r="B7" s="9" t="inlineStr">
        <is>
          <t>84010976</t>
        </is>
      </c>
      <c r="C7" s="9" t="inlineStr">
        <is>
          <t>7795312020770</t>
        </is>
      </c>
      <c r="D7" s="9" t="inlineStr">
        <is>
          <t>9196000065208581</t>
        </is>
      </c>
      <c r="E7" s="8" t="n">
        <v>1</v>
      </c>
      <c r="F7" s="8" t="n">
        <v>0</v>
      </c>
      <c r="G7" s="9" t="inlineStr">
        <is>
          <t>12547768M</t>
        </is>
      </c>
      <c r="H7" s="8" t="n">
        <v>12547768</v>
      </c>
      <c r="I7" t="inlineStr">
        <is>
          <t xml:space="preserve">RAMON </t>
        </is>
      </c>
      <c r="J7" s="9" t="inlineStr">
        <is>
          <t>BARROSOHUGO</t>
        </is>
      </c>
      <c r="K7">
        <f>+VLOOKUP($C7,materiales!$A$2:$C$101,2,0)</f>
        <v/>
      </c>
      <c r="L7" s="35" t="inlineStr">
        <is>
          <t>129</t>
        </is>
      </c>
      <c r="M7" t="inlineStr">
        <is>
          <t>DOSEP PRUEBA QAS</t>
        </is>
      </c>
      <c r="N7" t="inlineStr">
        <is>
          <t>ZTRA</t>
        </is>
      </c>
      <c r="O7" t="n">
        <v>2004</v>
      </c>
      <c r="P7" s="2" t="n">
        <v>20000306</v>
      </c>
      <c r="Q7" t="inlineStr">
        <is>
          <t>09.06.2021</t>
        </is>
      </c>
      <c r="R7" t="inlineStr">
        <is>
          <t>PE01</t>
        </is>
      </c>
      <c r="S7" t="inlineStr">
        <is>
          <t>URG</t>
        </is>
      </c>
      <c r="T7">
        <f>+ROW()</f>
        <v/>
      </c>
      <c r="U7">
        <f>+IFERROR(+VLOOKUP($G7,padron!$A$6:$A$200,2,0),"no_cargado")</f>
        <v/>
      </c>
      <c r="AA7" s="44" t="n"/>
    </row>
    <row r="8" ht="16.5" customHeight="1" s="34">
      <c r="A8" s="8" t="n">
        <v>202106091</v>
      </c>
      <c r="B8" s="9" t="inlineStr">
        <is>
          <t>84011029</t>
        </is>
      </c>
      <c r="C8" s="9" t="inlineStr">
        <is>
          <t>4015630058518</t>
        </is>
      </c>
      <c r="D8" s="9" t="inlineStr">
        <is>
          <t>9196000065164347</t>
        </is>
      </c>
      <c r="E8" s="8" t="n">
        <v>1</v>
      </c>
      <c r="F8" s="8" t="n">
        <v>0</v>
      </c>
      <c r="G8" s="9" t="inlineStr">
        <is>
          <t>6814672M</t>
        </is>
      </c>
      <c r="H8" s="8" t="n">
        <v>6814672</v>
      </c>
      <c r="I8" t="inlineStr">
        <is>
          <t xml:space="preserve">CARLOS </t>
        </is>
      </c>
      <c r="J8" s="9" t="inlineStr">
        <is>
          <t>CRUCEÑOJUAN</t>
        </is>
      </c>
      <c r="K8">
        <f>+VLOOKUP($C8,materiales!$A$2:$C$101,2,0)</f>
        <v/>
      </c>
      <c r="L8" s="35" t="inlineStr">
        <is>
          <t>129</t>
        </is>
      </c>
      <c r="M8" t="inlineStr">
        <is>
          <t>DOSEP PRUEBA QAS</t>
        </is>
      </c>
      <c r="N8" t="inlineStr">
        <is>
          <t>ZTRA</t>
        </is>
      </c>
      <c r="O8" t="n">
        <v>2004</v>
      </c>
      <c r="P8" s="2" t="n">
        <v>20000306</v>
      </c>
      <c r="Q8" t="inlineStr">
        <is>
          <t>09.06.2021</t>
        </is>
      </c>
      <c r="R8" t="inlineStr">
        <is>
          <t>PE01</t>
        </is>
      </c>
      <c r="S8" t="inlineStr">
        <is>
          <t>URG</t>
        </is>
      </c>
      <c r="T8">
        <f>+ROW()</f>
        <v/>
      </c>
      <c r="U8">
        <f>+IFERROR(+VLOOKUP($G8,padron!$A$6:$A$200,2,0),"no_cargado")</f>
        <v/>
      </c>
      <c r="AA8" s="44" t="n"/>
    </row>
    <row r="9" ht="16.5" customHeight="1" s="34">
      <c r="A9" s="8" t="n">
        <v>202106091</v>
      </c>
      <c r="B9" s="9" t="inlineStr">
        <is>
          <t>84011029</t>
        </is>
      </c>
      <c r="C9" s="9" t="inlineStr">
        <is>
          <t>4015630058518</t>
        </is>
      </c>
      <c r="D9" s="9" t="inlineStr">
        <is>
          <t>9196000065168303</t>
        </is>
      </c>
      <c r="E9" s="8" t="n">
        <v>1</v>
      </c>
      <c r="F9" s="8" t="n">
        <v>0</v>
      </c>
      <c r="G9" s="9" t="inlineStr">
        <is>
          <t>6374876F</t>
        </is>
      </c>
      <c r="H9" s="8" t="n">
        <v>6374876</v>
      </c>
      <c r="I9" t="inlineStr">
        <is>
          <t xml:space="preserve">NIEVES </t>
        </is>
      </c>
      <c r="J9" s="9" t="inlineStr">
        <is>
          <t>ABARCABLANCA</t>
        </is>
      </c>
      <c r="K9">
        <f>+VLOOKUP($C9,materiales!$A$2:$C$101,2,0)</f>
        <v/>
      </c>
      <c r="L9" s="35" t="inlineStr">
        <is>
          <t>129</t>
        </is>
      </c>
      <c r="M9" t="inlineStr">
        <is>
          <t>DOSEP PRUEBA QAS</t>
        </is>
      </c>
      <c r="N9" t="inlineStr">
        <is>
          <t>ZTRA</t>
        </is>
      </c>
      <c r="O9" t="n">
        <v>2004</v>
      </c>
      <c r="P9" s="2" t="n">
        <v>20000306</v>
      </c>
      <c r="Q9" t="inlineStr">
        <is>
          <t>09.06.2021</t>
        </is>
      </c>
      <c r="R9" t="inlineStr">
        <is>
          <t>PE01</t>
        </is>
      </c>
      <c r="S9" t="inlineStr">
        <is>
          <t>URG</t>
        </is>
      </c>
      <c r="T9">
        <f>+ROW()</f>
        <v/>
      </c>
      <c r="U9">
        <f>+IFERROR(+VLOOKUP($G9,padron!$A$6:$A$200,2,0),"no_cargado")</f>
        <v/>
      </c>
      <c r="AA9" s="44" t="n"/>
    </row>
    <row r="10" ht="16.5" customHeight="1" s="34">
      <c r="A10" s="8" t="n">
        <v>202106091</v>
      </c>
      <c r="B10" s="9" t="inlineStr">
        <is>
          <t>84011032</t>
        </is>
      </c>
      <c r="C10" s="9" t="inlineStr">
        <is>
          <t>7795312002745</t>
        </is>
      </c>
      <c r="D10" s="9" t="inlineStr">
        <is>
          <t>9196000065194034</t>
        </is>
      </c>
      <c r="E10" s="8" t="n">
        <v>1</v>
      </c>
      <c r="F10" s="8" t="n">
        <v>0</v>
      </c>
      <c r="G10" s="9" t="inlineStr">
        <is>
          <t>28091155M</t>
        </is>
      </c>
      <c r="H10" s="8" t="n">
        <v>28091155</v>
      </c>
      <c r="I10" t="inlineStr">
        <is>
          <t xml:space="preserve">ALBERTO </t>
        </is>
      </c>
      <c r="J10" s="9" t="inlineStr">
        <is>
          <t>MAGALLANESJOSE</t>
        </is>
      </c>
      <c r="K10">
        <f>+VLOOKUP($C10,materiales!$A$2:$C$101,2,0)</f>
        <v/>
      </c>
      <c r="L10" s="35" t="inlineStr">
        <is>
          <t>129</t>
        </is>
      </c>
      <c r="M10" t="inlineStr">
        <is>
          <t>DOSEP PRUEBA QAS</t>
        </is>
      </c>
      <c r="N10" t="inlineStr">
        <is>
          <t>ZTRA</t>
        </is>
      </c>
      <c r="O10" t="n">
        <v>2004</v>
      </c>
      <c r="P10" s="2" t="n">
        <v>20000306</v>
      </c>
      <c r="Q10" t="inlineStr">
        <is>
          <t>09.06.2021</t>
        </is>
      </c>
      <c r="R10" t="inlineStr">
        <is>
          <t>PE01</t>
        </is>
      </c>
      <c r="S10" t="inlineStr">
        <is>
          <t>URG</t>
        </is>
      </c>
      <c r="T10">
        <f>+ROW()</f>
        <v/>
      </c>
      <c r="U10">
        <f>+IFERROR(+VLOOKUP($G10,padron!$A$6:$A$200,2,0),"no_cargado")</f>
        <v/>
      </c>
      <c r="AA10" s="44" t="n"/>
    </row>
    <row r="11" ht="16.5" customHeight="1" s="34">
      <c r="A11" s="8" t="n">
        <v>202106091</v>
      </c>
      <c r="B11" s="9" t="inlineStr">
        <is>
          <t>84011032</t>
        </is>
      </c>
      <c r="C11" s="9" t="inlineStr">
        <is>
          <t>7795312020770</t>
        </is>
      </c>
      <c r="D11" s="9" t="inlineStr">
        <is>
          <t>9196000065194417</t>
        </is>
      </c>
      <c r="E11" s="8" t="n">
        <v>1</v>
      </c>
      <c r="F11" s="8" t="n">
        <v>0</v>
      </c>
      <c r="G11" s="9" t="inlineStr">
        <is>
          <t>28091155M</t>
        </is>
      </c>
      <c r="H11" s="8" t="n">
        <v>28091155</v>
      </c>
      <c r="I11" t="inlineStr">
        <is>
          <t xml:space="preserve">ALBERTO </t>
        </is>
      </c>
      <c r="J11" s="9" t="inlineStr">
        <is>
          <t>MAGALLANESJOSE</t>
        </is>
      </c>
      <c r="K11">
        <f>+VLOOKUP($C11,materiales!$A$2:$C$101,2,0)</f>
        <v/>
      </c>
      <c r="L11" s="35" t="inlineStr">
        <is>
          <t>129</t>
        </is>
      </c>
      <c r="M11" t="inlineStr">
        <is>
          <t>DOSEP PRUEBA QAS</t>
        </is>
      </c>
      <c r="N11" t="inlineStr">
        <is>
          <t>ZTRA</t>
        </is>
      </c>
      <c r="O11" t="n">
        <v>2004</v>
      </c>
      <c r="P11" s="2" t="n">
        <v>20000306</v>
      </c>
      <c r="Q11" t="inlineStr">
        <is>
          <t>09.06.2021</t>
        </is>
      </c>
      <c r="R11" t="inlineStr">
        <is>
          <t>PE01</t>
        </is>
      </c>
      <c r="S11" t="inlineStr">
        <is>
          <t>URG</t>
        </is>
      </c>
      <c r="T11">
        <f>+ROW()</f>
        <v/>
      </c>
      <c r="U11">
        <f>+IFERROR(+VLOOKUP($G11,padron!$A$6:$A$200,2,0),"no_cargado")</f>
        <v/>
      </c>
      <c r="AA11" s="44" t="n"/>
    </row>
    <row r="12" ht="16.5" customHeight="1" s="34">
      <c r="A12" s="8" t="n">
        <v>202106091</v>
      </c>
      <c r="B12" s="9" t="inlineStr">
        <is>
          <t>84011032</t>
        </is>
      </c>
      <c r="C12" s="9" t="inlineStr">
        <is>
          <t>7798058931140</t>
        </is>
      </c>
      <c r="D12" s="9" t="inlineStr">
        <is>
          <t>9196000065171905</t>
        </is>
      </c>
      <c r="E12" s="8" t="n">
        <v>1</v>
      </c>
      <c r="F12" s="8" t="n">
        <v>0</v>
      </c>
      <c r="G12" s="9" t="inlineStr">
        <is>
          <t>14405536F</t>
        </is>
      </c>
      <c r="H12" s="8" t="n">
        <v>14405536</v>
      </c>
      <c r="I12" t="inlineStr">
        <is>
          <t>DEL CARMEN</t>
        </is>
      </c>
      <c r="J12" s="9" t="inlineStr">
        <is>
          <t>MORANMARIA</t>
        </is>
      </c>
      <c r="K12">
        <f>+VLOOKUP($C12,materiales!$A$2:$C$101,2,0)</f>
        <v/>
      </c>
      <c r="L12" s="35" t="inlineStr">
        <is>
          <t>129</t>
        </is>
      </c>
      <c r="M12" t="inlineStr">
        <is>
          <t>DOSEP PRUEBA QAS</t>
        </is>
      </c>
      <c r="N12" t="inlineStr">
        <is>
          <t>ZTRA</t>
        </is>
      </c>
      <c r="O12" t="n">
        <v>2004</v>
      </c>
      <c r="P12" s="2" t="n">
        <v>20000306</v>
      </c>
      <c r="Q12" t="inlineStr">
        <is>
          <t>09.06.2021</t>
        </is>
      </c>
      <c r="R12" t="inlineStr">
        <is>
          <t>PE01</t>
        </is>
      </c>
      <c r="S12" t="inlineStr">
        <is>
          <t>URG</t>
        </is>
      </c>
      <c r="T12">
        <f>+ROW()</f>
        <v/>
      </c>
      <c r="U12">
        <f>+IFERROR(+VLOOKUP($G12,padron!$A$6:$A$200,2,0),"no_cargado")</f>
        <v/>
      </c>
      <c r="AA12" s="44" t="n"/>
    </row>
    <row r="13" ht="16.5" customHeight="1" s="34">
      <c r="A13" s="8" t="n">
        <v>202106091</v>
      </c>
      <c r="B13" s="9" t="inlineStr">
        <is>
          <t>84011043</t>
        </is>
      </c>
      <c r="C13" s="9" t="inlineStr">
        <is>
          <t>4015630058518</t>
        </is>
      </c>
      <c r="D13" s="9" t="inlineStr">
        <is>
          <t>9196000065189199</t>
        </is>
      </c>
      <c r="E13" s="8" t="n">
        <v>1</v>
      </c>
      <c r="F13" s="8" t="n">
        <v>0</v>
      </c>
      <c r="G13" s="9" t="inlineStr">
        <is>
          <t>27376118F</t>
        </is>
      </c>
      <c r="H13" s="8" t="n">
        <v>27376118</v>
      </c>
      <c r="I13" t="inlineStr">
        <is>
          <t xml:space="preserve">ANALIA </t>
        </is>
      </c>
      <c r="J13" s="9" t="inlineStr">
        <is>
          <t>SORIAPAOLA</t>
        </is>
      </c>
      <c r="K13">
        <f>+VLOOKUP($C13,materiales!$A$2:$C$101,2,0)</f>
        <v/>
      </c>
      <c r="L13" s="35" t="inlineStr">
        <is>
          <t>129</t>
        </is>
      </c>
      <c r="M13" t="inlineStr">
        <is>
          <t>DOSEP PRUEBA QAS</t>
        </is>
      </c>
      <c r="N13" t="inlineStr">
        <is>
          <t>ZTRA</t>
        </is>
      </c>
      <c r="O13" t="n">
        <v>2004</v>
      </c>
      <c r="P13" s="2" t="n">
        <v>20000306</v>
      </c>
      <c r="Q13" t="inlineStr">
        <is>
          <t>09.06.2021</t>
        </is>
      </c>
      <c r="R13" t="inlineStr">
        <is>
          <t>PE01</t>
        </is>
      </c>
      <c r="S13" t="inlineStr">
        <is>
          <t>URG</t>
        </is>
      </c>
      <c r="T13">
        <f>+ROW()</f>
        <v/>
      </c>
      <c r="U13">
        <f>+IFERROR(+VLOOKUP($G13,padron!$A$6:$A$200,2,0),"no_cargado")</f>
        <v/>
      </c>
      <c r="AA13" s="44" t="n"/>
    </row>
    <row r="14" ht="16.5" customHeight="1" s="34">
      <c r="A14" s="8" t="n">
        <v>202106091</v>
      </c>
      <c r="B14" s="9" t="inlineStr">
        <is>
          <t>84011043</t>
        </is>
      </c>
      <c r="C14" s="9" t="inlineStr">
        <is>
          <t>7798058931140</t>
        </is>
      </c>
      <c r="D14" s="9" t="inlineStr">
        <is>
          <t>9196000065189200</t>
        </is>
      </c>
      <c r="E14" s="8" t="n">
        <v>1</v>
      </c>
      <c r="F14" s="8" t="n">
        <v>0</v>
      </c>
      <c r="G14" s="9" t="inlineStr">
        <is>
          <t>27376118F</t>
        </is>
      </c>
      <c r="H14" s="8" t="n">
        <v>27376118</v>
      </c>
      <c r="I14" t="inlineStr">
        <is>
          <t xml:space="preserve">ANALIA </t>
        </is>
      </c>
      <c r="J14" s="9" t="inlineStr">
        <is>
          <t>SORIAPAOLA</t>
        </is>
      </c>
      <c r="K14">
        <f>+VLOOKUP($C14,materiales!$A$2:$C$101,2,0)</f>
        <v/>
      </c>
      <c r="L14" s="35" t="inlineStr">
        <is>
          <t>129</t>
        </is>
      </c>
      <c r="M14" t="inlineStr">
        <is>
          <t>DOSEP PRUEBA QAS</t>
        </is>
      </c>
      <c r="N14" t="inlineStr">
        <is>
          <t>ZTRA</t>
        </is>
      </c>
      <c r="O14" t="n">
        <v>2004</v>
      </c>
      <c r="P14" s="2" t="n">
        <v>20000306</v>
      </c>
      <c r="Q14" t="inlineStr">
        <is>
          <t>09.06.2021</t>
        </is>
      </c>
      <c r="R14" t="inlineStr">
        <is>
          <t>PE01</t>
        </is>
      </c>
      <c r="S14" t="inlineStr">
        <is>
          <t>URG</t>
        </is>
      </c>
      <c r="T14">
        <f>+ROW()</f>
        <v/>
      </c>
      <c r="U14">
        <f>+IFERROR(+VLOOKUP($G14,padron!$A$6:$A$200,2,0),"no_cargado")</f>
        <v/>
      </c>
      <c r="AA14" s="44" t="n"/>
    </row>
    <row r="15" ht="16.5" customHeight="1" s="34">
      <c r="A15" s="8" t="n">
        <v>202106091</v>
      </c>
      <c r="B15" s="9" t="inlineStr">
        <is>
          <t>84011062</t>
        </is>
      </c>
      <c r="C15" s="9" t="inlineStr">
        <is>
          <t>4015630058518</t>
        </is>
      </c>
      <c r="D15" s="9" t="inlineStr">
        <is>
          <t>9196000065179105</t>
        </is>
      </c>
      <c r="E15" s="8" t="n">
        <v>1</v>
      </c>
      <c r="F15" s="8" t="n">
        <v>0</v>
      </c>
      <c r="G15" s="9" t="inlineStr">
        <is>
          <t>11731785F</t>
        </is>
      </c>
      <c r="H15" s="8" t="n">
        <v>11731785</v>
      </c>
      <c r="I15" t="inlineStr">
        <is>
          <t xml:space="preserve">EDITH </t>
        </is>
      </c>
      <c r="J15" s="9" t="inlineStr">
        <is>
          <t>OLIVARESELBA</t>
        </is>
      </c>
      <c r="K15">
        <f>+VLOOKUP($C15,materiales!$A$2:$C$101,2,0)</f>
        <v/>
      </c>
      <c r="L15" s="35" t="inlineStr">
        <is>
          <t>129</t>
        </is>
      </c>
      <c r="M15" t="inlineStr">
        <is>
          <t>DOSEP PRUEBA QAS</t>
        </is>
      </c>
      <c r="N15" t="inlineStr">
        <is>
          <t>ZTRA</t>
        </is>
      </c>
      <c r="O15" t="n">
        <v>2004</v>
      </c>
      <c r="P15" s="2" t="n">
        <v>20000306</v>
      </c>
      <c r="Q15" t="inlineStr">
        <is>
          <t>09.06.2021</t>
        </is>
      </c>
      <c r="R15" t="inlineStr">
        <is>
          <t>PE01</t>
        </is>
      </c>
      <c r="S15" t="inlineStr">
        <is>
          <t>URG</t>
        </is>
      </c>
      <c r="T15">
        <f>+ROW()</f>
        <v/>
      </c>
      <c r="U15">
        <f>+IFERROR(+VLOOKUP($G15,padron!$A$6:$A$200,2,0),"no_cargado")</f>
        <v/>
      </c>
      <c r="AA15" s="44" t="n"/>
    </row>
    <row r="16" ht="16.5" customHeight="1" s="34">
      <c r="A16" s="8" t="n">
        <v>202106091</v>
      </c>
      <c r="B16" s="9" t="inlineStr">
        <is>
          <t>84011073</t>
        </is>
      </c>
      <c r="C16" s="9" t="inlineStr">
        <is>
          <t>7795312002844</t>
        </is>
      </c>
      <c r="D16" s="9" t="inlineStr">
        <is>
          <t>9196000065196146</t>
        </is>
      </c>
      <c r="E16" s="8" t="n">
        <v>2</v>
      </c>
      <c r="F16" s="8" t="n">
        <v>0</v>
      </c>
      <c r="G16" s="9" t="inlineStr">
        <is>
          <t>10945160M</t>
        </is>
      </c>
      <c r="H16" s="8" t="n">
        <v>10945160</v>
      </c>
      <c r="I16" t="inlineStr">
        <is>
          <t xml:space="preserve">SANTIAGO </t>
        </is>
      </c>
      <c r="J16" s="9" t="inlineStr">
        <is>
          <t>ANDRADAMANUEL</t>
        </is>
      </c>
      <c r="K16">
        <f>+VLOOKUP($C16,materiales!$A$2:$C$101,2,0)</f>
        <v/>
      </c>
      <c r="L16" s="35" t="inlineStr">
        <is>
          <t>129</t>
        </is>
      </c>
      <c r="M16" t="inlineStr">
        <is>
          <t>DOSEP PRUEBA QAS</t>
        </is>
      </c>
      <c r="N16" t="inlineStr">
        <is>
          <t>ZTRA</t>
        </is>
      </c>
      <c r="O16" t="n">
        <v>2004</v>
      </c>
      <c r="P16" s="2" t="n">
        <v>20000306</v>
      </c>
      <c r="Q16" t="inlineStr">
        <is>
          <t>09.06.2021</t>
        </is>
      </c>
      <c r="R16" t="inlineStr">
        <is>
          <t>PE01</t>
        </is>
      </c>
      <c r="S16" t="inlineStr">
        <is>
          <t>URG</t>
        </is>
      </c>
      <c r="T16">
        <f>+ROW()</f>
        <v/>
      </c>
      <c r="U16">
        <f>+IFERROR(+VLOOKUP($G16,padron!$A$6:$A$200,2,0),"no_cargado")</f>
        <v/>
      </c>
      <c r="AA16" s="44" t="n"/>
    </row>
    <row r="17" ht="16.5" customHeight="1" s="34">
      <c r="A17" s="11" t="n">
        <v>202106091</v>
      </c>
      <c r="B17" s="12" t="inlineStr">
        <is>
          <t>84002939</t>
        </is>
      </c>
      <c r="C17" s="12" t="inlineStr">
        <is>
          <t>4015630981977</t>
        </is>
      </c>
      <c r="D17" s="12" t="inlineStr">
        <is>
          <t>9196000065168503</t>
        </is>
      </c>
      <c r="E17" s="11" t="n">
        <v>1</v>
      </c>
      <c r="F17" s="11" t="n">
        <v>0</v>
      </c>
      <c r="G17" s="12" t="inlineStr">
        <is>
          <t>4193028F</t>
        </is>
      </c>
      <c r="H17" s="11" t="n">
        <v>4193028</v>
      </c>
      <c r="I17" t="inlineStr">
        <is>
          <t xml:space="preserve">EDY </t>
        </is>
      </c>
      <c r="J17" s="12" t="inlineStr">
        <is>
          <t>VILLEGASMATILDE</t>
        </is>
      </c>
      <c r="K17">
        <f>+VLOOKUP($C17,materiales!$A$2:$C$101,2,0)</f>
        <v/>
      </c>
      <c r="L17" s="35" t="inlineStr">
        <is>
          <t>129</t>
        </is>
      </c>
      <c r="M17" t="inlineStr">
        <is>
          <t>DOSEP PRUEBA QAS</t>
        </is>
      </c>
      <c r="N17" t="inlineStr">
        <is>
          <t>ZTRA</t>
        </is>
      </c>
      <c r="O17" t="n">
        <v>2004</v>
      </c>
      <c r="P17" s="2" t="n">
        <v>20000306</v>
      </c>
      <c r="Q17" t="inlineStr">
        <is>
          <t>09.06.2021</t>
        </is>
      </c>
      <c r="R17" t="inlineStr">
        <is>
          <t>PE01</t>
        </is>
      </c>
      <c r="S17" t="inlineStr">
        <is>
          <t>URG</t>
        </is>
      </c>
      <c r="T17" t="n">
        <v>7</v>
      </c>
      <c r="U17" t="inlineStr">
        <is>
          <t>85519575</t>
        </is>
      </c>
      <c r="AA17" s="44" t="n"/>
    </row>
    <row r="18" ht="16.5" customHeight="1" s="34">
      <c r="A18" s="11" t="n">
        <v>202106091</v>
      </c>
      <c r="B18" s="12" t="inlineStr">
        <is>
          <t>84002939</t>
        </is>
      </c>
      <c r="C18" s="12" t="inlineStr">
        <is>
          <t>4015630981977</t>
        </is>
      </c>
      <c r="D18" s="12" t="inlineStr">
        <is>
          <t>9196000065210948</t>
        </is>
      </c>
      <c r="E18" s="11" t="n">
        <v>1</v>
      </c>
      <c r="F18" s="11" t="n">
        <v>0</v>
      </c>
      <c r="G18" s="12" t="inlineStr">
        <is>
          <t>5879156F</t>
        </is>
      </c>
      <c r="H18" s="11" t="n">
        <v>5879156</v>
      </c>
      <c r="I18" t="inlineStr">
        <is>
          <t xml:space="preserve">ESTER </t>
        </is>
      </c>
      <c r="J18" s="12" t="inlineStr">
        <is>
          <t>LOPEZBLANCA</t>
        </is>
      </c>
      <c r="K18">
        <f>+VLOOKUP($C18,materiales!$A$2:$C$101,2,0)</f>
        <v/>
      </c>
      <c r="L18" s="35" t="inlineStr">
        <is>
          <t>129</t>
        </is>
      </c>
      <c r="M18" t="inlineStr">
        <is>
          <t>DOSEP PRUEBA QAS</t>
        </is>
      </c>
      <c r="N18" t="inlineStr">
        <is>
          <t>ZTRA</t>
        </is>
      </c>
      <c r="O18" t="n">
        <v>2004</v>
      </c>
      <c r="P18" s="2" t="n">
        <v>20000306</v>
      </c>
      <c r="Q18" t="inlineStr">
        <is>
          <t>09.06.2021</t>
        </is>
      </c>
      <c r="R18" t="inlineStr">
        <is>
          <t>PE01</t>
        </is>
      </c>
      <c r="S18" t="inlineStr">
        <is>
          <t>URG</t>
        </is>
      </c>
      <c r="T18" t="n">
        <v>8</v>
      </c>
      <c r="U18" t="inlineStr">
        <is>
          <t>85519576</t>
        </is>
      </c>
      <c r="AA18" s="44" t="n"/>
    </row>
    <row r="19" ht="16.5" customHeight="1" s="34">
      <c r="A19" s="11" t="n">
        <v>202106091</v>
      </c>
      <c r="B19" s="12" t="inlineStr">
        <is>
          <t>84003251</t>
        </is>
      </c>
      <c r="C19" s="12" t="inlineStr">
        <is>
          <t>4015630066841</t>
        </is>
      </c>
      <c r="D19" s="12" t="inlineStr">
        <is>
          <t>9196000065211386</t>
        </is>
      </c>
      <c r="E19" s="11" t="n">
        <v>1</v>
      </c>
      <c r="F19" s="11" t="n">
        <v>0</v>
      </c>
      <c r="G19" s="12" t="inlineStr">
        <is>
          <t>50087372M</t>
        </is>
      </c>
      <c r="H19" s="11" t="n">
        <v>50087372</v>
      </c>
      <c r="I19" t="inlineStr">
        <is>
          <t>NAJUL AKIKIMAXIMO</t>
        </is>
      </c>
      <c r="J19" s="12" t="inlineStr">
        <is>
          <t>MORENO</t>
        </is>
      </c>
      <c r="K19">
        <f>+VLOOKUP($C19,materiales!$A$2:$C$101,2,0)</f>
        <v/>
      </c>
      <c r="L19" s="35" t="inlineStr">
        <is>
          <t>129</t>
        </is>
      </c>
      <c r="M19" t="inlineStr">
        <is>
          <t>DOSEP PRUEBA QAS</t>
        </is>
      </c>
      <c r="N19" t="inlineStr">
        <is>
          <t>ZTRA</t>
        </is>
      </c>
      <c r="O19" t="n">
        <v>2004</v>
      </c>
      <c r="P19" s="2" t="n">
        <v>20000306</v>
      </c>
      <c r="Q19" t="inlineStr">
        <is>
          <t>09.06.2021</t>
        </is>
      </c>
      <c r="R19" t="inlineStr">
        <is>
          <t>PE01</t>
        </is>
      </c>
      <c r="S19" t="inlineStr">
        <is>
          <t>URG</t>
        </is>
      </c>
      <c r="T19" t="n">
        <v>10</v>
      </c>
      <c r="U19" t="inlineStr">
        <is>
          <t>85519578</t>
        </is>
      </c>
      <c r="AA19" s="44" t="n"/>
    </row>
    <row r="20" ht="16.5" customHeight="1" s="34">
      <c r="A20" s="11" t="n">
        <v>202106091</v>
      </c>
      <c r="B20" s="12" t="inlineStr">
        <is>
          <t>84003251</t>
        </is>
      </c>
      <c r="C20" s="12" t="inlineStr">
        <is>
          <t>4015630981977</t>
        </is>
      </c>
      <c r="D20" s="12" t="inlineStr">
        <is>
          <t>9196000065170433</t>
        </is>
      </c>
      <c r="E20" s="11" t="n">
        <v>1</v>
      </c>
      <c r="F20" s="11" t="n">
        <v>0</v>
      </c>
      <c r="G20" s="12" t="inlineStr">
        <is>
          <t>16133334F</t>
        </is>
      </c>
      <c r="H20" s="11" t="n">
        <v>16133334</v>
      </c>
      <c r="I20" t="inlineStr">
        <is>
          <t xml:space="preserve">ESTELA </t>
        </is>
      </c>
      <c r="J20" s="12" t="inlineStr">
        <is>
          <t>HERRERAGRISELDA</t>
        </is>
      </c>
      <c r="K20">
        <f>+VLOOKUP($C20,materiales!$A$2:$C$101,2,0)</f>
        <v/>
      </c>
      <c r="L20" s="35" t="inlineStr">
        <is>
          <t>129</t>
        </is>
      </c>
      <c r="M20" t="inlineStr">
        <is>
          <t>DOSEP PRUEBA QAS</t>
        </is>
      </c>
      <c r="N20" t="inlineStr">
        <is>
          <t>ZTRA</t>
        </is>
      </c>
      <c r="O20" t="n">
        <v>2004</v>
      </c>
      <c r="P20" s="2" t="n">
        <v>20000306</v>
      </c>
      <c r="Q20" t="inlineStr">
        <is>
          <t>09.06.2021</t>
        </is>
      </c>
      <c r="R20" t="inlineStr">
        <is>
          <t>PE01</t>
        </is>
      </c>
      <c r="S20" t="inlineStr">
        <is>
          <t>URG</t>
        </is>
      </c>
      <c r="T20" t="n">
        <v>11</v>
      </c>
      <c r="U20" t="inlineStr">
        <is>
          <t>85519579</t>
        </is>
      </c>
      <c r="AA20" s="44" t="n"/>
    </row>
    <row r="21" ht="16.5" customHeight="1" s="34">
      <c r="A21" s="11" t="n">
        <v>202106091</v>
      </c>
      <c r="B21" s="12" t="inlineStr">
        <is>
          <t>84003251</t>
        </is>
      </c>
      <c r="C21" s="12" t="inlineStr">
        <is>
          <t>4015630981977</t>
        </is>
      </c>
      <c r="D21" s="12" t="inlineStr">
        <is>
          <t>9196000065172795</t>
        </is>
      </c>
      <c r="E21" s="11" t="n">
        <v>1</v>
      </c>
      <c r="F21" s="11" t="n">
        <v>0</v>
      </c>
      <c r="G21" s="12" t="inlineStr">
        <is>
          <t>3805686F</t>
        </is>
      </c>
      <c r="H21" s="11" t="n">
        <v>3805686</v>
      </c>
      <c r="I21" t="inlineStr">
        <is>
          <t xml:space="preserve">JOSEFINA- </t>
        </is>
      </c>
      <c r="J21" s="12" t="inlineStr">
        <is>
          <t>BECERRAHERMELINDA</t>
        </is>
      </c>
      <c r="K21">
        <f>+VLOOKUP($C21,materiales!$A$2:$C$101,2,0)</f>
        <v/>
      </c>
      <c r="L21" s="35" t="inlineStr">
        <is>
          <t>129</t>
        </is>
      </c>
      <c r="M21" t="inlineStr">
        <is>
          <t>DOSEP PRUEBA QAS</t>
        </is>
      </c>
      <c r="N21" t="inlineStr">
        <is>
          <t>ZTRA</t>
        </is>
      </c>
      <c r="O21" t="n">
        <v>2004</v>
      </c>
      <c r="P21" s="2" t="n">
        <v>20000306</v>
      </c>
      <c r="Q21" t="inlineStr">
        <is>
          <t>09.06.2021</t>
        </is>
      </c>
      <c r="R21" t="inlineStr">
        <is>
          <t>PE01</t>
        </is>
      </c>
      <c r="S21" t="inlineStr">
        <is>
          <t>URG</t>
        </is>
      </c>
      <c r="T21" t="n">
        <v>12</v>
      </c>
      <c r="U21" t="inlineStr">
        <is>
          <t>85519580</t>
        </is>
      </c>
      <c r="AA21" s="44" t="n"/>
    </row>
    <row r="22" ht="16.5" customHeight="1" s="34">
      <c r="A22" s="8" t="n">
        <v>202106091</v>
      </c>
      <c r="B22" s="9" t="inlineStr">
        <is>
          <t>84003251</t>
        </is>
      </c>
      <c r="C22" s="9" t="inlineStr">
        <is>
          <t>7798058931058</t>
        </is>
      </c>
      <c r="D22" s="9" t="inlineStr">
        <is>
          <t>9196000065172796</t>
        </is>
      </c>
      <c r="E22" s="8" t="n">
        <v>2</v>
      </c>
      <c r="F22" s="8" t="n">
        <v>0</v>
      </c>
      <c r="G22" s="9" t="inlineStr">
        <is>
          <t>3805686F</t>
        </is>
      </c>
      <c r="H22" s="8" t="n">
        <v>3805686</v>
      </c>
      <c r="I22" t="inlineStr">
        <is>
          <t xml:space="preserve">JOSEFINA- </t>
        </is>
      </c>
      <c r="J22" s="9" t="inlineStr">
        <is>
          <t>BECERRAHERMELINDA</t>
        </is>
      </c>
      <c r="K22">
        <f>+VLOOKUP($C22,materiales!$A$2:$C$101,2,0)</f>
        <v/>
      </c>
      <c r="L22" s="35" t="inlineStr">
        <is>
          <t>129</t>
        </is>
      </c>
      <c r="M22" t="inlineStr">
        <is>
          <t>DOSEP PRUEBA QAS</t>
        </is>
      </c>
      <c r="N22" t="inlineStr">
        <is>
          <t>ZTRA</t>
        </is>
      </c>
      <c r="O22" t="n">
        <v>2004</v>
      </c>
      <c r="P22" s="2" t="n">
        <v>20000306</v>
      </c>
      <c r="Q22" t="inlineStr">
        <is>
          <t>09.06.2021</t>
        </is>
      </c>
      <c r="R22" t="inlineStr">
        <is>
          <t>PE01</t>
        </is>
      </c>
      <c r="S22" t="inlineStr">
        <is>
          <t>URG</t>
        </is>
      </c>
      <c r="T22" t="n">
        <v>14</v>
      </c>
      <c r="U22" t="inlineStr">
        <is>
          <t>85519580</t>
        </is>
      </c>
      <c r="AA22" s="44" t="n"/>
    </row>
    <row r="23" ht="16.5" customHeight="1" s="34">
      <c r="A23" s="8" t="n">
        <v>202106091</v>
      </c>
      <c r="B23" s="9" t="inlineStr">
        <is>
          <t>84003251</t>
        </is>
      </c>
      <c r="C23" s="9" t="inlineStr">
        <is>
          <t>7798058931690</t>
        </is>
      </c>
      <c r="D23" s="9" t="inlineStr">
        <is>
          <t>9196000065175703</t>
        </is>
      </c>
      <c r="E23" s="8" t="n">
        <v>1</v>
      </c>
      <c r="F23" s="8" t="n">
        <v>0</v>
      </c>
      <c r="G23" s="9" t="inlineStr">
        <is>
          <t>50087372M</t>
        </is>
      </c>
      <c r="H23" s="8" t="n">
        <v>50087372</v>
      </c>
      <c r="I23" t="inlineStr">
        <is>
          <t>NAJUL AKIKIMAXIMO</t>
        </is>
      </c>
      <c r="J23" s="9" t="inlineStr">
        <is>
          <t>MORENO</t>
        </is>
      </c>
      <c r="K23">
        <f>+VLOOKUP($C23,materiales!$A$2:$C$101,2,0)</f>
        <v/>
      </c>
      <c r="L23" s="35" t="inlineStr">
        <is>
          <t>129</t>
        </is>
      </c>
      <c r="M23" t="inlineStr">
        <is>
          <t>DOSEP PRUEBA QAS</t>
        </is>
      </c>
      <c r="N23" t="inlineStr">
        <is>
          <t>ZTRA</t>
        </is>
      </c>
      <c r="O23" t="n">
        <v>2004</v>
      </c>
      <c r="P23" s="2" t="n">
        <v>20000306</v>
      </c>
      <c r="Q23" t="inlineStr">
        <is>
          <t>09.06.2021</t>
        </is>
      </c>
      <c r="R23" t="inlineStr">
        <is>
          <t>PE01</t>
        </is>
      </c>
      <c r="S23" t="inlineStr">
        <is>
          <t>URG</t>
        </is>
      </c>
      <c r="T23" t="n">
        <v>15</v>
      </c>
      <c r="U23" t="inlineStr">
        <is>
          <t>85519578</t>
        </is>
      </c>
      <c r="AA23" s="44" t="n"/>
    </row>
    <row r="24" ht="16.5" customHeight="1" s="34">
      <c r="A24" s="8" t="n">
        <v>202106091</v>
      </c>
      <c r="B24" s="9" t="inlineStr">
        <is>
          <t>84004743</t>
        </is>
      </c>
      <c r="C24" s="9" t="inlineStr">
        <is>
          <t>4015630066841</t>
        </is>
      </c>
      <c r="D24" s="9" t="inlineStr">
        <is>
          <t>9196000065190330</t>
        </is>
      </c>
      <c r="E24" s="8" t="n">
        <v>1</v>
      </c>
      <c r="F24" s="8" t="n">
        <v>0</v>
      </c>
      <c r="G24" s="9" t="inlineStr">
        <is>
          <t>11895225F</t>
        </is>
      </c>
      <c r="H24" s="8" t="n">
        <v>11895225</v>
      </c>
      <c r="I24" t="inlineStr">
        <is>
          <t xml:space="preserve">GRACIELA </t>
        </is>
      </c>
      <c r="J24" s="9" t="inlineStr">
        <is>
          <t>MANCILLACRISTINA</t>
        </is>
      </c>
      <c r="K24">
        <f>+VLOOKUP($C24,materiales!$A$2:$C$101,2,0)</f>
        <v/>
      </c>
      <c r="L24" s="35" t="inlineStr">
        <is>
          <t>129</t>
        </is>
      </c>
      <c r="M24" t="inlineStr">
        <is>
          <t>DOSEP PRUEBA QAS</t>
        </is>
      </c>
      <c r="N24" t="inlineStr">
        <is>
          <t>ZTRA</t>
        </is>
      </c>
      <c r="O24" t="n">
        <v>2004</v>
      </c>
      <c r="P24" s="2" t="n">
        <v>20000306</v>
      </c>
      <c r="Q24" t="inlineStr">
        <is>
          <t>09.06.2021</t>
        </is>
      </c>
      <c r="R24" t="inlineStr">
        <is>
          <t>PE01</t>
        </is>
      </c>
      <c r="S24" t="inlineStr">
        <is>
          <t>URG</t>
        </is>
      </c>
      <c r="T24" t="n">
        <v>16</v>
      </c>
      <c r="U24" t="inlineStr">
        <is>
          <t>85519581</t>
        </is>
      </c>
      <c r="AA24" s="44" t="n"/>
    </row>
    <row r="25" ht="16.5" customHeight="1" s="34">
      <c r="A25" s="8" t="n">
        <v>202106091</v>
      </c>
      <c r="B25" s="9" t="inlineStr">
        <is>
          <t>84005132</t>
        </is>
      </c>
      <c r="C25" s="9" t="inlineStr">
        <is>
          <t>4015630981977</t>
        </is>
      </c>
      <c r="D25" s="9" t="inlineStr">
        <is>
          <t>9196000065203156</t>
        </is>
      </c>
      <c r="E25" s="8" t="n">
        <v>1</v>
      </c>
      <c r="F25" s="8" t="n">
        <v>0</v>
      </c>
      <c r="G25" s="9" t="inlineStr">
        <is>
          <t>24087027F</t>
        </is>
      </c>
      <c r="H25" s="8" t="n">
        <v>24087027</v>
      </c>
      <c r="I25" t="inlineStr">
        <is>
          <t xml:space="preserve">EUGENIA </t>
        </is>
      </c>
      <c r="J25" s="9" t="inlineStr">
        <is>
          <t>DURELLIMARIA</t>
        </is>
      </c>
      <c r="K25">
        <f>+VLOOKUP($C25,materiales!$A$2:$C$101,2,0)</f>
        <v/>
      </c>
      <c r="L25" s="35" t="inlineStr">
        <is>
          <t>129</t>
        </is>
      </c>
      <c r="M25" t="inlineStr">
        <is>
          <t>DOSEP PRUEBA QAS</t>
        </is>
      </c>
      <c r="N25" t="inlineStr">
        <is>
          <t>ZTRA</t>
        </is>
      </c>
      <c r="O25" t="n">
        <v>2004</v>
      </c>
      <c r="P25" s="2" t="n">
        <v>20000306</v>
      </c>
      <c r="Q25" t="inlineStr">
        <is>
          <t>09.06.2021</t>
        </is>
      </c>
      <c r="R25" t="inlineStr">
        <is>
          <t>PE01</t>
        </is>
      </c>
      <c r="S25" t="inlineStr">
        <is>
          <t>URG</t>
        </is>
      </c>
      <c r="T25" t="n">
        <v>17</v>
      </c>
      <c r="U25" t="inlineStr">
        <is>
          <t>85519582</t>
        </is>
      </c>
      <c r="AA25" s="44" t="n"/>
    </row>
    <row r="26" ht="16.5" customHeight="1" s="34">
      <c r="A26" s="8" t="n">
        <v>202106091</v>
      </c>
      <c r="B26" s="9" t="inlineStr">
        <is>
          <t>84006127</t>
        </is>
      </c>
      <c r="C26" s="9" t="inlineStr">
        <is>
          <t>4015630066841</t>
        </is>
      </c>
      <c r="D26" s="9" t="inlineStr">
        <is>
          <t>9196000065168413</t>
        </is>
      </c>
      <c r="E26" s="8" t="n">
        <v>1</v>
      </c>
      <c r="F26" s="8" t="n">
        <v>0</v>
      </c>
      <c r="G26" s="9" t="inlineStr">
        <is>
          <t>32038644M</t>
        </is>
      </c>
      <c r="H26" s="8" t="n">
        <v>32038644</v>
      </c>
      <c r="I26" t="inlineStr">
        <is>
          <t xml:space="preserve">DANIEL </t>
        </is>
      </c>
      <c r="J26" s="9" t="inlineStr">
        <is>
          <t>GARROLUIS</t>
        </is>
      </c>
      <c r="K26">
        <f>+VLOOKUP($C26,materiales!$A$2:$C$101,2,0)</f>
        <v/>
      </c>
      <c r="L26" s="35" t="inlineStr">
        <is>
          <t>129</t>
        </is>
      </c>
      <c r="M26" t="inlineStr">
        <is>
          <t>DOSEP PRUEBA QAS</t>
        </is>
      </c>
      <c r="N26" t="inlineStr">
        <is>
          <t>ZTRA</t>
        </is>
      </c>
      <c r="O26" t="n">
        <v>2004</v>
      </c>
      <c r="P26" s="2" t="n">
        <v>20000306</v>
      </c>
      <c r="Q26" t="inlineStr">
        <is>
          <t>09.06.2021</t>
        </is>
      </c>
      <c r="R26" t="inlineStr">
        <is>
          <t>PE01</t>
        </is>
      </c>
      <c r="S26" t="inlineStr">
        <is>
          <t>URG</t>
        </is>
      </c>
      <c r="T26" t="n">
        <v>20</v>
      </c>
      <c r="U26" t="inlineStr">
        <is>
          <t>85519585</t>
        </is>
      </c>
      <c r="AA26" s="44" t="n"/>
    </row>
    <row r="27" ht="16.5" customHeight="1" s="34">
      <c r="A27" s="8" t="n">
        <v>202106091</v>
      </c>
      <c r="B27" s="9" t="inlineStr">
        <is>
          <t>84006127</t>
        </is>
      </c>
      <c r="C27" s="9" t="inlineStr">
        <is>
          <t>4015630066841</t>
        </is>
      </c>
      <c r="D27" s="9" t="inlineStr">
        <is>
          <t>9196000065169154</t>
        </is>
      </c>
      <c r="E27" s="8" t="n">
        <v>1</v>
      </c>
      <c r="F27" s="8" t="n">
        <v>0</v>
      </c>
      <c r="G27" s="9" t="inlineStr">
        <is>
          <t>8369271M</t>
        </is>
      </c>
      <c r="H27" s="8" t="n">
        <v>8369271</v>
      </c>
      <c r="I27" t="inlineStr">
        <is>
          <t xml:space="preserve">SALVADOR </t>
        </is>
      </c>
      <c r="J27" s="9" t="inlineStr">
        <is>
          <t>VIDELACARLOS</t>
        </is>
      </c>
      <c r="K27">
        <f>+VLOOKUP($C27,materiales!$A$2:$C$101,2,0)</f>
        <v/>
      </c>
      <c r="L27" s="35" t="inlineStr">
        <is>
          <t>129</t>
        </is>
      </c>
      <c r="M27" t="inlineStr">
        <is>
          <t>DOSEP PRUEBA QAS</t>
        </is>
      </c>
      <c r="N27" t="inlineStr">
        <is>
          <t>ZTRA</t>
        </is>
      </c>
      <c r="O27" t="n">
        <v>2004</v>
      </c>
      <c r="P27" s="2" t="n">
        <v>20000306</v>
      </c>
      <c r="Q27" t="inlineStr">
        <is>
          <t>09.06.2021</t>
        </is>
      </c>
      <c r="R27" t="inlineStr">
        <is>
          <t>PE01</t>
        </is>
      </c>
      <c r="S27" t="inlineStr">
        <is>
          <t>URG</t>
        </is>
      </c>
      <c r="T27" t="n">
        <v>21</v>
      </c>
      <c r="U27" t="inlineStr">
        <is>
          <t>85519586</t>
        </is>
      </c>
      <c r="AA27" s="44" t="n"/>
    </row>
    <row r="28" ht="16.5" customHeight="1" s="34">
      <c r="A28" s="8" t="n">
        <v>202106091</v>
      </c>
      <c r="B28" s="9" t="inlineStr">
        <is>
          <t>84006127</t>
        </is>
      </c>
      <c r="C28" s="9" t="inlineStr">
        <is>
          <t>4015630066841</t>
        </is>
      </c>
      <c r="D28" s="9" t="inlineStr">
        <is>
          <t>9196000065188226</t>
        </is>
      </c>
      <c r="E28" s="8" t="n">
        <v>1</v>
      </c>
      <c r="F28" s="8" t="n">
        <v>0</v>
      </c>
      <c r="G28" s="9" t="inlineStr">
        <is>
          <t>12550216F</t>
        </is>
      </c>
      <c r="H28" s="8" t="n">
        <v>12550216</v>
      </c>
      <c r="I28" t="inlineStr">
        <is>
          <t xml:space="preserve">AIDA </t>
        </is>
      </c>
      <c r="J28" s="9" t="inlineStr">
        <is>
          <t>MORALESPETRONA</t>
        </is>
      </c>
      <c r="K28">
        <f>+VLOOKUP($C28,materiales!$A$2:$C$101,2,0)</f>
        <v/>
      </c>
      <c r="L28" s="35" t="inlineStr">
        <is>
          <t>129</t>
        </is>
      </c>
      <c r="M28" t="inlineStr">
        <is>
          <t>DOSEP PRUEBA QAS</t>
        </is>
      </c>
      <c r="N28" t="inlineStr">
        <is>
          <t>ZTRA</t>
        </is>
      </c>
      <c r="O28" t="n">
        <v>2004</v>
      </c>
      <c r="P28" s="2" t="n">
        <v>20000306</v>
      </c>
      <c r="Q28" t="inlineStr">
        <is>
          <t>09.06.2021</t>
        </is>
      </c>
      <c r="R28" t="inlineStr">
        <is>
          <t>PE01</t>
        </is>
      </c>
      <c r="S28" t="inlineStr">
        <is>
          <t>URG</t>
        </is>
      </c>
      <c r="T28" t="n">
        <v>22</v>
      </c>
      <c r="U28" t="inlineStr">
        <is>
          <t>85519587</t>
        </is>
      </c>
      <c r="AA28" s="44" t="n"/>
    </row>
    <row r="29" ht="16.5" customHeight="1" s="34">
      <c r="A29" s="8" t="n">
        <v>202106091</v>
      </c>
      <c r="B29" s="9" t="inlineStr">
        <is>
          <t>84006127</t>
        </is>
      </c>
      <c r="C29" s="9" t="inlineStr">
        <is>
          <t>4015630981977</t>
        </is>
      </c>
      <c r="D29" s="9" t="inlineStr">
        <is>
          <t>9196000065166710</t>
        </is>
      </c>
      <c r="E29" s="8" t="n">
        <v>1</v>
      </c>
      <c r="F29" s="8" t="n">
        <v>0</v>
      </c>
      <c r="G29" s="9" t="inlineStr">
        <is>
          <t>5920086F</t>
        </is>
      </c>
      <c r="H29" s="8" t="n">
        <v>5920086</v>
      </c>
      <c r="I29" t="inlineStr">
        <is>
          <t xml:space="preserve">ROSA </t>
        </is>
      </c>
      <c r="J29" s="9" t="inlineStr">
        <is>
          <t>ESCUDEROESTER</t>
        </is>
      </c>
      <c r="K29">
        <f>+VLOOKUP($C29,materiales!$A$2:$C$101,2,0)</f>
        <v/>
      </c>
      <c r="L29" s="35" t="inlineStr">
        <is>
          <t>129</t>
        </is>
      </c>
      <c r="M29" t="inlineStr">
        <is>
          <t>DOSEP PRUEBA QAS</t>
        </is>
      </c>
      <c r="N29" t="inlineStr">
        <is>
          <t>ZTRA</t>
        </is>
      </c>
      <c r="O29" t="n">
        <v>2004</v>
      </c>
      <c r="P29" s="2" t="n">
        <v>20000306</v>
      </c>
      <c r="Q29" t="inlineStr">
        <is>
          <t>09.06.2021</t>
        </is>
      </c>
      <c r="R29" t="inlineStr">
        <is>
          <t>PE01</t>
        </is>
      </c>
      <c r="S29" t="inlineStr">
        <is>
          <t>URG</t>
        </is>
      </c>
      <c r="T29" t="n">
        <v>23</v>
      </c>
      <c r="U29" t="inlineStr">
        <is>
          <t>85519583</t>
        </is>
      </c>
      <c r="AA29" s="44" t="n"/>
    </row>
    <row r="30" ht="16.5" customHeight="1" s="34">
      <c r="A30" s="8" t="n">
        <v>202106091</v>
      </c>
      <c r="B30" s="9" t="inlineStr">
        <is>
          <t>84006127</t>
        </is>
      </c>
      <c r="C30" s="9" t="inlineStr">
        <is>
          <t>4015630981977</t>
        </is>
      </c>
      <c r="D30" s="9" t="inlineStr">
        <is>
          <t>9196000065169840</t>
        </is>
      </c>
      <c r="E30" s="8" t="n">
        <v>2</v>
      </c>
      <c r="F30" s="8" t="n">
        <v>0</v>
      </c>
      <c r="G30" s="9" t="inlineStr">
        <is>
          <t>6807760M</t>
        </is>
      </c>
      <c r="H30" s="8" t="n">
        <v>6807760</v>
      </c>
      <c r="I30" t="inlineStr">
        <is>
          <t>TORRERAMON LUCAS</t>
        </is>
      </c>
      <c r="J30" t="inlineStr">
        <is>
          <t>LA TORRERAMON</t>
        </is>
      </c>
      <c r="K30">
        <f>+VLOOKUP($C30,materiales!$A$2:$C$101,2,0)</f>
        <v/>
      </c>
      <c r="L30" s="35" t="inlineStr">
        <is>
          <t>129</t>
        </is>
      </c>
      <c r="M30" t="inlineStr">
        <is>
          <t>DOSEP PRUEBA QAS</t>
        </is>
      </c>
      <c r="N30" t="inlineStr">
        <is>
          <t>ZTRA</t>
        </is>
      </c>
      <c r="O30" t="n">
        <v>2004</v>
      </c>
      <c r="P30" s="2" t="n">
        <v>20000306</v>
      </c>
      <c r="Q30" t="inlineStr">
        <is>
          <t>09.06.2021</t>
        </is>
      </c>
      <c r="R30" t="inlineStr">
        <is>
          <t>PE01</t>
        </is>
      </c>
      <c r="S30" t="inlineStr">
        <is>
          <t>URG</t>
        </is>
      </c>
      <c r="T30" t="n">
        <v>24</v>
      </c>
      <c r="U30" t="inlineStr">
        <is>
          <t>85519590</t>
        </is>
      </c>
      <c r="AA30" s="44" t="n"/>
    </row>
    <row r="31" ht="16.5" customHeight="1" s="34">
      <c r="A31" s="8" t="n">
        <v>202106091</v>
      </c>
      <c r="B31" s="9" t="inlineStr">
        <is>
          <t>84006127</t>
        </is>
      </c>
      <c r="C31" s="9" t="inlineStr">
        <is>
          <t>4015630981977</t>
        </is>
      </c>
      <c r="D31" s="9" t="inlineStr">
        <is>
          <t>9196000065176482</t>
        </is>
      </c>
      <c r="E31" s="8" t="n">
        <v>1</v>
      </c>
      <c r="F31" s="8" t="n">
        <v>0</v>
      </c>
      <c r="G31" s="9" t="inlineStr">
        <is>
          <t>11600537M</t>
        </is>
      </c>
      <c r="H31" s="8" t="n">
        <v>11600537</v>
      </c>
      <c r="I31" t="inlineStr">
        <is>
          <t xml:space="preserve">PASCUAL </t>
        </is>
      </c>
      <c r="J31" s="9" t="inlineStr">
        <is>
          <t>VILLEGASJUAN</t>
        </is>
      </c>
      <c r="K31">
        <f>+VLOOKUP($C31,materiales!$A$2:$C$101,2,0)</f>
        <v/>
      </c>
      <c r="L31" s="35" t="inlineStr">
        <is>
          <t>129</t>
        </is>
      </c>
      <c r="M31" t="inlineStr">
        <is>
          <t>DOSEP PRUEBA QAS</t>
        </is>
      </c>
      <c r="N31" t="inlineStr">
        <is>
          <t>ZTRA</t>
        </is>
      </c>
      <c r="O31" t="n">
        <v>2004</v>
      </c>
      <c r="P31" s="2" t="n">
        <v>20000306</v>
      </c>
      <c r="Q31" t="inlineStr">
        <is>
          <t>09.06.2021</t>
        </is>
      </c>
      <c r="R31" t="inlineStr">
        <is>
          <t>PE01</t>
        </is>
      </c>
      <c r="S31" t="inlineStr">
        <is>
          <t>URG</t>
        </is>
      </c>
      <c r="T31" t="n">
        <v>25</v>
      </c>
      <c r="U31" t="inlineStr">
        <is>
          <t>85519591</t>
        </is>
      </c>
      <c r="AA31" s="44" t="n"/>
    </row>
    <row r="32" ht="16.5" customHeight="1" s="34">
      <c r="A32" s="8" t="n">
        <v>202106091</v>
      </c>
      <c r="B32" s="9" t="inlineStr">
        <is>
          <t>84006127</t>
        </is>
      </c>
      <c r="C32" s="9" t="inlineStr">
        <is>
          <t>4015630981977</t>
        </is>
      </c>
      <c r="D32" s="9" t="inlineStr">
        <is>
          <t>9196000065176766</t>
        </is>
      </c>
      <c r="E32" s="8" t="n">
        <v>1</v>
      </c>
      <c r="F32" s="8" t="n">
        <v>0</v>
      </c>
      <c r="G32" s="9" t="inlineStr">
        <is>
          <t>11600537M</t>
        </is>
      </c>
      <c r="H32" s="8" t="n">
        <v>11600537</v>
      </c>
      <c r="I32" t="inlineStr">
        <is>
          <t xml:space="preserve">PASCUAL </t>
        </is>
      </c>
      <c r="J32" s="9" t="inlineStr">
        <is>
          <t>VILLEGASJUAN</t>
        </is>
      </c>
      <c r="K32">
        <f>+VLOOKUP($C32,materiales!$A$2:$C$101,2,0)</f>
        <v/>
      </c>
      <c r="L32" s="35" t="inlineStr">
        <is>
          <t>129</t>
        </is>
      </c>
      <c r="M32" t="inlineStr">
        <is>
          <t>DOSEP PRUEBA QAS</t>
        </is>
      </c>
      <c r="N32" t="inlineStr">
        <is>
          <t>ZTRA</t>
        </is>
      </c>
      <c r="O32" t="n">
        <v>2004</v>
      </c>
      <c r="P32" s="2" t="n">
        <v>20000306</v>
      </c>
      <c r="Q32" t="inlineStr">
        <is>
          <t>09.06.2021</t>
        </is>
      </c>
      <c r="R32" t="inlineStr">
        <is>
          <t>PE01</t>
        </is>
      </c>
      <c r="S32" t="inlineStr">
        <is>
          <t>URG</t>
        </is>
      </c>
      <c r="T32" t="n">
        <v>26</v>
      </c>
      <c r="U32" t="inlineStr">
        <is>
          <t>85519591</t>
        </is>
      </c>
      <c r="AA32" s="44" t="n"/>
    </row>
    <row r="33" ht="16.5" customHeight="1" s="34">
      <c r="A33" s="8" t="n">
        <v>202106091</v>
      </c>
      <c r="B33" s="9" t="inlineStr">
        <is>
          <t>84006127</t>
        </is>
      </c>
      <c r="C33" s="9" t="inlineStr">
        <is>
          <t>4015630981977</t>
        </is>
      </c>
      <c r="D33" s="9" t="inlineStr">
        <is>
          <t>9196000065187936</t>
        </is>
      </c>
      <c r="E33" s="8" t="n">
        <v>1</v>
      </c>
      <c r="F33" s="8" t="n">
        <v>0</v>
      </c>
      <c r="G33" s="9" t="inlineStr">
        <is>
          <t>24681538F</t>
        </is>
      </c>
      <c r="H33" s="8" t="n">
        <v>24681538</v>
      </c>
      <c r="I33" t="inlineStr">
        <is>
          <t>GOMEZNATALIA GABRIELA</t>
        </is>
      </c>
      <c r="J33" s="9" t="inlineStr">
        <is>
          <t>LOPEZ</t>
        </is>
      </c>
      <c r="K33">
        <f>+VLOOKUP($C33,materiales!$A$2:$C$101,2,0)</f>
        <v/>
      </c>
      <c r="L33" s="35" t="inlineStr">
        <is>
          <t>129</t>
        </is>
      </c>
      <c r="M33" t="inlineStr">
        <is>
          <t>DOSEP PRUEBA QAS</t>
        </is>
      </c>
      <c r="N33" t="inlineStr">
        <is>
          <t>ZTRA</t>
        </is>
      </c>
      <c r="O33" t="n">
        <v>2004</v>
      </c>
      <c r="P33" s="2" t="n">
        <v>20000306</v>
      </c>
      <c r="Q33" t="inlineStr">
        <is>
          <t>09.06.2021</t>
        </is>
      </c>
      <c r="R33" t="inlineStr">
        <is>
          <t>PE01</t>
        </is>
      </c>
      <c r="S33" t="inlineStr">
        <is>
          <t>URG</t>
        </is>
      </c>
      <c r="T33" t="n">
        <v>27</v>
      </c>
      <c r="U33" t="inlineStr">
        <is>
          <t>85519592</t>
        </is>
      </c>
      <c r="AA33" s="44" t="n"/>
    </row>
    <row r="34" ht="16.5" customHeight="1" s="34">
      <c r="A34" s="8" t="n">
        <v>202106091</v>
      </c>
      <c r="B34" s="9" t="inlineStr">
        <is>
          <t>84006127</t>
        </is>
      </c>
      <c r="C34" s="9" t="inlineStr">
        <is>
          <t>4015630981977</t>
        </is>
      </c>
      <c r="D34" s="9" t="inlineStr">
        <is>
          <t>9196000065188920</t>
        </is>
      </c>
      <c r="E34" s="8" t="n">
        <v>1</v>
      </c>
      <c r="F34" s="8" t="n">
        <v>0</v>
      </c>
      <c r="G34" s="9" t="inlineStr">
        <is>
          <t>12920008F</t>
        </is>
      </c>
      <c r="H34" s="8" t="n">
        <v>12920008</v>
      </c>
      <c r="I34" t="inlineStr">
        <is>
          <t>ESTHER RES:</t>
        </is>
      </c>
      <c r="J34" s="9" t="inlineStr">
        <is>
          <t>ALFONSOLUCIA</t>
        </is>
      </c>
      <c r="K34">
        <f>+VLOOKUP($C34,materiales!$A$2:$C$101,2,0)</f>
        <v/>
      </c>
      <c r="L34" s="35" t="inlineStr">
        <is>
          <t>129</t>
        </is>
      </c>
      <c r="M34" t="inlineStr">
        <is>
          <t>DOSEP PRUEBA QAS</t>
        </is>
      </c>
      <c r="N34" t="inlineStr">
        <is>
          <t>ZTRA</t>
        </is>
      </c>
      <c r="O34" t="n">
        <v>2004</v>
      </c>
      <c r="P34" s="2" t="n">
        <v>20000306</v>
      </c>
      <c r="Q34" t="inlineStr">
        <is>
          <t>09.06.2021</t>
        </is>
      </c>
      <c r="R34" t="inlineStr">
        <is>
          <t>PE01</t>
        </is>
      </c>
      <c r="S34" t="inlineStr">
        <is>
          <t>URG</t>
        </is>
      </c>
      <c r="T34" t="n">
        <v>28</v>
      </c>
      <c r="U34" t="inlineStr">
        <is>
          <t>85519584</t>
        </is>
      </c>
      <c r="AA34" s="44" t="n"/>
    </row>
    <row r="35" ht="16.5" customHeight="1" s="34">
      <c r="A35" s="8" t="n">
        <v>202106091</v>
      </c>
      <c r="B35" s="9" t="inlineStr">
        <is>
          <t>84006127</t>
        </is>
      </c>
      <c r="C35" s="9" t="inlineStr">
        <is>
          <t>7798058930969</t>
        </is>
      </c>
      <c r="D35" s="9" t="inlineStr">
        <is>
          <t>9196000065176575</t>
        </is>
      </c>
      <c r="E35" s="8" t="n">
        <v>1</v>
      </c>
      <c r="F35" s="8" t="n">
        <v>0</v>
      </c>
      <c r="G35" s="9" t="inlineStr">
        <is>
          <t>11600537M</t>
        </is>
      </c>
      <c r="H35" s="8" t="n">
        <v>11600537</v>
      </c>
      <c r="I35" t="inlineStr">
        <is>
          <t xml:space="preserve">PASCUAL </t>
        </is>
      </c>
      <c r="J35" s="9" t="inlineStr">
        <is>
          <t>VILLEGASJUAN</t>
        </is>
      </c>
      <c r="K35">
        <f>+VLOOKUP($C35,materiales!$A$2:$C$101,2,0)</f>
        <v/>
      </c>
      <c r="L35" s="35" t="inlineStr">
        <is>
          <t>129</t>
        </is>
      </c>
      <c r="M35" t="inlineStr">
        <is>
          <t>DOSEP PRUEBA QAS</t>
        </is>
      </c>
      <c r="N35" t="inlineStr">
        <is>
          <t>ZTRA</t>
        </is>
      </c>
      <c r="O35" t="n">
        <v>2004</v>
      </c>
      <c r="P35" s="2" t="n">
        <v>20000306</v>
      </c>
      <c r="Q35" t="inlineStr">
        <is>
          <t>09.06.2021</t>
        </is>
      </c>
      <c r="R35" t="inlineStr">
        <is>
          <t>PE01</t>
        </is>
      </c>
      <c r="S35" t="inlineStr">
        <is>
          <t>URG</t>
        </is>
      </c>
      <c r="T35" t="n">
        <v>31</v>
      </c>
      <c r="U35" t="inlineStr">
        <is>
          <t>85519591</t>
        </is>
      </c>
      <c r="AA35" s="44" t="n"/>
    </row>
    <row r="36" ht="16.5" customHeight="1" s="34">
      <c r="A36" s="8" t="n">
        <v>202106091</v>
      </c>
      <c r="B36" s="9" t="inlineStr">
        <is>
          <t>84007031</t>
        </is>
      </c>
      <c r="C36" s="9" t="inlineStr">
        <is>
          <t>4015630066841</t>
        </is>
      </c>
      <c r="D36" s="9" t="inlineStr">
        <is>
          <t>9196000065200218</t>
        </is>
      </c>
      <c r="E36" s="8" t="n">
        <v>1</v>
      </c>
      <c r="F36" s="8" t="n">
        <v>0</v>
      </c>
      <c r="G36" s="9" t="inlineStr">
        <is>
          <t>12550026M</t>
        </is>
      </c>
      <c r="H36" s="8" t="n">
        <v>12550026</v>
      </c>
      <c r="I36" t="inlineStr">
        <is>
          <t xml:space="preserve">ORLANDO </t>
        </is>
      </c>
      <c r="J36" s="9" t="inlineStr">
        <is>
          <t>VILLEGASHUGO</t>
        </is>
      </c>
      <c r="K36">
        <f>+VLOOKUP($C36,materiales!$A$2:$C$101,2,0)</f>
        <v/>
      </c>
      <c r="L36" s="35" t="inlineStr">
        <is>
          <t>129</t>
        </is>
      </c>
      <c r="M36" t="inlineStr">
        <is>
          <t>DOSEP PRUEBA QAS</t>
        </is>
      </c>
      <c r="N36" t="inlineStr">
        <is>
          <t>ZTRA</t>
        </is>
      </c>
      <c r="O36" t="n">
        <v>2004</v>
      </c>
      <c r="P36" s="2" t="n">
        <v>20000306</v>
      </c>
      <c r="Q36" t="inlineStr">
        <is>
          <t>09.06.2021</t>
        </is>
      </c>
      <c r="R36" t="inlineStr">
        <is>
          <t>PE01</t>
        </is>
      </c>
      <c r="S36" t="inlineStr">
        <is>
          <t>URG</t>
        </is>
      </c>
      <c r="T36" t="n">
        <v>32</v>
      </c>
      <c r="U36" t="inlineStr">
        <is>
          <t>85519593</t>
        </is>
      </c>
      <c r="AA36" s="44" t="n"/>
    </row>
    <row r="37" ht="16.5" customHeight="1" s="34">
      <c r="A37" s="8" t="n">
        <v>202106091</v>
      </c>
      <c r="B37" s="9" t="inlineStr">
        <is>
          <t>84007031</t>
        </is>
      </c>
      <c r="C37" s="9" t="inlineStr">
        <is>
          <t>4015630066841</t>
        </is>
      </c>
      <c r="D37" s="9" t="inlineStr">
        <is>
          <t>9196000065218868</t>
        </is>
      </c>
      <c r="E37" s="8" t="n">
        <v>2</v>
      </c>
      <c r="F37" s="8" t="n">
        <v>0</v>
      </c>
      <c r="G37" s="9" t="inlineStr">
        <is>
          <t>11310150F</t>
        </is>
      </c>
      <c r="H37" s="8" t="n">
        <v>11310150</v>
      </c>
      <c r="I37" t="inlineStr">
        <is>
          <t>BEATRIZ RES:414/19</t>
        </is>
      </c>
      <c r="J37" s="9" t="inlineStr">
        <is>
          <t>TORRESELSA</t>
        </is>
      </c>
      <c r="K37">
        <f>+VLOOKUP($C37,materiales!$A$2:$C$101,2,0)</f>
        <v/>
      </c>
      <c r="L37" s="35" t="inlineStr">
        <is>
          <t>129</t>
        </is>
      </c>
      <c r="M37" t="inlineStr">
        <is>
          <t>DOSEP PRUEBA QAS</t>
        </is>
      </c>
      <c r="N37" t="inlineStr">
        <is>
          <t>ZTRA</t>
        </is>
      </c>
      <c r="O37" t="n">
        <v>2004</v>
      </c>
      <c r="P37" s="2" t="n">
        <v>20000306</v>
      </c>
      <c r="Q37" t="inlineStr">
        <is>
          <t>09.06.2021</t>
        </is>
      </c>
      <c r="R37" t="inlineStr">
        <is>
          <t>PE01</t>
        </is>
      </c>
      <c r="S37" t="inlineStr">
        <is>
          <t>URG</t>
        </is>
      </c>
      <c r="T37" t="n">
        <v>33</v>
      </c>
      <c r="U37" t="inlineStr">
        <is>
          <t>85519594</t>
        </is>
      </c>
      <c r="AA37" s="44" t="n"/>
    </row>
    <row r="38" ht="16.5" customHeight="1" s="34">
      <c r="A38" s="8" t="n">
        <v>202106091</v>
      </c>
      <c r="B38" s="9" t="inlineStr">
        <is>
          <t>84007031</t>
        </is>
      </c>
      <c r="C38" s="9" t="inlineStr">
        <is>
          <t>7798058930969</t>
        </is>
      </c>
      <c r="D38" s="9" t="inlineStr">
        <is>
          <t>9196000065199200</t>
        </is>
      </c>
      <c r="E38" s="8" t="n">
        <v>1</v>
      </c>
      <c r="F38" s="8" t="n">
        <v>0</v>
      </c>
      <c r="G38" s="9" t="inlineStr">
        <is>
          <t>12550026M</t>
        </is>
      </c>
      <c r="H38" s="8" t="n">
        <v>12550026</v>
      </c>
      <c r="I38" t="inlineStr">
        <is>
          <t xml:space="preserve">ORLANDO </t>
        </is>
      </c>
      <c r="J38" s="9" t="inlineStr">
        <is>
          <t>VILLEGASHUGO</t>
        </is>
      </c>
      <c r="K38">
        <f>+VLOOKUP($C38,materiales!$A$2:$C$101,2,0)</f>
        <v/>
      </c>
      <c r="L38" s="35" t="inlineStr">
        <is>
          <t>129</t>
        </is>
      </c>
      <c r="M38" t="inlineStr">
        <is>
          <t>DOSEP PRUEBA QAS</t>
        </is>
      </c>
      <c r="N38" t="inlineStr">
        <is>
          <t>ZTRA</t>
        </is>
      </c>
      <c r="O38" t="n">
        <v>2004</v>
      </c>
      <c r="P38" s="2" t="n">
        <v>20000306</v>
      </c>
      <c r="Q38" t="inlineStr">
        <is>
          <t>09.06.2021</t>
        </is>
      </c>
      <c r="R38" t="inlineStr">
        <is>
          <t>PE01</t>
        </is>
      </c>
      <c r="S38" t="inlineStr">
        <is>
          <t>URG</t>
        </is>
      </c>
      <c r="T38" t="n">
        <v>36</v>
      </c>
      <c r="U38" t="inlineStr">
        <is>
          <t>85519593</t>
        </is>
      </c>
      <c r="AA38" s="44" t="n"/>
    </row>
    <row r="39" ht="16.5" customHeight="1" s="34">
      <c r="A39" s="8" t="n">
        <v>202106091</v>
      </c>
      <c r="B39" s="9" t="inlineStr">
        <is>
          <t>84007699</t>
        </is>
      </c>
      <c r="C39" s="9" t="inlineStr">
        <is>
          <t>4015630981977</t>
        </is>
      </c>
      <c r="D39" s="9" t="inlineStr">
        <is>
          <t>9196000065192807</t>
        </is>
      </c>
      <c r="E39" s="8" t="n">
        <v>1</v>
      </c>
      <c r="F39" s="8" t="n">
        <v>0</v>
      </c>
      <c r="G39" s="9" t="inlineStr">
        <is>
          <t>2505970F</t>
        </is>
      </c>
      <c r="H39" s="8" t="n">
        <v>2505970</v>
      </c>
      <c r="I39" t="inlineStr">
        <is>
          <t xml:space="preserve">EDI </t>
        </is>
      </c>
      <c r="J39" s="9" t="inlineStr">
        <is>
          <t>LUCEROMARIA</t>
        </is>
      </c>
      <c r="K39">
        <f>+VLOOKUP($C39,materiales!$A$2:$C$101,2,0)</f>
        <v/>
      </c>
      <c r="L39" s="35" t="inlineStr">
        <is>
          <t>129</t>
        </is>
      </c>
      <c r="M39" t="inlineStr">
        <is>
          <t>DOSEP PRUEBA QAS</t>
        </is>
      </c>
      <c r="N39" t="inlineStr">
        <is>
          <t>ZTRA</t>
        </is>
      </c>
      <c r="O39" t="n">
        <v>2004</v>
      </c>
      <c r="P39" s="2" t="n">
        <v>20000306</v>
      </c>
      <c r="Q39" t="inlineStr">
        <is>
          <t>09.06.2021</t>
        </is>
      </c>
      <c r="R39" t="inlineStr">
        <is>
          <t>PE01</t>
        </is>
      </c>
      <c r="S39" t="inlineStr">
        <is>
          <t>URG</t>
        </is>
      </c>
      <c r="T39" t="n">
        <v>38</v>
      </c>
      <c r="U39" t="inlineStr">
        <is>
          <t>85519595</t>
        </is>
      </c>
      <c r="AA39" s="44" t="n"/>
    </row>
    <row r="40" ht="16.5" customHeight="1" s="34">
      <c r="A40" s="8" t="n">
        <v>202106091</v>
      </c>
      <c r="B40" s="9" t="inlineStr">
        <is>
          <t>84009238</t>
        </is>
      </c>
      <c r="C40" s="9" t="inlineStr">
        <is>
          <t>4015630981977</t>
        </is>
      </c>
      <c r="D40" s="9" t="inlineStr">
        <is>
          <t>9196000065169886</t>
        </is>
      </c>
      <c r="E40" s="8" t="n">
        <v>2</v>
      </c>
      <c r="F40" s="8" t="n">
        <v>0</v>
      </c>
      <c r="G40" s="9" t="inlineStr">
        <is>
          <t>28091677F</t>
        </is>
      </c>
      <c r="H40" s="8" t="n">
        <v>28091677</v>
      </c>
      <c r="I40" t="inlineStr">
        <is>
          <t xml:space="preserve">VANESA </t>
        </is>
      </c>
      <c r="J40" s="9" t="inlineStr">
        <is>
          <t>WENDELERICA</t>
        </is>
      </c>
      <c r="K40">
        <f>+VLOOKUP($C40,materiales!$A$2:$C$101,2,0)</f>
        <v/>
      </c>
      <c r="L40" s="35" t="inlineStr">
        <is>
          <t>129</t>
        </is>
      </c>
      <c r="M40" t="inlineStr">
        <is>
          <t>DOSEP PRUEBA QAS</t>
        </is>
      </c>
      <c r="N40" t="inlineStr">
        <is>
          <t>ZTRA</t>
        </is>
      </c>
      <c r="O40" t="n">
        <v>2004</v>
      </c>
      <c r="P40" s="2" t="n">
        <v>20000306</v>
      </c>
      <c r="Q40" t="inlineStr">
        <is>
          <t>09.06.2021</t>
        </is>
      </c>
      <c r="R40" t="inlineStr">
        <is>
          <t>PE01</t>
        </is>
      </c>
      <c r="S40" t="inlineStr">
        <is>
          <t>URG</t>
        </is>
      </c>
      <c r="T40" t="n">
        <v>39</v>
      </c>
      <c r="U40" t="inlineStr">
        <is>
          <t>85519596</t>
        </is>
      </c>
      <c r="AA40" s="44" t="n"/>
    </row>
    <row r="41" ht="16.5" customHeight="1" s="34">
      <c r="A41" s="8" t="n">
        <v>202106091</v>
      </c>
      <c r="B41" s="9" t="inlineStr">
        <is>
          <t>84009238</t>
        </is>
      </c>
      <c r="C41" s="9" t="inlineStr">
        <is>
          <t>7798058931058</t>
        </is>
      </c>
      <c r="D41" s="9" t="inlineStr">
        <is>
          <t>9196000065170360</t>
        </is>
      </c>
      <c r="E41" s="8" t="n">
        <v>2</v>
      </c>
      <c r="F41" s="8" t="n">
        <v>0</v>
      </c>
      <c r="G41" s="9" t="inlineStr">
        <is>
          <t>28091677F</t>
        </is>
      </c>
      <c r="H41" s="8" t="n">
        <v>28091677</v>
      </c>
      <c r="I41" t="inlineStr">
        <is>
          <t xml:space="preserve">VANESA </t>
        </is>
      </c>
      <c r="J41" s="9" t="inlineStr">
        <is>
          <t>WENDELERICA</t>
        </is>
      </c>
      <c r="K41">
        <f>+VLOOKUP($C41,materiales!$A$2:$C$101,2,0)</f>
        <v/>
      </c>
      <c r="L41" s="35" t="inlineStr">
        <is>
          <t>129</t>
        </is>
      </c>
      <c r="M41" t="inlineStr">
        <is>
          <t>DOSEP PRUEBA QAS</t>
        </is>
      </c>
      <c r="N41" t="inlineStr">
        <is>
          <t>ZTRA</t>
        </is>
      </c>
      <c r="O41" t="n">
        <v>2004</v>
      </c>
      <c r="P41" s="2" t="n">
        <v>20000306</v>
      </c>
      <c r="Q41" t="inlineStr">
        <is>
          <t>09.06.2021</t>
        </is>
      </c>
      <c r="R41" t="inlineStr">
        <is>
          <t>PE01</t>
        </is>
      </c>
      <c r="S41" t="inlineStr">
        <is>
          <t>URG</t>
        </is>
      </c>
      <c r="T41" t="n">
        <v>40</v>
      </c>
      <c r="U41" t="inlineStr">
        <is>
          <t>85519596</t>
        </is>
      </c>
      <c r="AA41" s="44" t="n"/>
    </row>
    <row r="42" ht="16.5" customHeight="1" s="34">
      <c r="A42" s="8" t="n">
        <v>202106091</v>
      </c>
      <c r="B42" s="9" t="inlineStr">
        <is>
          <t>84010976</t>
        </is>
      </c>
      <c r="C42" s="9" t="inlineStr">
        <is>
          <t>4015630981977</t>
        </is>
      </c>
      <c r="D42" s="9" t="inlineStr">
        <is>
          <t>9196000065208580</t>
        </is>
      </c>
      <c r="E42" s="8" t="n">
        <v>1</v>
      </c>
      <c r="F42" s="8" t="n">
        <v>0</v>
      </c>
      <c r="G42" s="9" t="inlineStr">
        <is>
          <t>12547768M</t>
        </is>
      </c>
      <c r="H42" s="8" t="n">
        <v>12547768</v>
      </c>
      <c r="I42" t="inlineStr">
        <is>
          <t xml:space="preserve">RAMON </t>
        </is>
      </c>
      <c r="J42" s="9" t="inlineStr">
        <is>
          <t>BARROSOHUGO</t>
        </is>
      </c>
      <c r="K42">
        <f>+VLOOKUP($C42,materiales!$A$2:$C$101,2,0)</f>
        <v/>
      </c>
      <c r="L42" s="35" t="inlineStr">
        <is>
          <t>129</t>
        </is>
      </c>
      <c r="M42" t="inlineStr">
        <is>
          <t>DOSEP PRUEBA QAS</t>
        </is>
      </c>
      <c r="N42" t="inlineStr">
        <is>
          <t>ZTRA</t>
        </is>
      </c>
      <c r="O42" t="n">
        <v>2004</v>
      </c>
      <c r="P42" s="2" t="n">
        <v>20000306</v>
      </c>
      <c r="Q42" t="inlineStr">
        <is>
          <t>09.06.2021</t>
        </is>
      </c>
      <c r="R42" t="inlineStr">
        <is>
          <t>PE01</t>
        </is>
      </c>
      <c r="S42" t="inlineStr">
        <is>
          <t>URG</t>
        </is>
      </c>
      <c r="T42" t="n">
        <v>41</v>
      </c>
      <c r="U42" t="inlineStr">
        <is>
          <t>no_cargado</t>
        </is>
      </c>
      <c r="AA42" s="44" t="n"/>
    </row>
    <row r="43" ht="16.5" customHeight="1" s="34">
      <c r="A43" s="8" t="n">
        <v>202106091</v>
      </c>
      <c r="B43" s="9" t="inlineStr">
        <is>
          <t>84011029</t>
        </is>
      </c>
      <c r="C43" s="9" t="inlineStr">
        <is>
          <t>4015630066841</t>
        </is>
      </c>
      <c r="D43" s="9" t="inlineStr">
        <is>
          <t>9196000065164346</t>
        </is>
      </c>
      <c r="E43" s="8" t="n">
        <v>1</v>
      </c>
      <c r="F43" s="8" t="n">
        <v>0</v>
      </c>
      <c r="G43" s="9" t="inlineStr">
        <is>
          <t>6814672M</t>
        </is>
      </c>
      <c r="H43" s="8" t="n">
        <v>6814672</v>
      </c>
      <c r="I43" t="inlineStr">
        <is>
          <t xml:space="preserve">CARLOS </t>
        </is>
      </c>
      <c r="J43" s="9" t="inlineStr">
        <is>
          <t>CRUCEÑOJUAN</t>
        </is>
      </c>
      <c r="K43">
        <f>+VLOOKUP($C43,materiales!$A$2:$C$101,2,0)</f>
        <v/>
      </c>
      <c r="L43" s="35" t="inlineStr">
        <is>
          <t>129</t>
        </is>
      </c>
      <c r="M43" t="inlineStr">
        <is>
          <t>DOSEP PRUEBA QAS</t>
        </is>
      </c>
      <c r="N43" t="inlineStr">
        <is>
          <t>ZTRA</t>
        </is>
      </c>
      <c r="O43" t="n">
        <v>2004</v>
      </c>
      <c r="P43" s="2" t="n">
        <v>20000306</v>
      </c>
      <c r="Q43" t="inlineStr">
        <is>
          <t>09.06.2021</t>
        </is>
      </c>
      <c r="R43" t="inlineStr">
        <is>
          <t>PE01</t>
        </is>
      </c>
      <c r="S43" t="inlineStr">
        <is>
          <t>URG</t>
        </is>
      </c>
      <c r="T43" t="n">
        <v>46</v>
      </c>
      <c r="U43" t="inlineStr">
        <is>
          <t>85519597</t>
        </is>
      </c>
      <c r="AA43" s="44" t="n"/>
    </row>
    <row r="44" ht="16.5" customHeight="1" s="34">
      <c r="A44" s="8" t="n">
        <v>202106091</v>
      </c>
      <c r="B44" s="9" t="inlineStr">
        <is>
          <t>84011029</t>
        </is>
      </c>
      <c r="C44" s="9" t="inlineStr">
        <is>
          <t>4015630066841</t>
        </is>
      </c>
      <c r="D44" s="9" t="inlineStr">
        <is>
          <t>9196000065189659</t>
        </is>
      </c>
      <c r="E44" s="8" t="n">
        <v>3</v>
      </c>
      <c r="F44" s="8" t="n">
        <v>0</v>
      </c>
      <c r="G44" s="9" t="inlineStr">
        <is>
          <t>45382523M</t>
        </is>
      </c>
      <c r="H44" s="8" t="n">
        <v>45382523</v>
      </c>
      <c r="I44" t="inlineStr">
        <is>
          <t xml:space="preserve">THOMAS </t>
        </is>
      </c>
      <c r="J44" s="9" t="inlineStr">
        <is>
          <t>ROJASULISES</t>
        </is>
      </c>
      <c r="K44">
        <f>+VLOOKUP($C44,materiales!$A$2:$C$101,2,0)</f>
        <v/>
      </c>
      <c r="L44" s="35" t="inlineStr">
        <is>
          <t>129</t>
        </is>
      </c>
      <c r="M44" t="inlineStr">
        <is>
          <t>DOSEP PRUEBA QAS</t>
        </is>
      </c>
      <c r="N44" t="inlineStr">
        <is>
          <t>ZTRA</t>
        </is>
      </c>
      <c r="O44" t="n">
        <v>2004</v>
      </c>
      <c r="P44" s="2" t="n">
        <v>20000306</v>
      </c>
      <c r="Q44" t="inlineStr">
        <is>
          <t>09.06.2021</t>
        </is>
      </c>
      <c r="R44" t="inlineStr">
        <is>
          <t>PE01</t>
        </is>
      </c>
      <c r="S44" t="inlineStr">
        <is>
          <t>URG</t>
        </is>
      </c>
      <c r="T44" t="n">
        <v>47</v>
      </c>
      <c r="U44" t="inlineStr">
        <is>
          <t>85519599</t>
        </is>
      </c>
      <c r="AA44" s="44" t="n"/>
    </row>
    <row r="45" ht="16.5" customHeight="1" s="34">
      <c r="A45" s="8" t="n">
        <v>202106091</v>
      </c>
      <c r="B45" s="9" t="inlineStr">
        <is>
          <t>84011029</t>
        </is>
      </c>
      <c r="C45" s="9" t="inlineStr">
        <is>
          <t>4015630066841</t>
        </is>
      </c>
      <c r="D45" s="9" t="inlineStr">
        <is>
          <t>9196000065218193</t>
        </is>
      </c>
      <c r="E45" s="8" t="n">
        <v>1</v>
      </c>
      <c r="F45" s="8" t="n">
        <v>0</v>
      </c>
      <c r="G45" s="9" t="inlineStr">
        <is>
          <t>25565975F</t>
        </is>
      </c>
      <c r="H45" s="8" t="n">
        <v>25565975</v>
      </c>
      <c r="I45" t="inlineStr">
        <is>
          <t xml:space="preserve">YOLANDA </t>
        </is>
      </c>
      <c r="J45" s="9" t="inlineStr">
        <is>
          <t>ZAMORANOMARCELA</t>
        </is>
      </c>
      <c r="K45">
        <f>+VLOOKUP($C45,materiales!$A$2:$C$101,2,0)</f>
        <v/>
      </c>
      <c r="L45" s="35" t="inlineStr">
        <is>
          <t>129</t>
        </is>
      </c>
      <c r="M45" t="inlineStr">
        <is>
          <t>DOSEP PRUEBA QAS</t>
        </is>
      </c>
      <c r="N45" t="inlineStr">
        <is>
          <t>ZTRA</t>
        </is>
      </c>
      <c r="O45" t="n">
        <v>2004</v>
      </c>
      <c r="P45" s="2" t="n">
        <v>20000306</v>
      </c>
      <c r="Q45" t="inlineStr">
        <is>
          <t>09.06.2021</t>
        </is>
      </c>
      <c r="R45" t="inlineStr">
        <is>
          <t>PE01</t>
        </is>
      </c>
      <c r="S45" t="inlineStr">
        <is>
          <t>URG</t>
        </is>
      </c>
      <c r="T45" t="n">
        <v>48</v>
      </c>
      <c r="U45" t="inlineStr">
        <is>
          <t>85519371</t>
        </is>
      </c>
      <c r="AA45" s="44" t="n"/>
    </row>
    <row r="46" ht="16.5" customHeight="1" s="34">
      <c r="A46" s="8" t="n">
        <v>202106091</v>
      </c>
      <c r="B46" s="9" t="inlineStr">
        <is>
          <t>84011029</t>
        </is>
      </c>
      <c r="C46" s="9" t="inlineStr">
        <is>
          <t>4015630981977</t>
        </is>
      </c>
      <c r="D46" s="9" t="inlineStr">
        <is>
          <t>9196000065168302</t>
        </is>
      </c>
      <c r="E46" s="8" t="n">
        <v>1</v>
      </c>
      <c r="F46" s="8" t="n">
        <v>0</v>
      </c>
      <c r="G46" s="9" t="inlineStr">
        <is>
          <t>6374876F</t>
        </is>
      </c>
      <c r="H46" s="8" t="n">
        <v>6374876</v>
      </c>
      <c r="I46" t="inlineStr">
        <is>
          <t xml:space="preserve">NIEVES </t>
        </is>
      </c>
      <c r="J46" s="9" t="inlineStr">
        <is>
          <t>ABARCABLANCA</t>
        </is>
      </c>
      <c r="K46">
        <f>+VLOOKUP($C46,materiales!$A$2:$C$101,2,0)</f>
        <v/>
      </c>
      <c r="L46" s="35" t="inlineStr">
        <is>
          <t>129</t>
        </is>
      </c>
      <c r="M46" t="inlineStr">
        <is>
          <t>DOSEP PRUEBA QAS</t>
        </is>
      </c>
      <c r="N46" t="inlineStr">
        <is>
          <t>ZTRA</t>
        </is>
      </c>
      <c r="O46" t="n">
        <v>2004</v>
      </c>
      <c r="P46" s="2" t="n">
        <v>20000306</v>
      </c>
      <c r="Q46" t="inlineStr">
        <is>
          <t>09.06.2021</t>
        </is>
      </c>
      <c r="R46" t="inlineStr">
        <is>
          <t>PE01</t>
        </is>
      </c>
      <c r="S46" t="inlineStr">
        <is>
          <t>URG</t>
        </is>
      </c>
      <c r="T46" t="n">
        <v>49</v>
      </c>
      <c r="U46" t="inlineStr">
        <is>
          <t>85519598</t>
        </is>
      </c>
      <c r="AA46" s="44" t="n"/>
    </row>
    <row r="47" ht="16.5" customHeight="1" s="34">
      <c r="A47" s="8" t="n">
        <v>202106091</v>
      </c>
      <c r="B47" s="9" t="inlineStr">
        <is>
          <t>84011029</t>
        </is>
      </c>
      <c r="C47" s="9" t="inlineStr">
        <is>
          <t>4015630981977</t>
        </is>
      </c>
      <c r="D47" s="9" t="inlineStr">
        <is>
          <t>9196000065168771</t>
        </is>
      </c>
      <c r="E47" s="8" t="n">
        <v>1</v>
      </c>
      <c r="F47" s="8" t="n">
        <v>0</v>
      </c>
      <c r="G47" s="9" t="inlineStr">
        <is>
          <t>6374876F</t>
        </is>
      </c>
      <c r="H47" s="8" t="n">
        <v>6374876</v>
      </c>
      <c r="I47" t="inlineStr">
        <is>
          <t xml:space="preserve">NIEVES </t>
        </is>
      </c>
      <c r="J47" s="9" t="inlineStr">
        <is>
          <t>ABARCABLANCA</t>
        </is>
      </c>
      <c r="K47">
        <f>+VLOOKUP($C47,materiales!$A$2:$C$101,2,0)</f>
        <v/>
      </c>
      <c r="L47" s="35" t="inlineStr">
        <is>
          <t>129</t>
        </is>
      </c>
      <c r="M47" t="inlineStr">
        <is>
          <t>DOSEP PRUEBA QAS</t>
        </is>
      </c>
      <c r="N47" t="inlineStr">
        <is>
          <t>ZTRA</t>
        </is>
      </c>
      <c r="O47" t="n">
        <v>2004</v>
      </c>
      <c r="P47" s="2" t="n">
        <v>20000306</v>
      </c>
      <c r="Q47" t="inlineStr">
        <is>
          <t>09.06.2021</t>
        </is>
      </c>
      <c r="R47" t="inlineStr">
        <is>
          <t>PE01</t>
        </is>
      </c>
      <c r="S47" t="inlineStr">
        <is>
          <t>URG</t>
        </is>
      </c>
      <c r="T47" t="n">
        <v>50</v>
      </c>
      <c r="U47" t="inlineStr">
        <is>
          <t>85519598</t>
        </is>
      </c>
      <c r="AA47" s="44" t="n"/>
    </row>
    <row r="48" ht="16.5" customHeight="1" s="34">
      <c r="A48" s="8" t="n">
        <v>202106091</v>
      </c>
      <c r="B48" s="9" t="inlineStr">
        <is>
          <t>84011029</t>
        </is>
      </c>
      <c r="C48" s="9" t="inlineStr">
        <is>
          <t>7798058930969</t>
        </is>
      </c>
      <c r="D48" s="9" t="inlineStr">
        <is>
          <t>9196000065190310</t>
        </is>
      </c>
      <c r="E48" s="8" t="n">
        <v>1</v>
      </c>
      <c r="F48" s="8" t="n">
        <v>0</v>
      </c>
      <c r="G48" s="9" t="inlineStr">
        <is>
          <t>45382523M</t>
        </is>
      </c>
      <c r="H48" s="8" t="n">
        <v>45382523</v>
      </c>
      <c r="I48" t="inlineStr">
        <is>
          <t xml:space="preserve">THOMAS </t>
        </is>
      </c>
      <c r="J48" s="9" t="inlineStr">
        <is>
          <t>ROJASULISES</t>
        </is>
      </c>
      <c r="K48">
        <f>+VLOOKUP($C48,materiales!$A$2:$C$101,2,0)</f>
        <v/>
      </c>
      <c r="L48" s="35" t="inlineStr">
        <is>
          <t>129</t>
        </is>
      </c>
      <c r="M48" t="inlineStr">
        <is>
          <t>DOSEP PRUEBA QAS</t>
        </is>
      </c>
      <c r="N48" t="inlineStr">
        <is>
          <t>ZTRA</t>
        </is>
      </c>
      <c r="O48" t="n">
        <v>2004</v>
      </c>
      <c r="P48" s="2" t="n">
        <v>20000306</v>
      </c>
      <c r="Q48" t="inlineStr">
        <is>
          <t>09.06.2021</t>
        </is>
      </c>
      <c r="R48" t="inlineStr">
        <is>
          <t>PE01</t>
        </is>
      </c>
      <c r="S48" t="inlineStr">
        <is>
          <t>URG</t>
        </is>
      </c>
      <c r="T48" t="n">
        <v>51</v>
      </c>
      <c r="U48" t="inlineStr">
        <is>
          <t>85519599</t>
        </is>
      </c>
      <c r="AA48" s="44" t="n"/>
    </row>
    <row r="49" ht="16.5" customHeight="1" s="34">
      <c r="A49" s="8" t="n">
        <v>202106091</v>
      </c>
      <c r="B49" s="9" t="inlineStr">
        <is>
          <t>84011032</t>
        </is>
      </c>
      <c r="C49" s="9" t="inlineStr">
        <is>
          <t>4015630066841</t>
        </is>
      </c>
      <c r="D49" s="9" t="inlineStr">
        <is>
          <t>9196000065171203</t>
        </is>
      </c>
      <c r="E49" s="8" t="n">
        <v>1</v>
      </c>
      <c r="F49" s="8" t="n">
        <v>0</v>
      </c>
      <c r="G49" s="9" t="inlineStr">
        <is>
          <t>14405536F</t>
        </is>
      </c>
      <c r="H49" s="8" t="n">
        <v>14405536</v>
      </c>
      <c r="I49" t="inlineStr">
        <is>
          <t>DEL CARMEN</t>
        </is>
      </c>
      <c r="J49" s="9" t="inlineStr">
        <is>
          <t>MORANMARIA</t>
        </is>
      </c>
      <c r="K49">
        <f>+VLOOKUP($C49,materiales!$A$2:$C$101,2,0)</f>
        <v/>
      </c>
      <c r="L49" s="35" t="inlineStr">
        <is>
          <t>129</t>
        </is>
      </c>
      <c r="M49" t="inlineStr">
        <is>
          <t>DOSEP PRUEBA QAS</t>
        </is>
      </c>
      <c r="N49" t="inlineStr">
        <is>
          <t>ZTRA</t>
        </is>
      </c>
      <c r="O49" t="n">
        <v>2004</v>
      </c>
      <c r="P49" s="2" t="n">
        <v>20000306</v>
      </c>
      <c r="Q49" t="inlineStr">
        <is>
          <t>09.06.2021</t>
        </is>
      </c>
      <c r="R49" t="inlineStr">
        <is>
          <t>PE01</t>
        </is>
      </c>
      <c r="S49" t="inlineStr">
        <is>
          <t>URG</t>
        </is>
      </c>
      <c r="T49" t="n">
        <v>52</v>
      </c>
      <c r="U49" t="inlineStr">
        <is>
          <t>85519601</t>
        </is>
      </c>
      <c r="AA49" s="44" t="n"/>
    </row>
    <row r="50" ht="16.5" customHeight="1" s="34">
      <c r="A50" s="8" t="n">
        <v>202106091</v>
      </c>
      <c r="B50" s="9" t="inlineStr">
        <is>
          <t>84011043</t>
        </is>
      </c>
      <c r="C50" s="9" t="inlineStr">
        <is>
          <t>4015630066841</t>
        </is>
      </c>
      <c r="D50" s="9" t="inlineStr">
        <is>
          <t>9196000065163919</t>
        </is>
      </c>
      <c r="E50" s="8" t="n">
        <v>1</v>
      </c>
      <c r="F50" s="8" t="n">
        <v>0</v>
      </c>
      <c r="G50" s="9" t="inlineStr">
        <is>
          <t>18630544M</t>
        </is>
      </c>
      <c r="H50" s="8" t="n">
        <v>18630544</v>
      </c>
      <c r="I50" t="inlineStr">
        <is>
          <t xml:space="preserve">ALFREDO </t>
        </is>
      </c>
      <c r="J50" s="9" t="inlineStr">
        <is>
          <t>FEDERICERICARDO</t>
        </is>
      </c>
      <c r="K50">
        <f>+VLOOKUP($C50,materiales!$A$2:$C$101,2,0)</f>
        <v/>
      </c>
      <c r="L50" s="35" t="inlineStr">
        <is>
          <t>129</t>
        </is>
      </c>
      <c r="M50" t="inlineStr">
        <is>
          <t>DOSEP PRUEBA QAS</t>
        </is>
      </c>
      <c r="N50" t="inlineStr">
        <is>
          <t>ZTRA</t>
        </is>
      </c>
      <c r="O50" t="n">
        <v>2004</v>
      </c>
      <c r="P50" s="2" t="n">
        <v>20000306</v>
      </c>
      <c r="Q50" t="inlineStr">
        <is>
          <t>09.06.2021</t>
        </is>
      </c>
      <c r="R50" t="inlineStr">
        <is>
          <t>PE01</t>
        </is>
      </c>
      <c r="S50" t="inlineStr">
        <is>
          <t>URG</t>
        </is>
      </c>
      <c r="T50" t="n">
        <v>57</v>
      </c>
      <c r="U50" t="inlineStr">
        <is>
          <t>85519603</t>
        </is>
      </c>
      <c r="AA50" s="44" t="n"/>
    </row>
    <row r="51" ht="16.5" customHeight="1" s="34">
      <c r="A51" s="8" t="n">
        <v>202106091</v>
      </c>
      <c r="B51" s="9" t="inlineStr">
        <is>
          <t>84011043</t>
        </is>
      </c>
      <c r="C51" s="9" t="inlineStr">
        <is>
          <t>4015630066841</t>
        </is>
      </c>
      <c r="D51" s="9" t="inlineStr">
        <is>
          <t>9196000065168731</t>
        </is>
      </c>
      <c r="E51" s="8" t="n">
        <v>1</v>
      </c>
      <c r="F51" s="8" t="n">
        <v>0</v>
      </c>
      <c r="G51" s="9" t="inlineStr">
        <is>
          <t>5080361F</t>
        </is>
      </c>
      <c r="H51" s="8" t="n">
        <v>5080361</v>
      </c>
      <c r="I51" t="inlineStr">
        <is>
          <t>MARIBEL</t>
        </is>
      </c>
      <c r="J51" s="9" t="inlineStr">
        <is>
          <t>AMAYA</t>
        </is>
      </c>
      <c r="K51">
        <f>+VLOOKUP($C51,materiales!$A$2:$C$101,2,0)</f>
        <v/>
      </c>
      <c r="L51" s="35" t="inlineStr">
        <is>
          <t>129</t>
        </is>
      </c>
      <c r="M51" t="inlineStr">
        <is>
          <t>DOSEP PRUEBA QAS</t>
        </is>
      </c>
      <c r="N51" t="inlineStr">
        <is>
          <t>ZTRA</t>
        </is>
      </c>
      <c r="O51" t="n">
        <v>2004</v>
      </c>
      <c r="P51" s="2" t="n">
        <v>20000306</v>
      </c>
      <c r="Q51" t="inlineStr">
        <is>
          <t>09.06.2021</t>
        </is>
      </c>
      <c r="R51" t="inlineStr">
        <is>
          <t>PE01</t>
        </is>
      </c>
      <c r="S51" t="inlineStr">
        <is>
          <t>URG</t>
        </is>
      </c>
      <c r="T51" t="n">
        <v>58</v>
      </c>
      <c r="U51" t="inlineStr">
        <is>
          <t>85519604</t>
        </is>
      </c>
      <c r="AA51" s="44" t="n"/>
    </row>
    <row r="52" ht="16.5" customHeight="1" s="34">
      <c r="A52" s="8" t="n">
        <v>202106091</v>
      </c>
      <c r="B52" s="9" t="inlineStr">
        <is>
          <t>84011044</t>
        </is>
      </c>
      <c r="C52" s="9" t="inlineStr">
        <is>
          <t>4015630066841</t>
        </is>
      </c>
      <c r="D52" s="9" t="inlineStr">
        <is>
          <t>9196000065174725</t>
        </is>
      </c>
      <c r="E52" s="8" t="n">
        <v>1</v>
      </c>
      <c r="F52" s="8" t="n">
        <v>0</v>
      </c>
      <c r="G52" s="9" t="inlineStr">
        <is>
          <t>14171071M</t>
        </is>
      </c>
      <c r="H52" s="8" t="n">
        <v>14171071</v>
      </c>
      <c r="I52" t="inlineStr">
        <is>
          <t xml:space="preserve">HILARIO </t>
        </is>
      </c>
      <c r="J52" s="9" t="inlineStr">
        <is>
          <t>AMIEVANICANDRO</t>
        </is>
      </c>
      <c r="K52">
        <f>+VLOOKUP($C52,materiales!$A$2:$C$101,2,0)</f>
        <v/>
      </c>
      <c r="L52" s="35" t="inlineStr">
        <is>
          <t>129</t>
        </is>
      </c>
      <c r="M52" t="inlineStr">
        <is>
          <t>DOSEP PRUEBA QAS</t>
        </is>
      </c>
      <c r="N52" t="inlineStr">
        <is>
          <t>ZTRA</t>
        </is>
      </c>
      <c r="O52" t="n">
        <v>2004</v>
      </c>
      <c r="P52" s="2" t="n">
        <v>20000306</v>
      </c>
      <c r="Q52" t="inlineStr">
        <is>
          <t>09.06.2021</t>
        </is>
      </c>
      <c r="R52" t="inlineStr">
        <is>
          <t>PE01</t>
        </is>
      </c>
      <c r="S52" t="inlineStr">
        <is>
          <t>URG</t>
        </is>
      </c>
      <c r="T52" t="n">
        <v>60</v>
      </c>
      <c r="U52" t="inlineStr">
        <is>
          <t>85519606</t>
        </is>
      </c>
      <c r="AA52" s="44" t="n"/>
    </row>
    <row r="53" ht="16.5" customHeight="1" s="34">
      <c r="A53" s="8" t="n">
        <v>202106091</v>
      </c>
      <c r="B53" s="9" t="inlineStr">
        <is>
          <t>84011062</t>
        </is>
      </c>
      <c r="C53" s="9" t="inlineStr">
        <is>
          <t>4015630981977</t>
        </is>
      </c>
      <c r="D53" s="9" t="inlineStr">
        <is>
          <t>9196000065179104</t>
        </is>
      </c>
      <c r="E53" s="8" t="n">
        <v>1</v>
      </c>
      <c r="F53" s="8" t="n">
        <v>0</v>
      </c>
      <c r="G53" s="9" t="inlineStr">
        <is>
          <t>11731785F</t>
        </is>
      </c>
      <c r="H53" s="8" t="n">
        <v>11731785</v>
      </c>
      <c r="I53" t="inlineStr">
        <is>
          <t xml:space="preserve">EDITH </t>
        </is>
      </c>
      <c r="J53" s="9" t="inlineStr">
        <is>
          <t>OLIVARESELBA</t>
        </is>
      </c>
      <c r="K53">
        <f>+VLOOKUP($C53,materiales!$A$2:$C$101,2,0)</f>
        <v/>
      </c>
      <c r="L53" s="35" t="inlineStr">
        <is>
          <t>129</t>
        </is>
      </c>
      <c r="M53" t="inlineStr">
        <is>
          <t>DOSEP PRUEBA QAS</t>
        </is>
      </c>
      <c r="N53" t="inlineStr">
        <is>
          <t>ZTRA</t>
        </is>
      </c>
      <c r="O53" t="n">
        <v>2004</v>
      </c>
      <c r="P53" s="2" t="n">
        <v>20000306</v>
      </c>
      <c r="Q53" t="inlineStr">
        <is>
          <t>09.06.2021</t>
        </is>
      </c>
      <c r="R53" t="inlineStr">
        <is>
          <t>PE01</t>
        </is>
      </c>
      <c r="S53" t="inlineStr">
        <is>
          <t>URG</t>
        </is>
      </c>
      <c r="T53" t="n">
        <v>62</v>
      </c>
      <c r="U53" t="inlineStr">
        <is>
          <t>85519607</t>
        </is>
      </c>
      <c r="AA53" s="44" t="n"/>
    </row>
    <row r="54" ht="16.5" customHeight="1" s="34">
      <c r="A54" s="8" t="n">
        <v>202106091</v>
      </c>
      <c r="B54" s="9" t="inlineStr">
        <is>
          <t>84011073</t>
        </is>
      </c>
      <c r="C54" s="9" t="inlineStr">
        <is>
          <t>7798058930969</t>
        </is>
      </c>
      <c r="D54" s="9" t="inlineStr">
        <is>
          <t>9196000065196145</t>
        </is>
      </c>
      <c r="E54" s="8" t="n">
        <v>2</v>
      </c>
      <c r="F54" s="8" t="n">
        <v>0</v>
      </c>
      <c r="G54" s="9" t="inlineStr">
        <is>
          <t>10945160M</t>
        </is>
      </c>
      <c r="H54" s="8" t="n">
        <v>10945160</v>
      </c>
      <c r="I54" t="inlineStr">
        <is>
          <t xml:space="preserve">SANTIAGO </t>
        </is>
      </c>
      <c r="J54" s="9" t="inlineStr">
        <is>
          <t>ANDRADAMANUEL</t>
        </is>
      </c>
      <c r="K54">
        <f>+VLOOKUP($C54,materiales!$A$2:$C$101,2,0)</f>
        <v/>
      </c>
      <c r="L54" s="35" t="inlineStr">
        <is>
          <t>129</t>
        </is>
      </c>
      <c r="M54" t="inlineStr">
        <is>
          <t>DOSEP PRUEBA QAS</t>
        </is>
      </c>
      <c r="N54" t="inlineStr">
        <is>
          <t>ZTRA</t>
        </is>
      </c>
      <c r="O54" t="n">
        <v>2004</v>
      </c>
      <c r="P54" s="2" t="n">
        <v>20000306</v>
      </c>
      <c r="Q54" t="inlineStr">
        <is>
          <t>09.06.2021</t>
        </is>
      </c>
      <c r="R54" t="inlineStr">
        <is>
          <t>PE01</t>
        </is>
      </c>
      <c r="S54" t="inlineStr">
        <is>
          <t>URG</t>
        </is>
      </c>
      <c r="T54" t="n">
        <v>64</v>
      </c>
      <c r="U54" t="inlineStr">
        <is>
          <t>85519608</t>
        </is>
      </c>
      <c r="AA54" s="44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J625"/>
  <sheetViews>
    <sheetView tabSelected="1" workbookViewId="0">
      <selection activeCell="A2" sqref="A2:H2"/>
    </sheetView>
  </sheetViews>
  <sheetFormatPr baseColWidth="10" defaultRowHeight="18.75"/>
  <cols>
    <col width="21.5703125" bestFit="1" customWidth="1" style="65" min="1" max="1"/>
    <col width="20.85546875" customWidth="1" style="65" min="2" max="2"/>
    <col width="16.85546875" customWidth="1" style="65" min="3" max="3"/>
    <col width="12.42578125" bestFit="1" customWidth="1" style="65" min="4" max="4"/>
    <col width="15.85546875" bestFit="1" customWidth="1" style="65" min="5" max="5"/>
    <col width="16.28515625" bestFit="1" customWidth="1" style="65" min="6" max="6"/>
    <col width="14.5703125" bestFit="1" customWidth="1" style="65" min="7" max="7"/>
    <col width="15" customWidth="1" style="65" min="8" max="8"/>
    <col width="15.5703125" customWidth="1" style="65" min="9" max="9"/>
    <col width="22.7109375" customWidth="1" style="65" min="10" max="10"/>
    <col width="11.42578125" customWidth="1" style="65" min="11" max="16384"/>
  </cols>
  <sheetData>
    <row r="1" ht="21.75" customHeight="1" s="34">
      <c r="A1" s="75" t="inlineStr">
        <is>
          <t>Numero de Carnet</t>
        </is>
      </c>
      <c r="B1" s="75" t="inlineStr">
        <is>
          <t>Nombre</t>
        </is>
      </c>
      <c r="C1" s="75" t="inlineStr">
        <is>
          <t>Apellido</t>
        </is>
      </c>
      <c r="D1" s="75" t="inlineStr">
        <is>
          <t>DNI</t>
        </is>
      </c>
      <c r="E1" s="75" t="inlineStr">
        <is>
          <t>Farmacia</t>
        </is>
      </c>
      <c r="F1" s="75" t="inlineStr">
        <is>
          <t>Direccion</t>
        </is>
      </c>
      <c r="G1" s="75" t="inlineStr">
        <is>
          <t>Locadlidad</t>
        </is>
      </c>
      <c r="H1" s="75" t="inlineStr">
        <is>
          <t>sexo(M/F)</t>
        </is>
      </c>
      <c r="I1" s="76" t="inlineStr">
        <is>
          <t>Condicion</t>
        </is>
      </c>
      <c r="J1" s="76" t="inlineStr">
        <is>
          <t>Nombre Completo</t>
        </is>
      </c>
    </row>
    <row r="2" ht="19.5" customHeight="1" s="34">
      <c r="A2" s="69" t="n"/>
      <c r="E2" s="69" t="n"/>
      <c r="F2" s="69" t="n"/>
      <c r="G2" s="69" t="n"/>
      <c r="I2" s="65" t="inlineStr">
        <is>
          <t>84005541</t>
        </is>
      </c>
      <c r="J2" s="65">
        <f>+IF(AND(I2="no_cargado",B2=""),"Ingresar nombre",CONCATENATE(B2, " ", C2))</f>
        <v/>
      </c>
    </row>
    <row r="3" ht="19.5" customHeight="1" s="34">
      <c r="A3" s="69" t="n"/>
      <c r="B3" s="69" t="n"/>
      <c r="C3" s="69" t="n"/>
      <c r="E3" s="69" t="n"/>
      <c r="F3" s="69" t="n"/>
      <c r="G3" s="69" t="n"/>
      <c r="I3" s="65" t="inlineStr">
        <is>
          <t>84005541</t>
        </is>
      </c>
      <c r="J3" s="65">
        <f>+IF(AND(I3="no_cargado",B3=""),"Ingresar nombre",CONCATENATE(B3, " ", C3))</f>
        <v/>
      </c>
    </row>
    <row r="4" ht="19.5" customHeight="1" s="34">
      <c r="A4" s="69" t="n"/>
      <c r="I4" s="65" t="inlineStr">
        <is>
          <t>84005541</t>
        </is>
      </c>
      <c r="J4" s="65">
        <f>+IF(AND(I4="no_cargado",B4=""),"Ingresar nombre",CONCATENATE(B4, " ", C4))</f>
        <v/>
      </c>
    </row>
    <row r="5" ht="19.5" customHeight="1" s="34">
      <c r="A5" s="69" t="n"/>
      <c r="I5" s="65" t="inlineStr">
        <is>
          <t>84005541</t>
        </is>
      </c>
      <c r="J5" s="65">
        <f>+IF(AND(I5="no_cargado",B5=""),"Ingresar nombre",CONCATENATE(B5, " ", C5))</f>
        <v/>
      </c>
    </row>
    <row r="6">
      <c r="I6" s="65" t="inlineStr">
        <is>
          <t>84005541</t>
        </is>
      </c>
      <c r="J6" s="65">
        <f>+IF(AND(I6="no_cargado",B6=""),"Ingresar nombre",CONCATENATE(B6, " ", C6))</f>
        <v/>
      </c>
    </row>
    <row r="7">
      <c r="A7" s="65">
        <f>+IF(inicio!M17="no_cargado",inicio!B17,"")</f>
        <v/>
      </c>
      <c r="I7" s="65" t="inlineStr">
        <is>
          <t>84005541</t>
        </is>
      </c>
      <c r="J7" s="65">
        <f>+IF(AND(I7="no_cargado",B7=""),"Ingresar nombre",CONCATENATE(B7, " ", C7))</f>
        <v/>
      </c>
    </row>
    <row r="8">
      <c r="A8" s="65">
        <f>+IF(inicio!M18="no_cargado",inicio!B18,"")</f>
        <v/>
      </c>
      <c r="I8" s="65" t="inlineStr">
        <is>
          <t>84005541</t>
        </is>
      </c>
      <c r="J8" s="65">
        <f>+IF(AND(I8="no_cargado",B8=""),"Ingresar nombre",CONCATENATE(B8, " ", C8))</f>
        <v/>
      </c>
    </row>
    <row r="9">
      <c r="A9" s="65">
        <f>+IF(inicio!M19="no_cargado",inicio!B19,"")</f>
        <v/>
      </c>
      <c r="I9" s="65" t="inlineStr">
        <is>
          <t>84005541</t>
        </is>
      </c>
      <c r="J9" s="65">
        <f>+IF(AND(I9="no_cargado",B9=""),"Ingresar nombre",CONCATENATE(B9, " ", C9))</f>
        <v/>
      </c>
    </row>
    <row r="10">
      <c r="A10" s="65">
        <f>+IF(inicio!M20="no_cargado",inicio!B20,"")</f>
        <v/>
      </c>
      <c r="I10" s="65" t="inlineStr">
        <is>
          <t>84005541</t>
        </is>
      </c>
      <c r="J10" s="65">
        <f>+IF(AND(I10="no_cargado",B10=""),"Ingresar nombre",CONCATENATE(B10, " ", C10))</f>
        <v/>
      </c>
    </row>
    <row r="11">
      <c r="A11" s="65">
        <f>+IF(inicio!M21="no_cargado",inicio!B21,"")</f>
        <v/>
      </c>
      <c r="I11" s="65" t="inlineStr">
        <is>
          <t>84005541</t>
        </is>
      </c>
      <c r="J11" s="65">
        <f>+IF(AND(I11="no_cargado",B11=""),"Ingresar nombre",CONCATENATE(B11, " ", C11))</f>
        <v/>
      </c>
    </row>
    <row r="12">
      <c r="A12" s="65">
        <f>+IF(inicio!M22="no_cargado",inicio!B22,"")</f>
        <v/>
      </c>
      <c r="I12" s="65" t="inlineStr">
        <is>
          <t>84005541</t>
        </is>
      </c>
      <c r="J12" s="65">
        <f>+IF(AND(I12="no_cargado",B12=""),"Ingresar nombre",CONCATENATE(B12, " ", C12))</f>
        <v/>
      </c>
    </row>
    <row r="13">
      <c r="A13" s="65">
        <f>+IF(inicio!M23="no_cargado",inicio!B23,"")</f>
        <v/>
      </c>
      <c r="I13" s="65" t="inlineStr">
        <is>
          <t>84005541</t>
        </is>
      </c>
      <c r="J13" s="65">
        <f>+IF(AND(I13="no_cargado",B13=""),"Ingresar nombre",CONCATENATE(B13, " ", C13))</f>
        <v/>
      </c>
    </row>
    <row r="14">
      <c r="A14" s="65">
        <f>+IF(inicio!M24="no_cargado",inicio!B24,"")</f>
        <v/>
      </c>
      <c r="B14" s="73" t="n"/>
      <c r="I14" s="65" t="inlineStr">
        <is>
          <t>84005541</t>
        </is>
      </c>
      <c r="J14" s="65">
        <f>+IF(AND(I14="no_cargado",B14=""),"Ingresar nombre",CONCATENATE(B14, " ", C14))</f>
        <v/>
      </c>
    </row>
    <row r="15">
      <c r="A15" s="65">
        <f>+IF(inicio!M25="no_cargado",inicio!B25,"")</f>
        <v/>
      </c>
      <c r="I15" s="65" t="inlineStr">
        <is>
          <t>84005541</t>
        </is>
      </c>
      <c r="J15" s="65">
        <f>+IF(AND(I15="no_cargado",B15=""),"Ingresar nombre",CONCATENATE(B15, " ", C15))</f>
        <v/>
      </c>
    </row>
    <row r="16">
      <c r="A16" s="65">
        <f>+IF(inicio!M26="no_cargado",inicio!B26,"")</f>
        <v/>
      </c>
      <c r="I16" s="65" t="inlineStr">
        <is>
          <t>84005541</t>
        </is>
      </c>
      <c r="J16" s="65">
        <f>+IF(AND(I16="no_cargado",B16=""),"Ingresar nombre",CONCATENATE(B16, " ", C16))</f>
        <v/>
      </c>
    </row>
    <row r="17">
      <c r="A17" s="65">
        <f>+IF(inicio!M27="no_cargado",inicio!B27,"")</f>
        <v/>
      </c>
      <c r="I17" s="65" t="inlineStr">
        <is>
          <t>84005541</t>
        </is>
      </c>
      <c r="J17" s="65">
        <f>+IF(AND(I17="no_cargado",B17=""),"Ingresar nombre",CONCATENATE(B17, " ", C17))</f>
        <v/>
      </c>
    </row>
    <row r="18">
      <c r="A18" s="65">
        <f>+IF(inicio!M28="no_cargado",inicio!B28,"")</f>
        <v/>
      </c>
      <c r="I18" s="65" t="inlineStr">
        <is>
          <t>84005541</t>
        </is>
      </c>
      <c r="J18" s="65">
        <f>+IF(AND(I18="no_cargado",B18=""),"Ingresar nombre",CONCATENATE(B18, " ", C18))</f>
        <v/>
      </c>
    </row>
    <row r="19">
      <c r="A19" s="65">
        <f>+IF(inicio!M29="no_cargado",inicio!B29,"")</f>
        <v/>
      </c>
      <c r="I19" s="65" t="inlineStr">
        <is>
          <t>84005542</t>
        </is>
      </c>
      <c r="J19" s="65">
        <f>+IF(AND(I19="no_cargado",B19=""),"Ingresar nombre",CONCATENATE(B19, " ", C19))</f>
        <v/>
      </c>
    </row>
    <row r="20">
      <c r="A20" s="65">
        <f>+IF(inicio!M30="no_cargado",inicio!B30,"")</f>
        <v/>
      </c>
      <c r="I20" s="65" t="inlineStr">
        <is>
          <t>84005543</t>
        </is>
      </c>
      <c r="J20" s="65">
        <f>+IF(AND(I20="no_cargado",B20=""),"Ingresar nombre",CONCATENATE(B20, " ", C20))</f>
        <v/>
      </c>
    </row>
    <row r="21">
      <c r="A21" s="65">
        <f>+IF(inicio!M31="no_cargado",inicio!B31,"")</f>
        <v/>
      </c>
      <c r="I21" s="65" t="inlineStr">
        <is>
          <t>84005544</t>
        </is>
      </c>
      <c r="J21" s="65">
        <f>+IF(AND(I21="no_cargado",B21=""),"Ingresar nombre",CONCATENATE(B21, " ", C21))</f>
        <v/>
      </c>
    </row>
    <row r="22">
      <c r="A22" s="65">
        <f>+IF(inicio!M32="no_cargado",inicio!B32,"")</f>
        <v/>
      </c>
      <c r="I22" s="65" t="inlineStr">
        <is>
          <t>84005545</t>
        </is>
      </c>
      <c r="J22" s="65">
        <f>+IF(AND(I22="no_cargado",B22=""),"Ingresar nombre",CONCATENATE(B22, " ", C22))</f>
        <v/>
      </c>
    </row>
    <row r="23">
      <c r="A23" s="65">
        <f>+IF(inicio!M33="no_cargado",inicio!B33,"")</f>
        <v/>
      </c>
      <c r="I23" s="65" t="inlineStr">
        <is>
          <t>84005546</t>
        </is>
      </c>
      <c r="J23" s="65">
        <f>+IF(AND(I23="no_cargado",B23=""),"Ingresar nombre",CONCATENATE(B23, " ", C23))</f>
        <v/>
      </c>
    </row>
    <row r="24">
      <c r="A24" s="65">
        <f>+IF(inicio!M34="no_cargado",inicio!B34,"")</f>
        <v/>
      </c>
      <c r="I24" s="65" t="inlineStr">
        <is>
          <t>84005547</t>
        </is>
      </c>
      <c r="J24" s="65">
        <f>+IF(AND(I24="no_cargado",B24=""),"Ingresar nombre",CONCATENATE(B24, " ", C24))</f>
        <v/>
      </c>
    </row>
    <row r="25">
      <c r="A25" s="65">
        <f>+IF(inicio!M35="no_cargado",inicio!B35,"")</f>
        <v/>
      </c>
      <c r="I25" s="65" t="inlineStr">
        <is>
          <t>84005548</t>
        </is>
      </c>
      <c r="J25" s="65">
        <f>+IF(AND(I25="no_cargado",B25=""),"Ingresar nombre",CONCATENATE(B25, " ", C25))</f>
        <v/>
      </c>
    </row>
    <row r="26">
      <c r="A26" s="65">
        <f>+IF(inicio!M36="no_cargado",inicio!B36,"")</f>
        <v/>
      </c>
      <c r="I26" s="65" t="inlineStr">
        <is>
          <t>84005549</t>
        </is>
      </c>
      <c r="J26" s="65">
        <f>+IF(AND(I26="no_cargado",B26=""),"Ingresar nombre",CONCATENATE(B26, " ", C26))</f>
        <v/>
      </c>
    </row>
    <row r="27">
      <c r="A27" s="65">
        <f>+IF(inicio!M37="no_cargado",inicio!B37,"")</f>
        <v/>
      </c>
      <c r="I27" s="65" t="inlineStr">
        <is>
          <t>84005550</t>
        </is>
      </c>
      <c r="J27" s="65">
        <f>+IF(AND(I27="no_cargado",B27=""),"Ingresar nombre",CONCATENATE(B27, " ", C27))</f>
        <v/>
      </c>
    </row>
    <row r="28">
      <c r="A28" s="65">
        <f>+IF(inicio!M38="no_cargado",inicio!B38,"")</f>
        <v/>
      </c>
      <c r="I28" s="65" t="inlineStr">
        <is>
          <t>84005551</t>
        </is>
      </c>
      <c r="J28" s="65">
        <f>+IF(AND(I28="no_cargado",B28=""),"Ingresar nombre",CONCATENATE(B28, " ", C28))</f>
        <v/>
      </c>
    </row>
    <row r="29">
      <c r="A29" s="65">
        <f>+IF(inicio!M39="no_cargado",inicio!B39,"")</f>
        <v/>
      </c>
      <c r="I29" s="65" t="inlineStr">
        <is>
          <t>84005552</t>
        </is>
      </c>
      <c r="J29" s="65">
        <f>+IF(AND(I29="no_cargado",B29=""),"Ingresar nombre",CONCATENATE(B29, " ", C29))</f>
        <v/>
      </c>
    </row>
    <row r="30">
      <c r="A30" s="65">
        <f>+IF(inicio!M40="no_cargado",inicio!B40,"")</f>
        <v/>
      </c>
      <c r="I30" s="65" t="inlineStr">
        <is>
          <t>84005553</t>
        </is>
      </c>
      <c r="J30" s="65">
        <f>+IF(AND(I30="no_cargado",B30=""),"Ingresar nombre",CONCATENATE(B30, " ", C30))</f>
        <v/>
      </c>
    </row>
    <row r="31">
      <c r="A31" s="65">
        <f>+IF(inicio!M41="no_cargado",inicio!B41,"")</f>
        <v/>
      </c>
      <c r="I31" s="65" t="inlineStr">
        <is>
          <t>84005554</t>
        </is>
      </c>
      <c r="J31" s="65">
        <f>+IF(AND(I31="no_cargado",B31=""),"Ingresar nombre",CONCATENATE(B31, " ", C31))</f>
        <v/>
      </c>
    </row>
    <row r="32">
      <c r="A32" s="65">
        <f>+IF(inicio!M42="no_cargado",inicio!B42,"")</f>
        <v/>
      </c>
      <c r="I32" s="65" t="inlineStr">
        <is>
          <t>84005555</t>
        </is>
      </c>
      <c r="J32" s="65">
        <f>+IF(AND(I32="no_cargado",B32=""),"Ingresar nombre",CONCATENATE(B32, " ", C32))</f>
        <v/>
      </c>
    </row>
    <row r="33">
      <c r="A33" s="65">
        <f>+IF(inicio!M43="no_cargado",inicio!B43,"")</f>
        <v/>
      </c>
      <c r="I33" s="65" t="inlineStr">
        <is>
          <t>84005556</t>
        </is>
      </c>
      <c r="J33" s="65">
        <f>+IF(AND(I33="no_cargado",B33=""),"Ingresar nombre",CONCATENATE(B33, " ", C33))</f>
        <v/>
      </c>
    </row>
    <row r="34">
      <c r="A34" s="65">
        <f>+IF(inicio!M44="no_cargado",inicio!B44,"")</f>
        <v/>
      </c>
      <c r="I34" s="65" t="inlineStr">
        <is>
          <t>84005557</t>
        </is>
      </c>
      <c r="J34" s="65">
        <f>+IF(AND(I34="no_cargado",B34=""),"Ingresar nombre",CONCATENATE(B34, " ", C34))</f>
        <v/>
      </c>
    </row>
    <row r="35">
      <c r="A35" s="65">
        <f>+IF(inicio!M45="no_cargado",inicio!B45,"")</f>
        <v/>
      </c>
      <c r="I35" s="65" t="inlineStr">
        <is>
          <t>84005558</t>
        </is>
      </c>
      <c r="J35" s="65">
        <f>+IF(AND(I35="no_cargado",B35=""),"Ingresar nombre",CONCATENATE(B35, " ", C35))</f>
        <v/>
      </c>
    </row>
    <row r="36">
      <c r="A36" s="65">
        <f>+IF(inicio!M46="no_cargado",inicio!B46,"")</f>
        <v/>
      </c>
      <c r="I36" s="65" t="inlineStr">
        <is>
          <t>84005559</t>
        </is>
      </c>
      <c r="J36" s="65">
        <f>+IF(AND(I36="no_cargado",B36=""),"Ingresar nombre",CONCATENATE(B36, " ", C36))</f>
        <v/>
      </c>
    </row>
    <row r="37">
      <c r="A37" s="65">
        <f>+IF(inicio!M47="no_cargado",inicio!B47,"")</f>
        <v/>
      </c>
      <c r="I37" s="65" t="inlineStr">
        <is>
          <t>84005560</t>
        </is>
      </c>
      <c r="J37" s="65">
        <f>+IF(AND(I37="no_cargado",B37=""),"Ingresar nombre",CONCATENATE(B37, " ", C37))</f>
        <v/>
      </c>
    </row>
    <row r="38">
      <c r="A38" s="65">
        <f>+IF(inicio!M48="no_cargado",inicio!B48,"")</f>
        <v/>
      </c>
      <c r="I38" s="65" t="inlineStr">
        <is>
          <t>84005561</t>
        </is>
      </c>
      <c r="J38" s="65">
        <f>+IF(AND(I38="no_cargado",B38=""),"Ingresar nombre",CONCATENATE(B38, " ", C38))</f>
        <v/>
      </c>
    </row>
    <row r="39">
      <c r="A39" s="65">
        <f>+IF(inicio!M49="no_cargado",inicio!B49,"")</f>
        <v/>
      </c>
      <c r="I39" s="65" t="inlineStr">
        <is>
          <t>84005562</t>
        </is>
      </c>
      <c r="J39" s="65">
        <f>+IF(AND(I39="no_cargado",B39=""),"Ingresar nombre",CONCATENATE(B39, " ", C39))</f>
        <v/>
      </c>
    </row>
    <row r="40">
      <c r="A40" s="65">
        <f>+IF(inicio!M50="no_cargado",inicio!B50,"")</f>
        <v/>
      </c>
      <c r="I40" s="65" t="inlineStr">
        <is>
          <t>84005563</t>
        </is>
      </c>
      <c r="J40" s="65">
        <f>+IF(AND(I40="no_cargado",B40=""),"Ingresar nombre",CONCATENATE(B40, " ", C40))</f>
        <v/>
      </c>
    </row>
    <row r="41">
      <c r="A41" s="65">
        <f>+IF(inicio!M51="no_cargado",inicio!B51,"")</f>
        <v/>
      </c>
      <c r="I41" s="65" t="inlineStr">
        <is>
          <t>84005564</t>
        </is>
      </c>
      <c r="J41" s="65">
        <f>+IF(AND(I41="no_cargado",B41=""),"Ingresar nombre",CONCATENATE(B41, " ", C41))</f>
        <v/>
      </c>
    </row>
    <row r="42">
      <c r="A42" s="65">
        <f>+IF(inicio!M52="no_cargado",inicio!B52,"")</f>
        <v/>
      </c>
      <c r="I42" s="65" t="inlineStr">
        <is>
          <t>84005565</t>
        </is>
      </c>
      <c r="J42" s="65">
        <f>+IF(AND(I42="no_cargado",B42=""),"Ingresar nombre",CONCATENATE(B42, " ", C42))</f>
        <v/>
      </c>
    </row>
    <row r="43">
      <c r="A43" s="65">
        <f>+IF(inicio!M53="no_cargado",inicio!B53,"")</f>
        <v/>
      </c>
      <c r="I43" s="65" t="inlineStr">
        <is>
          <t>84005566</t>
        </is>
      </c>
      <c r="J43" s="65">
        <f>+IF(AND(I43="no_cargado",B43=""),"Ingresar nombre",CONCATENATE(B43, " ", C43))</f>
        <v/>
      </c>
    </row>
    <row r="44">
      <c r="A44" s="65">
        <f>+IF(inicio!M54="no_cargado",inicio!B54,"")</f>
        <v/>
      </c>
      <c r="I44" s="65" t="inlineStr">
        <is>
          <t>84005567</t>
        </is>
      </c>
      <c r="J44" s="65">
        <f>+IF(AND(I44="no_cargado",B44=""),"Ingresar nombre",CONCATENATE(B44, " ", C44))</f>
        <v/>
      </c>
    </row>
    <row r="45">
      <c r="A45" s="65">
        <f>+IF(inicio!M55="no_cargado",inicio!B55,"")</f>
        <v/>
      </c>
      <c r="I45" s="65" t="inlineStr">
        <is>
          <t>84005568</t>
        </is>
      </c>
      <c r="J45" s="65">
        <f>+IF(AND(I45="no_cargado",B45=""),"Ingresar nombre",CONCATENATE(B45, " ", C45))</f>
        <v/>
      </c>
    </row>
    <row r="46">
      <c r="A46" s="65">
        <f>+IF(inicio!M56="no_cargado",inicio!B56,"")</f>
        <v/>
      </c>
      <c r="I46" s="65" t="inlineStr">
        <is>
          <t>84005569</t>
        </is>
      </c>
      <c r="J46" s="65">
        <f>+IF(AND(I46="no_cargado",B46=""),"Ingresar nombre",CONCATENATE(B46, " ", C46))</f>
        <v/>
      </c>
    </row>
    <row r="47">
      <c r="A47" s="65">
        <f>+IF(inicio!M57="no_cargado",inicio!B57,"")</f>
        <v/>
      </c>
      <c r="I47" s="65" t="inlineStr">
        <is>
          <t>84005570</t>
        </is>
      </c>
      <c r="J47" s="65">
        <f>+IF(AND(I47="no_cargado",B47=""),"Ingresar nombre",CONCATENATE(B47, " ", C47))</f>
        <v/>
      </c>
    </row>
    <row r="48">
      <c r="A48" s="65">
        <f>+IF(inicio!M58="no_cargado",inicio!B58,"")</f>
        <v/>
      </c>
      <c r="I48" s="65" t="inlineStr">
        <is>
          <t>84005571</t>
        </is>
      </c>
      <c r="J48" s="65">
        <f>+IF(AND(I48="no_cargado",B48=""),"Ingresar nombre",CONCATENATE(B48, " ", C48))</f>
        <v/>
      </c>
    </row>
    <row r="49">
      <c r="A49" s="65">
        <f>+IF(inicio!M59="no_cargado",inicio!B59,"")</f>
        <v/>
      </c>
      <c r="I49" s="65" t="inlineStr">
        <is>
          <t>84005572</t>
        </is>
      </c>
      <c r="J49" s="65">
        <f>+IF(AND(I49="no_cargado",B49=""),"Ingresar nombre",CONCATENATE(B49, " ", C49))</f>
        <v/>
      </c>
    </row>
    <row r="50">
      <c r="A50" s="65">
        <f>+IF(inicio!M60="no_cargado",inicio!B60,"")</f>
        <v/>
      </c>
      <c r="I50" s="65" t="inlineStr">
        <is>
          <t>84005573</t>
        </is>
      </c>
      <c r="J50" s="65">
        <f>+IF(AND(I50="no_cargado",B50=""),"Ingresar nombre",CONCATENATE(B50, " ", C50))</f>
        <v/>
      </c>
    </row>
    <row r="51">
      <c r="A51" s="65">
        <f>+IF(inicio!M61="no_cargado",inicio!B61,"")</f>
        <v/>
      </c>
      <c r="I51" s="65" t="inlineStr">
        <is>
          <t>84005574</t>
        </is>
      </c>
      <c r="J51" s="65">
        <f>+IF(AND(I51="no_cargado",B51=""),"Ingresar nombre",CONCATENATE(B51, " ", C51))</f>
        <v/>
      </c>
    </row>
    <row r="52">
      <c r="A52" s="65">
        <f>+IF(inicio!M62="no_cargado",inicio!B62,"")</f>
        <v/>
      </c>
      <c r="I52" s="65" t="inlineStr">
        <is>
          <t>84005575</t>
        </is>
      </c>
      <c r="J52" s="65">
        <f>+IF(AND(I52="no_cargado",B52=""),"Ingresar nombre",CONCATENATE(B52, " ", C52))</f>
        <v/>
      </c>
    </row>
    <row r="53">
      <c r="A53" s="65">
        <f>+IF(inicio!M63="no_cargado",inicio!B63,"")</f>
        <v/>
      </c>
      <c r="I53" s="65" t="inlineStr">
        <is>
          <t>84005576</t>
        </is>
      </c>
      <c r="J53" s="65">
        <f>+IF(AND(I53="no_cargado",B53=""),"Ingresar nombre",CONCATENATE(B53, " ", C53))</f>
        <v/>
      </c>
    </row>
    <row r="54">
      <c r="A54" s="65">
        <f>+IF(inicio!M64="no_cargado",inicio!B64,"")</f>
        <v/>
      </c>
      <c r="I54" s="65" t="inlineStr">
        <is>
          <t>84005577</t>
        </is>
      </c>
      <c r="J54" s="65">
        <f>+IF(AND(I54="no_cargado",B54=""),"Ingresar nombre",CONCATENATE(B54, " ", C54))</f>
        <v/>
      </c>
    </row>
    <row r="55">
      <c r="A55" s="65">
        <f>+IF(inicio!M65="no_cargado",inicio!B65,"")</f>
        <v/>
      </c>
      <c r="I55" s="65" t="inlineStr">
        <is>
          <t>84005578</t>
        </is>
      </c>
      <c r="J55" s="65">
        <f>+IF(AND(I55="no_cargado",B55=""),"Ingresar nombre",CONCATENATE(B55, " ", C55))</f>
        <v/>
      </c>
    </row>
    <row r="56">
      <c r="A56" s="65">
        <f>+IF(inicio!M66="no_cargado",inicio!B66,"")</f>
        <v/>
      </c>
      <c r="I56" s="65" t="inlineStr">
        <is>
          <t>84005579</t>
        </is>
      </c>
      <c r="J56" s="65">
        <f>+IF(AND(I56="no_cargado",B56=""),"Ingresar nombre",CONCATENATE(B56, " ", C56))</f>
        <v/>
      </c>
    </row>
    <row r="57">
      <c r="A57" s="65">
        <f>+IF(inicio!M67="no_cargado",inicio!B67,"")</f>
        <v/>
      </c>
      <c r="I57" s="65" t="inlineStr">
        <is>
          <t>84005580</t>
        </is>
      </c>
      <c r="J57" s="65">
        <f>+IF(AND(I57="no_cargado",B57=""),"Ingresar nombre",CONCATENATE(B57, " ", C57))</f>
        <v/>
      </c>
    </row>
    <row r="58">
      <c r="A58" s="65">
        <f>+IF(inicio!M68="no_cargado",inicio!B68,"")</f>
        <v/>
      </c>
      <c r="I58" s="65" t="inlineStr">
        <is>
          <t>84005581</t>
        </is>
      </c>
      <c r="J58" s="65">
        <f>+IF(AND(I58="no_cargado",B58=""),"Ingresar nombre",CONCATENATE(B58, " ", C58))</f>
        <v/>
      </c>
    </row>
    <row r="59">
      <c r="A59" s="65">
        <f>+IF(inicio!M69="no_cargado",inicio!B69,"")</f>
        <v/>
      </c>
      <c r="I59" s="65" t="inlineStr">
        <is>
          <t>84005582</t>
        </is>
      </c>
      <c r="J59" s="65">
        <f>+IF(AND(I59="no_cargado",B59=""),"Ingresar nombre",CONCATENATE(B59, " ", C59))</f>
        <v/>
      </c>
    </row>
    <row r="60">
      <c r="A60" s="65">
        <f>+IF(inicio!M70="no_cargado",inicio!B70,"")</f>
        <v/>
      </c>
      <c r="I60" s="65" t="inlineStr">
        <is>
          <t>84005583</t>
        </is>
      </c>
      <c r="J60" s="65">
        <f>+IF(AND(I60="no_cargado",B60=""),"Ingresar nombre",CONCATENATE(B60, " ", C60))</f>
        <v/>
      </c>
    </row>
    <row r="61">
      <c r="A61" s="65">
        <f>+IF(inicio!M71="no_cargado",inicio!B71,"")</f>
        <v/>
      </c>
      <c r="I61" s="65" t="inlineStr">
        <is>
          <t>84005584</t>
        </is>
      </c>
      <c r="J61" s="65">
        <f>+IF(AND(I61="no_cargado",B61=""),"Ingresar nombre",CONCATENATE(B61, " ", C61))</f>
        <v/>
      </c>
    </row>
    <row r="62">
      <c r="A62" s="65">
        <f>+IF(inicio!M72="no_cargado",inicio!B72,"")</f>
        <v/>
      </c>
      <c r="I62" s="65" t="inlineStr">
        <is>
          <t>84005585</t>
        </is>
      </c>
      <c r="J62" s="65">
        <f>+IF(AND(I62="no_cargado",B62=""),"Ingresar nombre",CONCATENATE(B62, " ", C62))</f>
        <v/>
      </c>
    </row>
    <row r="63">
      <c r="A63" s="65">
        <f>+IF(inicio!M73="no_cargado",inicio!B73,"")</f>
        <v/>
      </c>
      <c r="I63" s="65" t="inlineStr">
        <is>
          <t>84005586</t>
        </is>
      </c>
      <c r="J63" s="65">
        <f>+IF(AND(I63="no_cargado",B63=""),"Ingresar nombre",CONCATENATE(B63, " ", C63))</f>
        <v/>
      </c>
    </row>
    <row r="64">
      <c r="A64" s="65">
        <f>+IF(inicio!M74="no_cargado",inicio!B74,"")</f>
        <v/>
      </c>
      <c r="I64" s="65" t="inlineStr">
        <is>
          <t>84005587</t>
        </is>
      </c>
      <c r="J64" s="65">
        <f>+IF(AND(I64="no_cargado",B64=""),"Ingresar nombre",CONCATENATE(B64, " ", C64))</f>
        <v/>
      </c>
    </row>
    <row r="65">
      <c r="A65" s="65">
        <f>+IF(inicio!M75="no_cargado",inicio!B75,"")</f>
        <v/>
      </c>
      <c r="I65" s="65" t="inlineStr">
        <is>
          <t>84005588</t>
        </is>
      </c>
      <c r="J65" s="65">
        <f>+IF(AND(I65="no_cargado",B65=""),"Ingresar nombre",CONCATENATE(B65, " ", C65))</f>
        <v/>
      </c>
    </row>
    <row r="66">
      <c r="A66" s="65">
        <f>+IF(inicio!M76="no_cargado",inicio!B76,"")</f>
        <v/>
      </c>
      <c r="I66" s="65" t="inlineStr">
        <is>
          <t>84005589</t>
        </is>
      </c>
      <c r="J66" s="65">
        <f>+IF(AND(I66="no_cargado",B66=""),"Ingresar nombre",CONCATENATE(B66, " ", C66))</f>
        <v/>
      </c>
    </row>
    <row r="67">
      <c r="A67" s="65">
        <f>+IF(inicio!M77="no_cargado",inicio!B77,"")</f>
        <v/>
      </c>
      <c r="I67" s="65" t="inlineStr">
        <is>
          <t>84005590</t>
        </is>
      </c>
      <c r="J67" s="65">
        <f>+IF(AND(I67="no_cargado",B67=""),"Ingresar nombre",CONCATENATE(B67, " ", C67))</f>
        <v/>
      </c>
    </row>
    <row r="68">
      <c r="A68" s="65">
        <f>+IF(inicio!M78="no_cargado",inicio!B78,"")</f>
        <v/>
      </c>
      <c r="I68" s="65" t="inlineStr">
        <is>
          <t>84005591</t>
        </is>
      </c>
      <c r="J68" s="65">
        <f>+IF(AND(I68="no_cargado",B68=""),"Ingresar nombre",CONCATENATE(B68, " ", C68))</f>
        <v/>
      </c>
    </row>
    <row r="69">
      <c r="A69" s="65">
        <f>+IF(inicio!M79="no_cargado",inicio!B79,"")</f>
        <v/>
      </c>
      <c r="I69" s="65" t="inlineStr">
        <is>
          <t>84005592</t>
        </is>
      </c>
      <c r="J69" s="65">
        <f>+IF(AND(I69="no_cargado",B69=""),"Ingresar nombre",CONCATENATE(B69, " ", C69))</f>
        <v/>
      </c>
    </row>
    <row r="70">
      <c r="A70" s="65">
        <f>+IF(inicio!M80="no_cargado",inicio!B80,"")</f>
        <v/>
      </c>
      <c r="I70" s="65" t="inlineStr">
        <is>
          <t>84005593</t>
        </is>
      </c>
      <c r="J70" s="65">
        <f>+IF(AND(I70="no_cargado",B70=""),"Ingresar nombre",CONCATENATE(B70, " ", C70))</f>
        <v/>
      </c>
    </row>
    <row r="71">
      <c r="A71" s="65">
        <f>+IF(inicio!M81="no_cargado",inicio!B81,"")</f>
        <v/>
      </c>
      <c r="I71" s="65" t="inlineStr">
        <is>
          <t>84005594</t>
        </is>
      </c>
      <c r="J71" s="65">
        <f>+IF(AND(I71="no_cargado",B71=""),"Ingresar nombre",CONCATENATE(B71, " ", C71))</f>
        <v/>
      </c>
    </row>
    <row r="72">
      <c r="A72" s="65">
        <f>+IF(inicio!M82="no_cargado",inicio!B82,"")</f>
        <v/>
      </c>
      <c r="I72" s="65" t="inlineStr">
        <is>
          <t>84005595</t>
        </is>
      </c>
      <c r="J72" s="65">
        <f>+IF(AND(I72="no_cargado",B72=""),"Ingresar nombre",CONCATENATE(B72, " ", C72))</f>
        <v/>
      </c>
    </row>
    <row r="73">
      <c r="A73" s="65">
        <f>+IF(inicio!M83="no_cargado",inicio!B83,"")</f>
        <v/>
      </c>
      <c r="I73" s="65" t="inlineStr">
        <is>
          <t>84005596</t>
        </is>
      </c>
      <c r="J73" s="65">
        <f>+IF(AND(I73="no_cargado",B73=""),"Ingresar nombre",CONCATENATE(B73, " ", C73))</f>
        <v/>
      </c>
    </row>
    <row r="74">
      <c r="A74" s="65">
        <f>+IF(inicio!M84="no_cargado",inicio!B84,"")</f>
        <v/>
      </c>
      <c r="I74" s="65" t="inlineStr">
        <is>
          <t>84005597</t>
        </is>
      </c>
      <c r="J74" s="65">
        <f>+IF(AND(I74="no_cargado",B74=""),"Ingresar nombre",CONCATENATE(B74, " ", C74))</f>
        <v/>
      </c>
    </row>
    <row r="75">
      <c r="A75" s="65">
        <f>+IF(inicio!M85="no_cargado",inicio!B85,"")</f>
        <v/>
      </c>
      <c r="I75" s="65" t="inlineStr">
        <is>
          <t>84005598</t>
        </is>
      </c>
      <c r="J75" s="65">
        <f>+IF(AND(I75="no_cargado",B75=""),"Ingresar nombre",CONCATENATE(B75, " ", C75))</f>
        <v/>
      </c>
    </row>
    <row r="76">
      <c r="A76" s="65">
        <f>+IF(inicio!M86="no_cargado",inicio!B86,"")</f>
        <v/>
      </c>
      <c r="I76" s="65" t="inlineStr">
        <is>
          <t>84005599</t>
        </is>
      </c>
      <c r="J76" s="65">
        <f>+IF(AND(I76="no_cargado",B76=""),"Ingresar nombre",CONCATENATE(B76, " ", C76))</f>
        <v/>
      </c>
    </row>
    <row r="77">
      <c r="A77" s="65">
        <f>+IF(inicio!M87="no_cargado",inicio!B87,"")</f>
        <v/>
      </c>
      <c r="I77" s="65" t="inlineStr">
        <is>
          <t>84005600</t>
        </is>
      </c>
      <c r="J77" s="65">
        <f>+IF(AND(I77="no_cargado",B77=""),"Ingresar nombre",CONCATENATE(B77, " ", C77))</f>
        <v/>
      </c>
    </row>
    <row r="78">
      <c r="A78" s="65">
        <f>+IF(inicio!M88="no_cargado",inicio!B88,"")</f>
        <v/>
      </c>
      <c r="I78" s="65" t="inlineStr">
        <is>
          <t>84005601</t>
        </is>
      </c>
      <c r="J78" s="65">
        <f>+IF(AND(I78="no_cargado",B78=""),"Ingresar nombre",CONCATENATE(B78, " ", C78))</f>
        <v/>
      </c>
    </row>
    <row r="79">
      <c r="A79" s="65">
        <f>+IF(inicio!M89="no_cargado",inicio!B89,"")</f>
        <v/>
      </c>
      <c r="I79" s="65" t="inlineStr">
        <is>
          <t>84005602</t>
        </is>
      </c>
      <c r="J79" s="65">
        <f>+IF(AND(I79="no_cargado",B79=""),"Ingresar nombre",CONCATENATE(B79, " ", C79))</f>
        <v/>
      </c>
    </row>
    <row r="80">
      <c r="A80" s="65">
        <f>+IF(inicio!M90="no_cargado",inicio!B90,"")</f>
        <v/>
      </c>
      <c r="I80" s="65" t="inlineStr">
        <is>
          <t>84005603</t>
        </is>
      </c>
      <c r="J80" s="65">
        <f>+IF(AND(I80="no_cargado",B80=""),"Ingresar nombre",CONCATENATE(B80, " ", C80))</f>
        <v/>
      </c>
    </row>
    <row r="81">
      <c r="A81" s="65">
        <f>+IF(inicio!M91="no_cargado",inicio!B91,"")</f>
        <v/>
      </c>
      <c r="I81" s="65" t="inlineStr">
        <is>
          <t>84005604</t>
        </is>
      </c>
      <c r="J81" s="65">
        <f>+IF(AND(I81="no_cargado",B81=""),"Ingresar nombre",CONCATENATE(B81, " ", C81))</f>
        <v/>
      </c>
    </row>
    <row r="82">
      <c r="A82" s="65">
        <f>+IF(inicio!M92="no_cargado",inicio!B92,"")</f>
        <v/>
      </c>
      <c r="I82" s="65" t="inlineStr">
        <is>
          <t>84005605</t>
        </is>
      </c>
      <c r="J82" s="65">
        <f>+IF(AND(I82="no_cargado",B82=""),"Ingresar nombre",CONCATENATE(B82, " ", C82))</f>
        <v/>
      </c>
    </row>
    <row r="83">
      <c r="A83" s="65">
        <f>+IF(inicio!M93="no_cargado",inicio!B93,"")</f>
        <v/>
      </c>
      <c r="I83" s="65" t="inlineStr">
        <is>
          <t>84005606</t>
        </is>
      </c>
      <c r="J83" s="65">
        <f>+IF(AND(I83="no_cargado",B83=""),"Ingresar nombre",CONCATENATE(B83, " ", C83))</f>
        <v/>
      </c>
    </row>
    <row r="84">
      <c r="A84" s="65">
        <f>+IF(inicio!M94="no_cargado",inicio!B94,"")</f>
        <v/>
      </c>
      <c r="I84" s="65" t="inlineStr">
        <is>
          <t>84005607</t>
        </is>
      </c>
      <c r="J84" s="65">
        <f>+IF(AND(I84="no_cargado",B84=""),"Ingresar nombre",CONCATENATE(B84, " ", C84))</f>
        <v/>
      </c>
    </row>
    <row r="85">
      <c r="A85" s="65">
        <f>+IF(inicio!M95="no_cargado",inicio!B95,"")</f>
        <v/>
      </c>
      <c r="I85" s="65" t="inlineStr">
        <is>
          <t>84005608</t>
        </is>
      </c>
      <c r="J85" s="65">
        <f>+IF(AND(I85="no_cargado",B85=""),"Ingresar nombre",CONCATENATE(B85, " ", C85))</f>
        <v/>
      </c>
    </row>
    <row r="86">
      <c r="A86" s="65">
        <f>+IF(inicio!M96="no_cargado",inicio!B96,"")</f>
        <v/>
      </c>
      <c r="I86" s="65" t="inlineStr">
        <is>
          <t>84005609</t>
        </is>
      </c>
      <c r="J86" s="65">
        <f>+IF(AND(I86="no_cargado",B86=""),"Ingresar nombre",CONCATENATE(B86, " ", C86))</f>
        <v/>
      </c>
    </row>
    <row r="87">
      <c r="A87" s="65">
        <f>+IF(inicio!M97="no_cargado",inicio!B97,"")</f>
        <v/>
      </c>
      <c r="I87" s="65" t="inlineStr">
        <is>
          <t>84005610</t>
        </is>
      </c>
      <c r="J87" s="65">
        <f>+IF(AND(I87="no_cargado",B87=""),"Ingresar nombre",CONCATENATE(B87, " ", C87))</f>
        <v/>
      </c>
    </row>
    <row r="88">
      <c r="A88" s="65">
        <f>+IF(inicio!M98="no_cargado",inicio!B98,"")</f>
        <v/>
      </c>
      <c r="I88" s="65" t="inlineStr">
        <is>
          <t>84005611</t>
        </is>
      </c>
      <c r="J88" s="65">
        <f>+IF(AND(I88="no_cargado",B88=""),"Ingresar nombre",CONCATENATE(B88, " ", C88))</f>
        <v/>
      </c>
    </row>
    <row r="89">
      <c r="A89" s="65">
        <f>+IF(inicio!M99="no_cargado",inicio!B99,"")</f>
        <v/>
      </c>
      <c r="I89" s="65" t="inlineStr">
        <is>
          <t>84005612</t>
        </is>
      </c>
      <c r="J89" s="65">
        <f>+IF(AND(I89="no_cargado",B89=""),"Ingresar nombre",CONCATENATE(B89, " ", C89))</f>
        <v/>
      </c>
    </row>
    <row r="90">
      <c r="A90" s="65">
        <f>+IF(inicio!M100="no_cargado",inicio!B100,"")</f>
        <v/>
      </c>
      <c r="I90" s="65" t="inlineStr">
        <is>
          <t>84005613</t>
        </is>
      </c>
      <c r="J90" s="65">
        <f>+IF(AND(I90="no_cargado",B90=""),"Ingresar nombre",CONCATENATE(B90, " ", C90))</f>
        <v/>
      </c>
    </row>
    <row r="91">
      <c r="A91" s="65">
        <f>+IF(inicio!M101="no_cargado",inicio!B101,"")</f>
        <v/>
      </c>
      <c r="I91" s="65" t="inlineStr">
        <is>
          <t>84005614</t>
        </is>
      </c>
      <c r="J91" s="65">
        <f>+IF(AND(I91="no_cargado",B91=""),"Ingresar nombre",CONCATENATE(B91, " ", C91))</f>
        <v/>
      </c>
    </row>
    <row r="92">
      <c r="A92" s="65">
        <f>+IF(inicio!M102="no_cargado",inicio!B102,"")</f>
        <v/>
      </c>
      <c r="I92" s="65" t="inlineStr">
        <is>
          <t>84005615</t>
        </is>
      </c>
      <c r="J92" s="65">
        <f>+IF(AND(I92="no_cargado",B92=""),"Ingresar nombre",CONCATENATE(B92, " ", C92))</f>
        <v/>
      </c>
    </row>
    <row r="93">
      <c r="A93" s="65">
        <f>+IF(inicio!M103="no_cargado",inicio!B103,"")</f>
        <v/>
      </c>
      <c r="I93" s="65" t="inlineStr">
        <is>
          <t>84005616</t>
        </is>
      </c>
      <c r="J93" s="65">
        <f>+IF(AND(I93="no_cargado",B93=""),"Ingresar nombre",CONCATENATE(B93, " ", C93))</f>
        <v/>
      </c>
    </row>
    <row r="94">
      <c r="A94" s="65">
        <f>+IF(inicio!M104="no_cargado",inicio!B104,"")</f>
        <v/>
      </c>
      <c r="I94" s="65" t="inlineStr">
        <is>
          <t>84005617</t>
        </is>
      </c>
      <c r="J94" s="65">
        <f>+IF(AND(I94="no_cargado",B94=""),"Ingresar nombre",CONCATENATE(B94, " ", C94))</f>
        <v/>
      </c>
    </row>
    <row r="95">
      <c r="A95" s="65">
        <f>+IF(inicio!M105="no_cargado",inicio!B105,"")</f>
        <v/>
      </c>
      <c r="I95" s="65" t="inlineStr">
        <is>
          <t>84005618</t>
        </is>
      </c>
      <c r="J95" s="65">
        <f>+IF(AND(I95="no_cargado",B95=""),"Ingresar nombre",CONCATENATE(B95, " ", C95))</f>
        <v/>
      </c>
    </row>
    <row r="96">
      <c r="A96" s="65">
        <f>+IF(inicio!M106="no_cargado",inicio!B106,"")</f>
        <v/>
      </c>
      <c r="I96" s="65" t="inlineStr">
        <is>
          <t>84005619</t>
        </is>
      </c>
      <c r="J96" s="65">
        <f>+IF(AND(I96="no_cargado",B96=""),"Ingresar nombre",CONCATENATE(B96, " ", C96))</f>
        <v/>
      </c>
    </row>
    <row r="97">
      <c r="A97" s="65">
        <f>+IF(inicio!M107="no_cargado",inicio!B107,"")</f>
        <v/>
      </c>
      <c r="I97" s="65" t="inlineStr">
        <is>
          <t>84005620</t>
        </is>
      </c>
      <c r="J97" s="65">
        <f>+IF(AND(I97="no_cargado",B97=""),"Ingresar nombre",CONCATENATE(B97, " ", C97))</f>
        <v/>
      </c>
    </row>
    <row r="98">
      <c r="A98" s="65">
        <f>+IF(inicio!M108="no_cargado",inicio!B108,"")</f>
        <v/>
      </c>
      <c r="I98" s="65" t="inlineStr">
        <is>
          <t>84005621</t>
        </is>
      </c>
      <c r="J98" s="65">
        <f>+IF(AND(I98="no_cargado",B98=""),"Ingresar nombre",CONCATENATE(B98, " ", C98))</f>
        <v/>
      </c>
    </row>
    <row r="99">
      <c r="A99" s="65">
        <f>+IF(inicio!M109="no_cargado",inicio!B109,"")</f>
        <v/>
      </c>
      <c r="I99" s="65" t="inlineStr">
        <is>
          <t>84005622</t>
        </is>
      </c>
      <c r="J99" s="65">
        <f>+IF(AND(I99="no_cargado",B99=""),"Ingresar nombre",CONCATENATE(B99, " ", C99))</f>
        <v/>
      </c>
    </row>
    <row r="100">
      <c r="A100" s="65">
        <f>+IF(inicio!M110="no_cargado",inicio!B110,"")</f>
        <v/>
      </c>
      <c r="I100" s="65" t="inlineStr">
        <is>
          <t>84005623</t>
        </is>
      </c>
      <c r="J100" s="65">
        <f>+IF(AND(I100="no_cargado",B100=""),"Ingresar nombre",CONCATENATE(B100, " ", C100))</f>
        <v/>
      </c>
    </row>
    <row r="101">
      <c r="A101" s="65">
        <f>+IF(inicio!M111="no_cargado",inicio!B111,"")</f>
        <v/>
      </c>
      <c r="I101" s="65" t="inlineStr">
        <is>
          <t>84005624</t>
        </is>
      </c>
      <c r="J101" s="65">
        <f>+IF(AND(I101="no_cargado",B101=""),"Ingresar nombre",CONCATENATE(B101, " ", C101))</f>
        <v/>
      </c>
    </row>
    <row r="102">
      <c r="A102" s="65">
        <f>+IF(inicio!M112="no_cargado",inicio!B112,"")</f>
        <v/>
      </c>
      <c r="I102" s="65" t="inlineStr">
        <is>
          <t>84005625</t>
        </is>
      </c>
      <c r="J102" s="65">
        <f>+IF(AND(I102="no_cargado",B102=""),"Ingresar nombre",CONCATENATE(B102, " ", C102))</f>
        <v/>
      </c>
    </row>
    <row r="103">
      <c r="A103" s="65">
        <f>+IF(inicio!M113="no_cargado",inicio!B113,"")</f>
        <v/>
      </c>
      <c r="I103" s="65" t="inlineStr">
        <is>
          <t>84005626</t>
        </is>
      </c>
      <c r="J103" s="65">
        <f>+IF(AND(I103="no_cargado",B103=""),"Ingresar nombre",CONCATENATE(B103, " ", C103))</f>
        <v/>
      </c>
    </row>
    <row r="104">
      <c r="A104" s="65">
        <f>+IF(inicio!M114="no_cargado",inicio!B114,"")</f>
        <v/>
      </c>
      <c r="I104" s="65" t="inlineStr">
        <is>
          <t>84005627</t>
        </is>
      </c>
      <c r="J104" s="65">
        <f>+IF(AND(I104="no_cargado",B104=""),"Ingresar nombre",CONCATENATE(B104, " ", C104))</f>
        <v/>
      </c>
    </row>
    <row r="105">
      <c r="A105" s="65">
        <f>+IF(inicio!M115="no_cargado",inicio!B115,"")</f>
        <v/>
      </c>
      <c r="I105" s="65" t="inlineStr">
        <is>
          <t>84005628</t>
        </is>
      </c>
      <c r="J105" s="65">
        <f>+IF(AND(I105="no_cargado",B105=""),"Ingresar nombre",CONCATENATE(B105, " ", C105))</f>
        <v/>
      </c>
    </row>
    <row r="106">
      <c r="A106" s="65">
        <f>+IF(inicio!M116="no_cargado",inicio!B116,"")</f>
        <v/>
      </c>
      <c r="I106" s="65" t="inlineStr">
        <is>
          <t>84005629</t>
        </is>
      </c>
      <c r="J106" s="65">
        <f>+IF(AND(I106="no_cargado",B106=""),"Ingresar nombre",CONCATENATE(B106, " ", C106))</f>
        <v/>
      </c>
    </row>
    <row r="107">
      <c r="A107" s="65">
        <f>+IF(inicio!M117="no_cargado",inicio!B117,"")</f>
        <v/>
      </c>
      <c r="I107" s="65" t="inlineStr">
        <is>
          <t>84005630</t>
        </is>
      </c>
      <c r="J107" s="65">
        <f>+IF(AND(I107="no_cargado",B107=""),"Ingresar nombre",CONCATENATE(B107, " ", C107))</f>
        <v/>
      </c>
    </row>
    <row r="108">
      <c r="A108" s="65">
        <f>+IF(inicio!M118="no_cargado",inicio!B118,"")</f>
        <v/>
      </c>
      <c r="I108" s="65" t="inlineStr">
        <is>
          <t>84005631</t>
        </is>
      </c>
      <c r="J108" s="65">
        <f>+IF(AND(I108="no_cargado",B108=""),"Ingresar nombre",CONCATENATE(B108, " ", C108))</f>
        <v/>
      </c>
    </row>
    <row r="109">
      <c r="A109" s="65">
        <f>+IF(inicio!M119="no_cargado",inicio!B119,"")</f>
        <v/>
      </c>
      <c r="I109" s="65" t="inlineStr">
        <is>
          <t>84005632</t>
        </is>
      </c>
      <c r="J109" s="65">
        <f>+IF(AND(I109="no_cargado",B109=""),"Ingresar nombre",CONCATENATE(B109, " ", C109))</f>
        <v/>
      </c>
    </row>
    <row r="110">
      <c r="A110" s="65">
        <f>+IF(inicio!M120="no_cargado",inicio!B120,"")</f>
        <v/>
      </c>
      <c r="I110" s="65" t="inlineStr">
        <is>
          <t>84005633</t>
        </is>
      </c>
      <c r="J110" s="65">
        <f>+IF(AND(I110="no_cargado",B110=""),"Ingresar nombre",CONCATENATE(B110, " ", C110))</f>
        <v/>
      </c>
    </row>
    <row r="111">
      <c r="A111" s="65">
        <f>+IF(inicio!M121="no_cargado",inicio!B121,"")</f>
        <v/>
      </c>
      <c r="I111" s="65" t="inlineStr">
        <is>
          <t>84005634</t>
        </is>
      </c>
      <c r="J111" s="65">
        <f>+IF(AND(I111="no_cargado",B111=""),"Ingresar nombre",CONCATENATE(B111, " ", C111))</f>
        <v/>
      </c>
    </row>
    <row r="112">
      <c r="A112" s="65">
        <f>+IF(inicio!M122="no_cargado",inicio!B122,"")</f>
        <v/>
      </c>
      <c r="I112" s="65" t="inlineStr">
        <is>
          <t>84005635</t>
        </is>
      </c>
      <c r="J112" s="65">
        <f>+IF(AND(I112="no_cargado",B112=""),"Ingresar nombre",CONCATENATE(B112, " ", C112))</f>
        <v/>
      </c>
    </row>
    <row r="113">
      <c r="A113" s="65">
        <f>+IF(inicio!M123="no_cargado",inicio!B123,"")</f>
        <v/>
      </c>
      <c r="I113" s="65" t="inlineStr">
        <is>
          <t>84005636</t>
        </is>
      </c>
      <c r="J113" s="65">
        <f>+IF(AND(I113="no_cargado",B113=""),"Ingresar nombre",CONCATENATE(B113, " ", C113))</f>
        <v/>
      </c>
    </row>
    <row r="114">
      <c r="A114" s="65">
        <f>+IF(inicio!M124="no_cargado",inicio!B124,"")</f>
        <v/>
      </c>
      <c r="I114" s="65" t="inlineStr">
        <is>
          <t>84005637</t>
        </is>
      </c>
      <c r="J114" s="65">
        <f>+IF(AND(I114="no_cargado",B114=""),"Ingresar nombre",CONCATENATE(B114, " ", C114))</f>
        <v/>
      </c>
    </row>
    <row r="115">
      <c r="A115" s="65">
        <f>+IF(inicio!M125="no_cargado",inicio!B125,"")</f>
        <v/>
      </c>
      <c r="I115" s="65" t="inlineStr">
        <is>
          <t>84005638</t>
        </is>
      </c>
      <c r="J115" s="65">
        <f>+IF(AND(I115="no_cargado",B115=""),"Ingresar nombre",CONCATENATE(B115, " ", C115))</f>
        <v/>
      </c>
    </row>
    <row r="116">
      <c r="A116" s="65">
        <f>+IF(inicio!M126="no_cargado",inicio!B126,"")</f>
        <v/>
      </c>
      <c r="I116" s="65" t="inlineStr">
        <is>
          <t>84005639</t>
        </is>
      </c>
      <c r="J116" s="65">
        <f>+IF(AND(I116="no_cargado",B116=""),"Ingresar nombre",CONCATENATE(B116, " ", C116))</f>
        <v/>
      </c>
    </row>
    <row r="117">
      <c r="A117" s="65">
        <f>+IF(inicio!M127="no_cargado",inicio!B127,"")</f>
        <v/>
      </c>
      <c r="I117" s="65" t="inlineStr">
        <is>
          <t>84005640</t>
        </is>
      </c>
      <c r="J117" s="65">
        <f>+IF(AND(I117="no_cargado",B117=""),"Ingresar nombre",CONCATENATE(B117, " ", C117))</f>
        <v/>
      </c>
    </row>
    <row r="118">
      <c r="A118" s="65">
        <f>+IF(inicio!M128="no_cargado",inicio!B128,"")</f>
        <v/>
      </c>
      <c r="I118" s="65" t="inlineStr">
        <is>
          <t>84005641</t>
        </is>
      </c>
      <c r="J118" s="65">
        <f>+IF(AND(I118="no_cargado",B118=""),"Ingresar nombre",CONCATENATE(B118, " ", C118))</f>
        <v/>
      </c>
    </row>
    <row r="119">
      <c r="A119" s="65">
        <f>+IF(inicio!M129="no_cargado",inicio!B129,"")</f>
        <v/>
      </c>
      <c r="I119" s="65" t="inlineStr">
        <is>
          <t>84005642</t>
        </is>
      </c>
      <c r="J119" s="65">
        <f>+IF(AND(I119="no_cargado",B119=""),"Ingresar nombre",CONCATENATE(B119, " ", C119))</f>
        <v/>
      </c>
    </row>
    <row r="120">
      <c r="A120" s="65">
        <f>+IF(inicio!M130="no_cargado",inicio!B130,"")</f>
        <v/>
      </c>
      <c r="I120" s="65" t="inlineStr">
        <is>
          <t>84005643</t>
        </is>
      </c>
      <c r="J120" s="65">
        <f>+IF(AND(I120="no_cargado",B120=""),"Ingresar nombre",CONCATENATE(B120, " ", C120))</f>
        <v/>
      </c>
    </row>
    <row r="121">
      <c r="A121" s="65">
        <f>+IF(inicio!M131="no_cargado",inicio!B131,"")</f>
        <v/>
      </c>
      <c r="I121" s="65" t="inlineStr">
        <is>
          <t>84005644</t>
        </is>
      </c>
      <c r="J121" s="65">
        <f>+IF(AND(I121="no_cargado",B121=""),"Ingresar nombre",CONCATENATE(B121, " ", C121))</f>
        <v/>
      </c>
    </row>
    <row r="122">
      <c r="A122" s="65">
        <f>+IF(inicio!M132="no_cargado",inicio!B132,"")</f>
        <v/>
      </c>
      <c r="I122" s="65" t="inlineStr">
        <is>
          <t>84005645</t>
        </is>
      </c>
      <c r="J122" s="65">
        <f>+IF(AND(I122="no_cargado",B122=""),"Ingresar nombre",CONCATENATE(B122, " ", C122))</f>
        <v/>
      </c>
    </row>
    <row r="123">
      <c r="A123" s="65">
        <f>+IF(inicio!M133="no_cargado",inicio!B133,"")</f>
        <v/>
      </c>
      <c r="I123" s="65" t="inlineStr">
        <is>
          <t>84005646</t>
        </is>
      </c>
      <c r="J123" s="65">
        <f>+IF(AND(I123="no_cargado",B123=""),"Ingresar nombre",CONCATENATE(B123, " ", C123))</f>
        <v/>
      </c>
    </row>
    <row r="124">
      <c r="A124" s="65">
        <f>+IF(inicio!M134="no_cargado",inicio!B134,"")</f>
        <v/>
      </c>
      <c r="I124" s="65" t="inlineStr">
        <is>
          <t>84005647</t>
        </is>
      </c>
      <c r="J124" s="65">
        <f>+IF(AND(I124="no_cargado",B124=""),"Ingresar nombre",CONCATENATE(B124, " ", C124))</f>
        <v/>
      </c>
    </row>
    <row r="125">
      <c r="A125" s="65">
        <f>+IF(inicio!M135="no_cargado",inicio!B135,"")</f>
        <v/>
      </c>
      <c r="I125" s="65" t="inlineStr">
        <is>
          <t>84005648</t>
        </is>
      </c>
      <c r="J125" s="65">
        <f>+IF(AND(I125="no_cargado",B125=""),"Ingresar nombre",CONCATENATE(B125, " ", C125))</f>
        <v/>
      </c>
    </row>
    <row r="126">
      <c r="A126" s="65">
        <f>+IF(inicio!M136="no_cargado",inicio!B136,"")</f>
        <v/>
      </c>
      <c r="I126" s="65" t="inlineStr">
        <is>
          <t>84005649</t>
        </is>
      </c>
      <c r="J126" s="65">
        <f>+IF(AND(I126="no_cargado",B126=""),"Ingresar nombre",CONCATENATE(B126, " ", C126))</f>
        <v/>
      </c>
    </row>
    <row r="127">
      <c r="A127" s="65">
        <f>+IF(inicio!M137="no_cargado",inicio!B137,"")</f>
        <v/>
      </c>
      <c r="I127" s="65" t="inlineStr">
        <is>
          <t>84005650</t>
        </is>
      </c>
      <c r="J127" s="65">
        <f>+IF(AND(I127="no_cargado",B127=""),"Ingresar nombre",CONCATENATE(B127, " ", C127))</f>
        <v/>
      </c>
    </row>
    <row r="128">
      <c r="A128" s="65">
        <f>+IF(inicio!M138="no_cargado",inicio!B138,"")</f>
        <v/>
      </c>
      <c r="I128" s="65" t="inlineStr">
        <is>
          <t>84005651</t>
        </is>
      </c>
      <c r="J128" s="65">
        <f>+IF(AND(I128="no_cargado",B128=""),"Ingresar nombre",CONCATENATE(B128, " ", C128))</f>
        <v/>
      </c>
    </row>
    <row r="129">
      <c r="A129" s="65">
        <f>+IF(inicio!M139="no_cargado",inicio!B139,"")</f>
        <v/>
      </c>
      <c r="I129" s="65" t="inlineStr">
        <is>
          <t>84005652</t>
        </is>
      </c>
      <c r="J129" s="65">
        <f>+IF(AND(I129="no_cargado",B129=""),"Ingresar nombre",CONCATENATE(B129, " ", C129))</f>
        <v/>
      </c>
    </row>
    <row r="130">
      <c r="A130" s="65">
        <f>+IF(inicio!M140="no_cargado",inicio!B140,"")</f>
        <v/>
      </c>
      <c r="I130" s="65" t="inlineStr">
        <is>
          <t>84005653</t>
        </is>
      </c>
      <c r="J130" s="65">
        <f>+IF(AND(I130="no_cargado",B130=""),"Ingresar nombre",CONCATENATE(B130, " ", C130))</f>
        <v/>
      </c>
    </row>
    <row r="131">
      <c r="A131" s="65">
        <f>+IF(inicio!M141="no_cargado",inicio!B141,"")</f>
        <v/>
      </c>
      <c r="I131" s="65" t="inlineStr">
        <is>
          <t>84005654</t>
        </is>
      </c>
      <c r="J131" s="65">
        <f>+IF(AND(I131="no_cargado",B131=""),"Ingresar nombre",CONCATENATE(B131, " ", C131))</f>
        <v/>
      </c>
    </row>
    <row r="132">
      <c r="A132" s="65">
        <f>+IF(inicio!M142="no_cargado",inicio!B142,"")</f>
        <v/>
      </c>
      <c r="I132" s="65" t="inlineStr">
        <is>
          <t>84005655</t>
        </is>
      </c>
      <c r="J132" s="65">
        <f>+IF(AND(I132="no_cargado",B132=""),"Ingresar nombre",CONCATENATE(B132, " ", C132))</f>
        <v/>
      </c>
    </row>
    <row r="133">
      <c r="A133" s="65">
        <f>+IF(inicio!M143="no_cargado",inicio!B143,"")</f>
        <v/>
      </c>
      <c r="I133" s="65" t="inlineStr">
        <is>
          <t>84005656</t>
        </is>
      </c>
      <c r="J133" s="65">
        <f>+IF(AND(I133="no_cargado",B133=""),"Ingresar nombre",CONCATENATE(B133, " ", C133))</f>
        <v/>
      </c>
    </row>
    <row r="134">
      <c r="A134" s="65">
        <f>+IF(inicio!M144="no_cargado",inicio!B144,"")</f>
        <v/>
      </c>
      <c r="I134" s="65" t="inlineStr">
        <is>
          <t>84005657</t>
        </is>
      </c>
      <c r="J134" s="65">
        <f>+IF(AND(I134="no_cargado",B134=""),"Ingresar nombre",CONCATENATE(B134, " ", C134))</f>
        <v/>
      </c>
    </row>
    <row r="135">
      <c r="A135" s="65">
        <f>+IF(inicio!M145="no_cargado",inicio!B145,"")</f>
        <v/>
      </c>
      <c r="I135" s="65" t="inlineStr">
        <is>
          <t>84005658</t>
        </is>
      </c>
      <c r="J135" s="65">
        <f>+IF(AND(I135="no_cargado",B135=""),"Ingresar nombre",CONCATENATE(B135, " ", C135))</f>
        <v/>
      </c>
    </row>
    <row r="136">
      <c r="A136" s="65">
        <f>+IF(inicio!M146="no_cargado",inicio!B146,"")</f>
        <v/>
      </c>
      <c r="I136" s="65" t="inlineStr">
        <is>
          <t>84005659</t>
        </is>
      </c>
      <c r="J136" s="65">
        <f>+IF(AND(I136="no_cargado",B136=""),"Ingresar nombre",CONCATENATE(B136, " ", C136))</f>
        <v/>
      </c>
    </row>
    <row r="137">
      <c r="A137" s="65">
        <f>+IF(inicio!M147="no_cargado",inicio!B147,"")</f>
        <v/>
      </c>
      <c r="I137" s="65" t="inlineStr">
        <is>
          <t>84005660</t>
        </is>
      </c>
      <c r="J137" s="65">
        <f>+IF(AND(I137="no_cargado",B137=""),"Ingresar nombre",CONCATENATE(B137, " ", C137))</f>
        <v/>
      </c>
    </row>
    <row r="138">
      <c r="A138" s="65">
        <f>+IF(inicio!M148="no_cargado",inicio!B148,"")</f>
        <v/>
      </c>
      <c r="I138" s="65" t="inlineStr">
        <is>
          <t>84005661</t>
        </is>
      </c>
      <c r="J138" s="65">
        <f>+IF(AND(I138="no_cargado",B138=""),"Ingresar nombre",CONCATENATE(B138, " ", C138))</f>
        <v/>
      </c>
    </row>
    <row r="139">
      <c r="A139" s="65">
        <f>+IF(inicio!M149="no_cargado",inicio!B149,"")</f>
        <v/>
      </c>
      <c r="I139" s="65" t="inlineStr">
        <is>
          <t>84005662</t>
        </is>
      </c>
      <c r="J139" s="65">
        <f>+IF(AND(I139="no_cargado",B139=""),"Ingresar nombre",CONCATENATE(B139, " ", C139))</f>
        <v/>
      </c>
    </row>
    <row r="140">
      <c r="A140" s="65">
        <f>+IF(inicio!M150="no_cargado",inicio!B150,"")</f>
        <v/>
      </c>
      <c r="I140" s="65" t="inlineStr">
        <is>
          <t>84005663</t>
        </is>
      </c>
      <c r="J140" s="65">
        <f>+IF(AND(I140="no_cargado",B140=""),"Ingresar nombre",CONCATENATE(B140, " ", C140))</f>
        <v/>
      </c>
    </row>
    <row r="141">
      <c r="A141" s="65">
        <f>+IF(inicio!M151="no_cargado",inicio!B151,"")</f>
        <v/>
      </c>
      <c r="I141" s="65" t="inlineStr">
        <is>
          <t>84005664</t>
        </is>
      </c>
      <c r="J141" s="65">
        <f>+IF(AND(I141="no_cargado",B141=""),"Ingresar nombre",CONCATENATE(B141, " ", C141))</f>
        <v/>
      </c>
    </row>
    <row r="142">
      <c r="A142" s="65">
        <f>+IF(inicio!M152="no_cargado",inicio!B152,"")</f>
        <v/>
      </c>
      <c r="I142" s="65" t="inlineStr">
        <is>
          <t>84005665</t>
        </is>
      </c>
      <c r="J142" s="65">
        <f>+IF(AND(I142="no_cargado",B142=""),"Ingresar nombre",CONCATENATE(B142, " ", C142))</f>
        <v/>
      </c>
    </row>
    <row r="143">
      <c r="A143" s="65">
        <f>+IF(inicio!M153="no_cargado",inicio!B153,"")</f>
        <v/>
      </c>
      <c r="I143" s="65" t="inlineStr">
        <is>
          <t>84005666</t>
        </is>
      </c>
      <c r="J143" s="65">
        <f>+IF(AND(I143="no_cargado",B143=""),"Ingresar nombre",CONCATENATE(B143, " ", C143))</f>
        <v/>
      </c>
    </row>
    <row r="144">
      <c r="A144" s="65">
        <f>+IF(inicio!M154="no_cargado",inicio!B154,"")</f>
        <v/>
      </c>
      <c r="I144" s="65" t="inlineStr">
        <is>
          <t>84005667</t>
        </is>
      </c>
      <c r="J144" s="65">
        <f>+IF(AND(I144="no_cargado",B144=""),"Ingresar nombre",CONCATENATE(B144, " ", C144))</f>
        <v/>
      </c>
    </row>
    <row r="145">
      <c r="A145" s="65">
        <f>+IF(inicio!M155="no_cargado",inicio!B155,"")</f>
        <v/>
      </c>
      <c r="I145" s="65" t="inlineStr">
        <is>
          <t>84005668</t>
        </is>
      </c>
      <c r="J145" s="65">
        <f>+IF(AND(I145="no_cargado",B145=""),"Ingresar nombre",CONCATENATE(B145, " ", C145))</f>
        <v/>
      </c>
    </row>
    <row r="146">
      <c r="A146" s="65">
        <f>+IF(inicio!M156="no_cargado",inicio!B156,"")</f>
        <v/>
      </c>
      <c r="I146" s="65" t="inlineStr">
        <is>
          <t>84005669</t>
        </is>
      </c>
      <c r="J146" s="65">
        <f>+IF(AND(I146="no_cargado",B146=""),"Ingresar nombre",CONCATENATE(B146, " ", C146))</f>
        <v/>
      </c>
    </row>
    <row r="147">
      <c r="A147" s="65">
        <f>+IF(inicio!M157="no_cargado",inicio!B157,"")</f>
        <v/>
      </c>
      <c r="I147" s="65" t="inlineStr">
        <is>
          <t>84005670</t>
        </is>
      </c>
      <c r="J147" s="65">
        <f>+IF(AND(I147="no_cargado",B147=""),"Ingresar nombre",CONCATENATE(B147, " ", C147))</f>
        <v/>
      </c>
    </row>
    <row r="148">
      <c r="A148" s="65">
        <f>+IF(inicio!M158="no_cargado",inicio!B158,"")</f>
        <v/>
      </c>
      <c r="I148" s="65" t="inlineStr">
        <is>
          <t>84005671</t>
        </is>
      </c>
      <c r="J148" s="65">
        <f>+IF(AND(I148="no_cargado",B148=""),"Ingresar nombre",CONCATENATE(B148, " ", C148))</f>
        <v/>
      </c>
    </row>
    <row r="149">
      <c r="A149" s="65">
        <f>+IF(inicio!M159="no_cargado",inicio!B159,"")</f>
        <v/>
      </c>
      <c r="I149" s="65" t="inlineStr">
        <is>
          <t>84005672</t>
        </is>
      </c>
      <c r="J149" s="65">
        <f>+IF(AND(I149="no_cargado",B149=""),"Ingresar nombre",CONCATENATE(B149, " ", C149))</f>
        <v/>
      </c>
    </row>
    <row r="150">
      <c r="A150" s="65">
        <f>+IF(inicio!M160="no_cargado",inicio!B160,"")</f>
        <v/>
      </c>
      <c r="I150" s="65" t="inlineStr">
        <is>
          <t>84005673</t>
        </is>
      </c>
      <c r="J150" s="65">
        <f>+IF(AND(I150="no_cargado",B150=""),"Ingresar nombre",CONCATENATE(B150, " ", C150))</f>
        <v/>
      </c>
    </row>
    <row r="151">
      <c r="A151" s="65">
        <f>+IF(inicio!M161="no_cargado",inicio!B161,"")</f>
        <v/>
      </c>
      <c r="I151" s="65" t="inlineStr">
        <is>
          <t>84005674</t>
        </is>
      </c>
      <c r="J151" s="65">
        <f>+IF(AND(I151="no_cargado",B151=""),"Ingresar nombre",CONCATENATE(B151, " ", C151))</f>
        <v/>
      </c>
    </row>
    <row r="152">
      <c r="A152" s="65">
        <f>+IF(inicio!M162="no_cargado",inicio!B162,"")</f>
        <v/>
      </c>
      <c r="I152" s="65" t="inlineStr">
        <is>
          <t>84005675</t>
        </is>
      </c>
      <c r="J152" s="65">
        <f>+IF(AND(I152="no_cargado",B152=""),"Ingresar nombre",CONCATENATE(B152, " ", C152))</f>
        <v/>
      </c>
    </row>
    <row r="153">
      <c r="A153" s="65">
        <f>+IF(inicio!M163="no_cargado",inicio!B163,"")</f>
        <v/>
      </c>
      <c r="I153" s="65" t="inlineStr">
        <is>
          <t>84005676</t>
        </is>
      </c>
      <c r="J153" s="65">
        <f>+IF(AND(I153="no_cargado",B153=""),"Ingresar nombre",CONCATENATE(B153, " ", C153))</f>
        <v/>
      </c>
    </row>
    <row r="154">
      <c r="A154" s="65">
        <f>+IF(inicio!M164="no_cargado",inicio!B164,"")</f>
        <v/>
      </c>
      <c r="I154" s="65" t="inlineStr">
        <is>
          <t>84005677</t>
        </is>
      </c>
      <c r="J154" s="65">
        <f>+IF(AND(I154="no_cargado",B154=""),"Ingresar nombre",CONCATENATE(B154, " ", C154))</f>
        <v/>
      </c>
    </row>
    <row r="155">
      <c r="A155" s="65">
        <f>+IF(inicio!M165="no_cargado",inicio!B165,"")</f>
        <v/>
      </c>
      <c r="I155" s="65" t="inlineStr">
        <is>
          <t>84005678</t>
        </is>
      </c>
      <c r="J155" s="65">
        <f>+IF(AND(I155="no_cargado",B155=""),"Ingresar nombre",CONCATENATE(B155, " ", C155))</f>
        <v/>
      </c>
    </row>
    <row r="156">
      <c r="A156" s="65">
        <f>+IF(inicio!M166="no_cargado",inicio!B166,"")</f>
        <v/>
      </c>
      <c r="I156" s="65" t="inlineStr">
        <is>
          <t>84005679</t>
        </is>
      </c>
      <c r="J156" s="65">
        <f>+IF(AND(I156="no_cargado",B156=""),"Ingresar nombre",CONCATENATE(B156, " ", C156))</f>
        <v/>
      </c>
    </row>
    <row r="157">
      <c r="A157" s="65">
        <f>+IF(inicio!M167="no_cargado",inicio!B167,"")</f>
        <v/>
      </c>
      <c r="I157" s="65" t="inlineStr">
        <is>
          <t>84005680</t>
        </is>
      </c>
      <c r="J157" s="65">
        <f>+IF(AND(I157="no_cargado",B157=""),"Ingresar nombre",CONCATENATE(B157, " ", C157))</f>
        <v/>
      </c>
    </row>
    <row r="158">
      <c r="A158" s="65">
        <f>+IF(inicio!M168="no_cargado",inicio!B168,"")</f>
        <v/>
      </c>
      <c r="I158" s="65" t="inlineStr">
        <is>
          <t>84005681</t>
        </is>
      </c>
      <c r="J158" s="65">
        <f>+IF(AND(I158="no_cargado",B158=""),"Ingresar nombre",CONCATENATE(B158, " ", C158))</f>
        <v/>
      </c>
    </row>
    <row r="159">
      <c r="A159" s="65">
        <f>+IF(inicio!M169="no_cargado",inicio!B169,"")</f>
        <v/>
      </c>
      <c r="I159" s="65" t="inlineStr">
        <is>
          <t>84005682</t>
        </is>
      </c>
      <c r="J159" s="65">
        <f>+IF(AND(I159="no_cargado",B159=""),"Ingresar nombre",CONCATENATE(B159, " ", C159))</f>
        <v/>
      </c>
    </row>
    <row r="160">
      <c r="A160" s="65">
        <f>+IF(inicio!M170="no_cargado",inicio!B170,"")</f>
        <v/>
      </c>
      <c r="I160" s="65" t="inlineStr">
        <is>
          <t>84005683</t>
        </is>
      </c>
      <c r="J160" s="65">
        <f>+IF(AND(I160="no_cargado",B160=""),"Ingresar nombre",CONCATENATE(B160, " ", C160))</f>
        <v/>
      </c>
    </row>
    <row r="161">
      <c r="A161" s="65">
        <f>+IF(inicio!M171="no_cargado",inicio!B171,"")</f>
        <v/>
      </c>
      <c r="I161" s="65" t="inlineStr">
        <is>
          <t>84005684</t>
        </is>
      </c>
      <c r="J161" s="65">
        <f>+IF(AND(I161="no_cargado",B161=""),"Ingresar nombre",CONCATENATE(B161, " ", C161))</f>
        <v/>
      </c>
    </row>
    <row r="162">
      <c r="A162" s="65">
        <f>+IF(inicio!M172="no_cargado",inicio!B172,"")</f>
        <v/>
      </c>
      <c r="I162" s="65" t="inlineStr">
        <is>
          <t>84005685</t>
        </is>
      </c>
      <c r="J162" s="65">
        <f>+IF(AND(I162="no_cargado",B162=""),"Ingresar nombre",CONCATENATE(B162, " ", C162))</f>
        <v/>
      </c>
    </row>
    <row r="163">
      <c r="A163" s="65">
        <f>+IF(inicio!M173="no_cargado",inicio!B173,"")</f>
        <v/>
      </c>
      <c r="I163" s="65" t="inlineStr">
        <is>
          <t>84005686</t>
        </is>
      </c>
      <c r="J163" s="65">
        <f>+IF(AND(I163="no_cargado",B163=""),"Ingresar nombre",CONCATENATE(B163, " ", C163))</f>
        <v/>
      </c>
    </row>
    <row r="164">
      <c r="A164" s="65">
        <f>+IF(inicio!M174="no_cargado",inicio!B174,"")</f>
        <v/>
      </c>
      <c r="I164" s="65" t="inlineStr">
        <is>
          <t>84005687</t>
        </is>
      </c>
      <c r="J164" s="65">
        <f>+IF(AND(I164="no_cargado",B164=""),"Ingresar nombre",CONCATENATE(B164, " ", C164))</f>
        <v/>
      </c>
    </row>
    <row r="165">
      <c r="A165" s="65">
        <f>+IF(inicio!M175="no_cargado",inicio!B175,"")</f>
        <v/>
      </c>
      <c r="I165" s="65" t="inlineStr">
        <is>
          <t>84005688</t>
        </is>
      </c>
      <c r="J165" s="65">
        <f>+IF(AND(I165="no_cargado",B165=""),"Ingresar nombre",CONCATENATE(B165, " ", C165))</f>
        <v/>
      </c>
    </row>
    <row r="166">
      <c r="A166" s="65">
        <f>+IF(inicio!M176="no_cargado",inicio!B176,"")</f>
        <v/>
      </c>
      <c r="I166" s="65" t="inlineStr">
        <is>
          <t>84005689</t>
        </is>
      </c>
      <c r="J166" s="65">
        <f>+IF(AND(I166="no_cargado",B166=""),"Ingresar nombre",CONCATENATE(B166, " ", C166))</f>
        <v/>
      </c>
    </row>
    <row r="167">
      <c r="A167" s="65">
        <f>+IF(inicio!M177="no_cargado",inicio!B177,"")</f>
        <v/>
      </c>
      <c r="I167" s="65" t="inlineStr">
        <is>
          <t>84005690</t>
        </is>
      </c>
      <c r="J167" s="65">
        <f>+IF(AND(I167="no_cargado",B167=""),"Ingresar nombre",CONCATENATE(B167, " ", C167))</f>
        <v/>
      </c>
    </row>
    <row r="168">
      <c r="A168" s="65">
        <f>+IF(inicio!M178="no_cargado",inicio!B178,"")</f>
        <v/>
      </c>
      <c r="I168" s="65" t="inlineStr">
        <is>
          <t>84005691</t>
        </is>
      </c>
      <c r="J168" s="65">
        <f>+IF(AND(I168="no_cargado",B168=""),"Ingresar nombre",CONCATENATE(B168, " ", C168))</f>
        <v/>
      </c>
    </row>
    <row r="169">
      <c r="A169" s="65">
        <f>+IF(inicio!M179="no_cargado",inicio!B179,"")</f>
        <v/>
      </c>
      <c r="I169" s="65" t="inlineStr">
        <is>
          <t>84005692</t>
        </is>
      </c>
      <c r="J169" s="65">
        <f>+IF(AND(I169="no_cargado",B169=""),"Ingresar nombre",CONCATENATE(B169, " ", C169))</f>
        <v/>
      </c>
    </row>
    <row r="170">
      <c r="A170" s="65">
        <f>+IF(inicio!M180="no_cargado",inicio!B180,"")</f>
        <v/>
      </c>
      <c r="I170" s="65" t="inlineStr">
        <is>
          <t>84005693</t>
        </is>
      </c>
      <c r="J170" s="65">
        <f>+IF(AND(I170="no_cargado",B170=""),"Ingresar nombre",CONCATENATE(B170, " ", C170))</f>
        <v/>
      </c>
    </row>
    <row r="171">
      <c r="A171" s="65">
        <f>+IF(inicio!M181="no_cargado",inicio!B181,"")</f>
        <v/>
      </c>
      <c r="I171" s="65" t="inlineStr">
        <is>
          <t>84005694</t>
        </is>
      </c>
      <c r="J171" s="65">
        <f>+IF(AND(I171="no_cargado",B171=""),"Ingresar nombre",CONCATENATE(B171, " ", C171))</f>
        <v/>
      </c>
    </row>
    <row r="172">
      <c r="A172" s="65">
        <f>+IF(inicio!M182="no_cargado",inicio!B182,"")</f>
        <v/>
      </c>
      <c r="I172" s="65" t="inlineStr">
        <is>
          <t>84005695</t>
        </is>
      </c>
      <c r="J172" s="65">
        <f>+IF(AND(I172="no_cargado",B172=""),"Ingresar nombre",CONCATENATE(B172, " ", C172))</f>
        <v/>
      </c>
    </row>
    <row r="173">
      <c r="A173" s="65">
        <f>+IF(inicio!M183="no_cargado",inicio!B183,"")</f>
        <v/>
      </c>
      <c r="I173" s="65" t="inlineStr">
        <is>
          <t>84005696</t>
        </is>
      </c>
      <c r="J173" s="65">
        <f>+IF(AND(I173="no_cargado",B173=""),"Ingresar nombre",CONCATENATE(B173, " ", C173))</f>
        <v/>
      </c>
    </row>
    <row r="174">
      <c r="A174" s="65">
        <f>+IF(inicio!M184="no_cargado",inicio!B184,"")</f>
        <v/>
      </c>
      <c r="I174" s="65" t="inlineStr">
        <is>
          <t>84005697</t>
        </is>
      </c>
      <c r="J174" s="65">
        <f>+IF(AND(I174="no_cargado",B174=""),"Ingresar nombre",CONCATENATE(B174, " ", C174))</f>
        <v/>
      </c>
    </row>
    <row r="175">
      <c r="A175" s="65">
        <f>+IF(inicio!M185="no_cargado",inicio!B185,"")</f>
        <v/>
      </c>
      <c r="I175" s="65" t="inlineStr">
        <is>
          <t>84005698</t>
        </is>
      </c>
      <c r="J175" s="65">
        <f>+IF(AND(I175="no_cargado",B175=""),"Ingresar nombre",CONCATENATE(B175, " ", C175))</f>
        <v/>
      </c>
    </row>
    <row r="176">
      <c r="A176" s="65">
        <f>+IF(inicio!M186="no_cargado",inicio!B186,"")</f>
        <v/>
      </c>
      <c r="I176" s="65" t="inlineStr">
        <is>
          <t>84005699</t>
        </is>
      </c>
      <c r="J176" s="65">
        <f>+IF(AND(I176="no_cargado",B176=""),"Ingresar nombre",CONCATENATE(B176, " ", C176))</f>
        <v/>
      </c>
    </row>
    <row r="177">
      <c r="A177" s="65">
        <f>+IF(inicio!M187="no_cargado",inicio!B187,"")</f>
        <v/>
      </c>
      <c r="I177" s="65" t="inlineStr">
        <is>
          <t>84005700</t>
        </is>
      </c>
      <c r="J177" s="65">
        <f>+IF(AND(I177="no_cargado",B177=""),"Ingresar nombre",CONCATENATE(B177, " ", C177))</f>
        <v/>
      </c>
    </row>
    <row r="178">
      <c r="A178" s="65">
        <f>+IF(inicio!M188="no_cargado",inicio!B188,"")</f>
        <v/>
      </c>
      <c r="I178" s="65" t="inlineStr">
        <is>
          <t>84005701</t>
        </is>
      </c>
      <c r="J178" s="65">
        <f>+IF(AND(I178="no_cargado",B178=""),"Ingresar nombre",CONCATENATE(B178, " ", C178))</f>
        <v/>
      </c>
    </row>
    <row r="179">
      <c r="A179" s="65">
        <f>+IF(inicio!M189="no_cargado",inicio!B189,"")</f>
        <v/>
      </c>
      <c r="I179" s="65" t="inlineStr">
        <is>
          <t>84005702</t>
        </is>
      </c>
      <c r="J179" s="65">
        <f>+IF(AND(I179="no_cargado",B179=""),"Ingresar nombre",CONCATENATE(B179, " ", C179))</f>
        <v/>
      </c>
    </row>
    <row r="180">
      <c r="A180" s="65">
        <f>+IF(inicio!M190="no_cargado",inicio!B190,"")</f>
        <v/>
      </c>
      <c r="I180" s="65" t="inlineStr">
        <is>
          <t>84005703</t>
        </is>
      </c>
      <c r="J180" s="65">
        <f>+IF(AND(I180="no_cargado",B180=""),"Ingresar nombre",CONCATENATE(B180, " ", C180))</f>
        <v/>
      </c>
    </row>
    <row r="181">
      <c r="A181" s="65">
        <f>+IF(inicio!M191="no_cargado",inicio!B191,"")</f>
        <v/>
      </c>
      <c r="I181" s="65" t="inlineStr">
        <is>
          <t>84005704</t>
        </is>
      </c>
      <c r="J181" s="65">
        <f>+IF(AND(I181="no_cargado",B181=""),"Ingresar nombre",CONCATENATE(B181, " ", C181))</f>
        <v/>
      </c>
    </row>
    <row r="182">
      <c r="A182" s="65">
        <f>+IF(inicio!M192="no_cargado",inicio!B192,"")</f>
        <v/>
      </c>
      <c r="I182" s="65" t="inlineStr">
        <is>
          <t>84005705</t>
        </is>
      </c>
      <c r="J182" s="65">
        <f>+IF(AND(I182="no_cargado",B182=""),"Ingresar nombre",CONCATENATE(B182, " ", C182))</f>
        <v/>
      </c>
    </row>
    <row r="183">
      <c r="A183" s="65">
        <f>+IF(inicio!M193="no_cargado",inicio!B193,"")</f>
        <v/>
      </c>
      <c r="I183" s="65" t="inlineStr">
        <is>
          <t>84005706</t>
        </is>
      </c>
      <c r="J183" s="65">
        <f>+IF(AND(I183="no_cargado",B183=""),"Ingresar nombre",CONCATENATE(B183, " ", C183))</f>
        <v/>
      </c>
    </row>
    <row r="184">
      <c r="A184" s="65">
        <f>+IF(inicio!M194="no_cargado",inicio!B194,"")</f>
        <v/>
      </c>
      <c r="I184" s="65" t="inlineStr">
        <is>
          <t>84005707</t>
        </is>
      </c>
      <c r="J184" s="65">
        <f>+IF(AND(I184="no_cargado",B184=""),"Ingresar nombre",CONCATENATE(B184, " ", C184))</f>
        <v/>
      </c>
    </row>
    <row r="185">
      <c r="A185" s="65">
        <f>+IF(inicio!M195="no_cargado",inicio!B195,"")</f>
        <v/>
      </c>
      <c r="I185" s="65" t="inlineStr">
        <is>
          <t>84005708</t>
        </is>
      </c>
      <c r="J185" s="65">
        <f>+IF(AND(I185="no_cargado",B185=""),"Ingresar nombre",CONCATENATE(B185, " ", C185))</f>
        <v/>
      </c>
    </row>
    <row r="186">
      <c r="A186" s="65">
        <f>+IF(inicio!M196="no_cargado",inicio!B196,"")</f>
        <v/>
      </c>
      <c r="I186" s="65" t="inlineStr">
        <is>
          <t>84005709</t>
        </is>
      </c>
      <c r="J186" s="65">
        <f>+IF(AND(I186="no_cargado",B186=""),"Ingresar nombre",CONCATENATE(B186, " ", C186))</f>
        <v/>
      </c>
    </row>
    <row r="187">
      <c r="A187" s="65">
        <f>+IF(inicio!M197="no_cargado",inicio!B197,"")</f>
        <v/>
      </c>
      <c r="I187" s="65" t="inlineStr">
        <is>
          <t>84005710</t>
        </is>
      </c>
      <c r="J187" s="65">
        <f>+IF(AND(I187="no_cargado",B187=""),"Ingresar nombre",CONCATENATE(B187, " ", C187))</f>
        <v/>
      </c>
    </row>
    <row r="188">
      <c r="A188" s="65">
        <f>+IF(inicio!M198="no_cargado",inicio!B198,"")</f>
        <v/>
      </c>
      <c r="I188" s="65" t="inlineStr">
        <is>
          <t>84005711</t>
        </is>
      </c>
      <c r="J188" s="65">
        <f>+IF(AND(I188="no_cargado",B188=""),"Ingresar nombre",CONCATENATE(B188, " ", C188))</f>
        <v/>
      </c>
    </row>
    <row r="189">
      <c r="A189" s="65">
        <f>+IF(inicio!M199="no_cargado",inicio!B199,"")</f>
        <v/>
      </c>
      <c r="I189" s="65" t="inlineStr">
        <is>
          <t>84005712</t>
        </is>
      </c>
      <c r="J189" s="65">
        <f>+IF(AND(I189="no_cargado",B189=""),"Ingresar nombre",CONCATENATE(B189, " ", C189))</f>
        <v/>
      </c>
    </row>
    <row r="190">
      <c r="A190" s="65">
        <f>+IF(inicio!M200="no_cargado",inicio!B200,"")</f>
        <v/>
      </c>
      <c r="I190" s="65" t="inlineStr">
        <is>
          <t>84005713</t>
        </is>
      </c>
      <c r="J190" s="65">
        <f>+IF(AND(I190="no_cargado",B190=""),"Ingresar nombre",CONCATENATE(B190, " ", C190))</f>
        <v/>
      </c>
    </row>
    <row r="191">
      <c r="A191" s="65">
        <f>+IF(inicio!M201="no_cargado",inicio!B201,"")</f>
        <v/>
      </c>
      <c r="I191" s="65" t="inlineStr">
        <is>
          <t>84005714</t>
        </is>
      </c>
      <c r="J191" s="65">
        <f>+IF(AND(I191="no_cargado",B191=""),"Ingresar nombre",CONCATENATE(B191, " ", C191))</f>
        <v/>
      </c>
    </row>
    <row r="192">
      <c r="A192" s="65">
        <f>+IF(inicio!M202="no_cargado",inicio!B202,"")</f>
        <v/>
      </c>
      <c r="I192" s="65" t="inlineStr">
        <is>
          <t>84005715</t>
        </is>
      </c>
      <c r="J192" s="65">
        <f>+IF(AND(I192="no_cargado",B192=""),"Ingresar nombre",CONCATENATE(B192, " ", C192))</f>
        <v/>
      </c>
    </row>
    <row r="193">
      <c r="A193" s="65">
        <f>+IF(inicio!M203="no_cargado",inicio!B203,"")</f>
        <v/>
      </c>
      <c r="I193" s="65" t="inlineStr">
        <is>
          <t>84005716</t>
        </is>
      </c>
      <c r="J193" s="65">
        <f>+IF(AND(I193="no_cargado",B193=""),"Ingresar nombre",CONCATENATE(B193, " ", C193))</f>
        <v/>
      </c>
    </row>
    <row r="194">
      <c r="A194" s="65">
        <f>+IF(inicio!M204="no_cargado",inicio!B204,"")</f>
        <v/>
      </c>
      <c r="I194" s="65" t="inlineStr">
        <is>
          <t>84005717</t>
        </is>
      </c>
      <c r="J194" s="65">
        <f>+IF(AND(I194="no_cargado",B194=""),"Ingresar nombre",CONCATENATE(B194, " ", C194))</f>
        <v/>
      </c>
    </row>
    <row r="195">
      <c r="A195" s="65">
        <f>+IF(inicio!M205="no_cargado",inicio!B205,"")</f>
        <v/>
      </c>
      <c r="I195" s="65" t="inlineStr">
        <is>
          <t>84005718</t>
        </is>
      </c>
      <c r="J195" s="65">
        <f>+IF(AND(I195="no_cargado",B195=""),"Ingresar nombre",CONCATENATE(B195, " ", C195))</f>
        <v/>
      </c>
    </row>
    <row r="196">
      <c r="A196" s="65">
        <f>+IF(inicio!M206="no_cargado",inicio!B206,"")</f>
        <v/>
      </c>
      <c r="I196" s="65" t="inlineStr">
        <is>
          <t>84005719</t>
        </is>
      </c>
      <c r="J196" s="65">
        <f>+IF(AND(I196="no_cargado",B196=""),"Ingresar nombre",CONCATENATE(B196, " ", C196))</f>
        <v/>
      </c>
    </row>
    <row r="197">
      <c r="A197" s="65">
        <f>+IF(inicio!M207="no_cargado",inicio!B207,"")</f>
        <v/>
      </c>
      <c r="I197" s="65" t="inlineStr">
        <is>
          <t>84005720</t>
        </is>
      </c>
      <c r="J197" s="65">
        <f>+IF(AND(I197="no_cargado",B197=""),"Ingresar nombre",CONCATENATE(B197, " ", C197))</f>
        <v/>
      </c>
    </row>
    <row r="198">
      <c r="A198" s="65">
        <f>+IF(inicio!M208="no_cargado",inicio!B208,"")</f>
        <v/>
      </c>
      <c r="I198" s="65" t="inlineStr">
        <is>
          <t>84005721</t>
        </is>
      </c>
      <c r="J198" s="65">
        <f>+IF(AND(I198="no_cargado",B198=""),"Ingresar nombre",CONCATENATE(B198, " ", C198))</f>
        <v/>
      </c>
    </row>
    <row r="199">
      <c r="A199" s="65">
        <f>+IF(inicio!M209="no_cargado",inicio!B209,"")</f>
        <v/>
      </c>
      <c r="I199" s="65" t="inlineStr">
        <is>
          <t>84005722</t>
        </is>
      </c>
      <c r="J199" s="65">
        <f>+IF(AND(I199="no_cargado",B199=""),"Ingresar nombre",CONCATENATE(B199, " ", C199))</f>
        <v/>
      </c>
    </row>
    <row r="200">
      <c r="A200" s="65">
        <f>+IF(inicio!M210="no_cargado",inicio!B210,"")</f>
        <v/>
      </c>
      <c r="I200" s="65" t="inlineStr">
        <is>
          <t>84005723</t>
        </is>
      </c>
      <c r="J200" s="65">
        <f>+IF(AND(I200="no_cargado",B200=""),"Ingresar nombre",CONCATENATE(B200, " ", C200))</f>
        <v/>
      </c>
    </row>
    <row r="201">
      <c r="A201" s="65">
        <f>+IF(inicio!M211="no_cargado",inicio!B211,"")</f>
        <v/>
      </c>
      <c r="I201" s="65">
        <f>+IFERROR(+VLOOKUP(A201,inicio!$B$8:$M$1000,9,FALSE),"")</f>
        <v/>
      </c>
      <c r="J201" s="65">
        <f>+IF(AND(I201="no_cargado",B201=""),"Ingresar nombre",CONCATENATE(B201, " ", C201))</f>
        <v/>
      </c>
    </row>
    <row r="202">
      <c r="A202" s="65">
        <f>+IF(inicio!M212="no_cargado",inicio!B212,"")</f>
        <v/>
      </c>
      <c r="I202" s="65">
        <f>+IFERROR(+VLOOKUP(A202,inicio!$B$8:$M$1000,9,FALSE),"")</f>
        <v/>
      </c>
      <c r="J202" s="65">
        <f>+IF(AND(I202="no_cargado",B202=""),"Ingresar nombre",CONCATENATE(B202, " ", C202))</f>
        <v/>
      </c>
    </row>
    <row r="203">
      <c r="A203" s="65">
        <f>+IF(inicio!M213="no_cargado",inicio!B213,"")</f>
        <v/>
      </c>
      <c r="I203" s="65">
        <f>+IFERROR(+VLOOKUP(A203,inicio!$B$8:$M$1000,9,FALSE),"")</f>
        <v/>
      </c>
      <c r="J203" s="65">
        <f>+IF(AND(I203="no_cargado",B203=""),"Ingresar nombre",CONCATENATE(B203, " ", C203))</f>
        <v/>
      </c>
    </row>
    <row r="204">
      <c r="A204" s="65">
        <f>+IF(inicio!M214="no_cargado",inicio!B214,"")</f>
        <v/>
      </c>
      <c r="I204" s="65">
        <f>+IFERROR(+VLOOKUP(A204,inicio!$B$8:$M$1000,9,FALSE),"")</f>
        <v/>
      </c>
      <c r="J204" s="65">
        <f>+IF(AND(I204="no_cargado",B204=""),"Ingresar nombre",CONCATENATE(B204, " ", C204))</f>
        <v/>
      </c>
    </row>
    <row r="205">
      <c r="A205" s="65">
        <f>+IF(inicio!M215="no_cargado",inicio!B215,"")</f>
        <v/>
      </c>
      <c r="I205" s="65">
        <f>+IFERROR(+VLOOKUP(A205,inicio!$B$8:$M$1000,9,FALSE),"")</f>
        <v/>
      </c>
      <c r="J205" s="65">
        <f>+IF(AND(I205="no_cargado",B205=""),"Ingresar nombre",CONCATENATE(B205, " ", C205))</f>
        <v/>
      </c>
    </row>
    <row r="206">
      <c r="A206" s="65">
        <f>+IF(inicio!M216="no_cargado",inicio!B216,"")</f>
        <v/>
      </c>
      <c r="I206" s="65">
        <f>+IFERROR(+VLOOKUP(A206,inicio!$B$8:$M$1000,9,FALSE),"")</f>
        <v/>
      </c>
      <c r="J206" s="65">
        <f>+IF(AND(I206="no_cargado",B206=""),"Ingresar nombre",CONCATENATE(B206, " ", C206))</f>
        <v/>
      </c>
    </row>
    <row r="207">
      <c r="A207" s="65">
        <f>+IF(inicio!M217="no_cargado",inicio!B217,"")</f>
        <v/>
      </c>
      <c r="I207" s="65">
        <f>+IFERROR(+VLOOKUP(A207,inicio!$B$8:$M$1000,9,FALSE),"")</f>
        <v/>
      </c>
      <c r="J207" s="65">
        <f>+IF(AND(I207="no_cargado",B207=""),"Ingresar nombre",CONCATENATE(B207, " ", C207))</f>
        <v/>
      </c>
    </row>
    <row r="208">
      <c r="A208" s="65">
        <f>+IF(inicio!M218="no_cargado",inicio!B218,"")</f>
        <v/>
      </c>
      <c r="I208" s="65">
        <f>+IFERROR(+VLOOKUP(A208,inicio!$B$8:$M$1000,9,FALSE),"")</f>
        <v/>
      </c>
      <c r="J208" s="65">
        <f>+IF(AND(I208="no_cargado",B208=""),"Ingresar nombre",CONCATENATE(B208, " ", C208))</f>
        <v/>
      </c>
    </row>
    <row r="209">
      <c r="A209" s="65">
        <f>+IF(inicio!M219="no_cargado",inicio!B219,"")</f>
        <v/>
      </c>
      <c r="I209" s="65">
        <f>+IFERROR(+VLOOKUP(A209,inicio!$B$8:$M$1000,9,FALSE),"")</f>
        <v/>
      </c>
      <c r="J209" s="65">
        <f>+IF(AND(I209="no_cargado",B209=""),"Ingresar nombre",CONCATENATE(B209, " ", C209))</f>
        <v/>
      </c>
    </row>
    <row r="210">
      <c r="A210" s="65">
        <f>+IF(inicio!M220="no_cargado",inicio!B220,"")</f>
        <v/>
      </c>
      <c r="I210" s="65">
        <f>+IFERROR(+VLOOKUP(A210,inicio!$B$8:$M$1000,9,FALSE),"")</f>
        <v/>
      </c>
      <c r="J210" s="65">
        <f>+IF(AND(I210="no_cargado",B210=""),"Ingresar nombre",CONCATENATE(B210, " ", C210))</f>
        <v/>
      </c>
    </row>
    <row r="211">
      <c r="A211" s="65">
        <f>+IF(inicio!M221="no_cargado",inicio!B221,"")</f>
        <v/>
      </c>
      <c r="I211" s="65">
        <f>+IFERROR(+VLOOKUP(A211,inicio!$B$8:$M$1000,9,FALSE),"")</f>
        <v/>
      </c>
      <c r="J211" s="65">
        <f>+IF(AND(I211="no_cargado",B211=""),"Ingresar nombre",CONCATENATE(B211, " ", C211))</f>
        <v/>
      </c>
    </row>
    <row r="212">
      <c r="A212" s="65">
        <f>+IF(inicio!M222="no_cargado",inicio!B222,"")</f>
        <v/>
      </c>
      <c r="I212" s="65">
        <f>+IFERROR(+VLOOKUP(A212,inicio!$B$8:$M$1000,9,FALSE),"")</f>
        <v/>
      </c>
      <c r="J212" s="65">
        <f>+IF(AND(I212="no_cargado",B212=""),"Ingresar nombre",CONCATENATE(B212, " ", C212))</f>
        <v/>
      </c>
    </row>
    <row r="213">
      <c r="A213" s="65">
        <f>+IF(inicio!M223="no_cargado",inicio!B223,"")</f>
        <v/>
      </c>
      <c r="I213" s="65">
        <f>+IFERROR(+VLOOKUP(A213,inicio!$B$8:$M$1000,9,FALSE),"")</f>
        <v/>
      </c>
      <c r="J213" s="65">
        <f>+IF(AND(I213="no_cargado",B213=""),"Ingresar nombre",CONCATENATE(B213, " ", C213))</f>
        <v/>
      </c>
    </row>
    <row r="214">
      <c r="A214" s="65">
        <f>+IF(inicio!M224="no_cargado",inicio!B224,"")</f>
        <v/>
      </c>
      <c r="I214" s="65">
        <f>+IFERROR(+VLOOKUP(A214,inicio!$B$8:$M$1000,9,FALSE),"")</f>
        <v/>
      </c>
      <c r="J214" s="65">
        <f>+IF(AND(I214="no_cargado",B214=""),"Ingresar nombre",CONCATENATE(B214, " ", C214))</f>
        <v/>
      </c>
    </row>
    <row r="215">
      <c r="A215" s="65">
        <f>+IF(inicio!M225="no_cargado",inicio!B225,"")</f>
        <v/>
      </c>
      <c r="I215" s="65">
        <f>+IFERROR(+VLOOKUP(A215,inicio!$B$8:$M$1000,9,FALSE),"")</f>
        <v/>
      </c>
      <c r="J215" s="65">
        <f>+IF(AND(I215="no_cargado",B215=""),"Ingresar nombre",CONCATENATE(B215, " ", C215))</f>
        <v/>
      </c>
    </row>
    <row r="216">
      <c r="A216" s="65">
        <f>+IF(inicio!M226="no_cargado",inicio!B226,"")</f>
        <v/>
      </c>
      <c r="I216" s="65">
        <f>+IFERROR(+VLOOKUP(A216,inicio!$B$8:$M$1000,9,FALSE),"")</f>
        <v/>
      </c>
      <c r="J216" s="65">
        <f>+IF(AND(I216="no_cargado",B216=""),"Ingresar nombre",CONCATENATE(B216, " ", C216))</f>
        <v/>
      </c>
    </row>
    <row r="217">
      <c r="A217" s="65">
        <f>+IF(inicio!M227="no_cargado",inicio!B227,"")</f>
        <v/>
      </c>
      <c r="I217" s="65">
        <f>+IFERROR(+VLOOKUP(A217,inicio!$B$8:$M$1000,9,FALSE),"")</f>
        <v/>
      </c>
      <c r="J217" s="65">
        <f>+IF(AND(I217="no_cargado",B217=""),"Ingresar nombre",CONCATENATE(B217, " ", C217))</f>
        <v/>
      </c>
    </row>
    <row r="218">
      <c r="A218" s="65">
        <f>+IF(inicio!M228="no_cargado",inicio!B228,"")</f>
        <v/>
      </c>
      <c r="I218" s="65">
        <f>+IFERROR(+VLOOKUP(A218,inicio!$B$8:$M$1000,9,FALSE),"")</f>
        <v/>
      </c>
      <c r="J218" s="65">
        <f>+IF(AND(I218="no_cargado",B218=""),"Ingresar nombre",CONCATENATE(B218, " ", C218))</f>
        <v/>
      </c>
    </row>
    <row r="219">
      <c r="A219" s="65">
        <f>+IF(inicio!M229="no_cargado",inicio!B229,"")</f>
        <v/>
      </c>
      <c r="I219" s="65">
        <f>+IFERROR(+VLOOKUP(A219,inicio!$B$8:$M$1000,9,FALSE),"")</f>
        <v/>
      </c>
      <c r="J219" s="65">
        <f>+IF(AND(I219="no_cargado",B219=""),"Ingresar nombre",CONCATENATE(B219, " ", C219))</f>
        <v/>
      </c>
    </row>
    <row r="220">
      <c r="A220" s="65">
        <f>+IF(inicio!M230="no_cargado",inicio!B230,"")</f>
        <v/>
      </c>
      <c r="I220" s="65">
        <f>+IFERROR(+VLOOKUP(A220,inicio!$B$8:$M$1000,9,FALSE),"")</f>
        <v/>
      </c>
      <c r="J220" s="65">
        <f>+IF(AND(I220="no_cargado",B220=""),"Ingresar nombre",CONCATENATE(B220, " ", C220))</f>
        <v/>
      </c>
    </row>
    <row r="221">
      <c r="A221" s="65">
        <f>+IF(inicio!M231="no_cargado",inicio!B231,"")</f>
        <v/>
      </c>
      <c r="I221" s="65">
        <f>+IFERROR(+VLOOKUP(A221,inicio!$B$8:$M$1000,9,FALSE),"")</f>
        <v/>
      </c>
      <c r="J221" s="65">
        <f>+IF(AND(I221="no_cargado",B221=""),"Ingresar nombre",CONCATENATE(B221, " ", C221))</f>
        <v/>
      </c>
    </row>
    <row r="222">
      <c r="A222" s="65">
        <f>+IF(inicio!M232="no_cargado",inicio!B232,"")</f>
        <v/>
      </c>
      <c r="I222" s="65">
        <f>+IFERROR(+VLOOKUP(A222,inicio!$B$8:$M$1000,9,FALSE),"")</f>
        <v/>
      </c>
      <c r="J222" s="65">
        <f>+IF(AND(I222="no_cargado",B222=""),"Ingresar nombre",CONCATENATE(B222, " ", C222))</f>
        <v/>
      </c>
    </row>
    <row r="223">
      <c r="A223" s="65">
        <f>+IF(inicio!M233="no_cargado",inicio!B233,"")</f>
        <v/>
      </c>
      <c r="I223" s="65">
        <f>+IFERROR(+VLOOKUP(A223,inicio!$B$8:$M$1000,9,FALSE),"")</f>
        <v/>
      </c>
      <c r="J223" s="65">
        <f>+IF(AND(I223="no_cargado",B223=""),"Ingresar nombre",CONCATENATE(B223, " ", C223))</f>
        <v/>
      </c>
    </row>
    <row r="224">
      <c r="A224" s="65">
        <f>+IF(inicio!M234="no_cargado",inicio!B234,"")</f>
        <v/>
      </c>
      <c r="I224" s="65">
        <f>+IFERROR(+VLOOKUP(A224,inicio!$B$8:$M$1000,9,FALSE),"")</f>
        <v/>
      </c>
      <c r="J224" s="65">
        <f>+IF(AND(I224="no_cargado",B224=""),"Ingresar nombre",CONCATENATE(B224, " ", C224))</f>
        <v/>
      </c>
    </row>
    <row r="225">
      <c r="A225" s="65">
        <f>+IF(inicio!M235="no_cargado",inicio!B235,"")</f>
        <v/>
      </c>
      <c r="I225" s="65">
        <f>+IFERROR(+VLOOKUP(A225,inicio!$B$8:$M$1000,9,FALSE),"")</f>
        <v/>
      </c>
      <c r="J225" s="65">
        <f>+IF(AND(I225="no_cargado",B225=""),"Ingresar nombre",CONCATENATE(B225, " ", C225))</f>
        <v/>
      </c>
    </row>
    <row r="226">
      <c r="A226" s="65">
        <f>+IF(inicio!M236="no_cargado",inicio!B236,"")</f>
        <v/>
      </c>
      <c r="I226" s="65">
        <f>+IFERROR(+VLOOKUP(A226,inicio!$B$8:$M$1000,9,FALSE),"")</f>
        <v/>
      </c>
      <c r="J226" s="65">
        <f>+IF(AND(I226="no_cargado",B226=""),"Ingresar nombre",CONCATENATE(B226, " ", C226))</f>
        <v/>
      </c>
    </row>
    <row r="227">
      <c r="A227" s="65">
        <f>+IF(inicio!M237="no_cargado",inicio!B237,"")</f>
        <v/>
      </c>
      <c r="I227" s="65">
        <f>+IFERROR(+VLOOKUP(A227,inicio!$B$8:$M$1000,9,FALSE),"")</f>
        <v/>
      </c>
      <c r="J227" s="65">
        <f>+IF(AND(I227="no_cargado",B227=""),"Ingresar nombre",CONCATENATE(B227, " ", C227))</f>
        <v/>
      </c>
    </row>
    <row r="228">
      <c r="A228" s="65">
        <f>+IF(inicio!M238="no_cargado",inicio!B238,"")</f>
        <v/>
      </c>
      <c r="I228" s="65">
        <f>+IFERROR(+VLOOKUP(A228,inicio!$B$8:$M$1000,9,FALSE),"")</f>
        <v/>
      </c>
      <c r="J228" s="65">
        <f>+IF(AND(I228="no_cargado",B228=""),"Ingresar nombre",CONCATENATE(B228, " ", C228))</f>
        <v/>
      </c>
    </row>
    <row r="229">
      <c r="A229" s="65">
        <f>+IF(inicio!M239="no_cargado",inicio!B239,"")</f>
        <v/>
      </c>
      <c r="I229" s="65">
        <f>+IFERROR(+VLOOKUP(A229,inicio!$B$8:$M$1000,9,FALSE),"")</f>
        <v/>
      </c>
      <c r="J229" s="65">
        <f>+IF(AND(I229="no_cargado",B229=""),"Ingresar nombre",CONCATENATE(B229, " ", C229))</f>
        <v/>
      </c>
    </row>
    <row r="230">
      <c r="A230" s="65">
        <f>+IF(inicio!M240="no_cargado",inicio!B240,"")</f>
        <v/>
      </c>
      <c r="I230" s="65">
        <f>+IFERROR(+VLOOKUP(A230,inicio!$B$8:$M$1000,9,FALSE),"")</f>
        <v/>
      </c>
      <c r="J230" s="65">
        <f>+IF(AND(I230="no_cargado",B230=""),"Ingresar nombre",CONCATENATE(B230, " ", C230))</f>
        <v/>
      </c>
    </row>
    <row r="231">
      <c r="A231" s="65">
        <f>+IF(inicio!M241="no_cargado",inicio!B241,"")</f>
        <v/>
      </c>
      <c r="I231" s="65">
        <f>+IFERROR(+VLOOKUP(A231,inicio!$B$8:$M$1000,9,FALSE),"")</f>
        <v/>
      </c>
      <c r="J231" s="65">
        <f>+IF(AND(I231="no_cargado",B231=""),"Ingresar nombre",CONCATENATE(B231, " ", C231))</f>
        <v/>
      </c>
    </row>
    <row r="232">
      <c r="A232" s="65">
        <f>+IF(inicio!M242="no_cargado",inicio!B242,"")</f>
        <v/>
      </c>
      <c r="I232" s="65">
        <f>+IFERROR(+VLOOKUP(A232,inicio!$B$8:$M$1000,9,FALSE),"")</f>
        <v/>
      </c>
      <c r="J232" s="65">
        <f>+IF(AND(I232="no_cargado",B232=""),"Ingresar nombre",CONCATENATE(B232, " ", C232))</f>
        <v/>
      </c>
    </row>
    <row r="233">
      <c r="A233" s="65">
        <f>+IF(inicio!M243="no_cargado",inicio!B243,"")</f>
        <v/>
      </c>
      <c r="I233" s="65">
        <f>+IFERROR(+VLOOKUP(A233,inicio!$B$8:$M$1000,9,FALSE),"")</f>
        <v/>
      </c>
      <c r="J233" s="65">
        <f>+IF(AND(I233="no_cargado",B233=""),"Ingresar nombre",CONCATENATE(B233, " ", C233))</f>
        <v/>
      </c>
    </row>
    <row r="234">
      <c r="A234" s="65">
        <f>+IF(inicio!M244="no_cargado",inicio!B244,"")</f>
        <v/>
      </c>
      <c r="I234" s="65">
        <f>+IFERROR(+VLOOKUP(A234,inicio!$B$8:$M$1000,9,FALSE),"")</f>
        <v/>
      </c>
      <c r="J234" s="65">
        <f>+IF(AND(I234="no_cargado",B234=""),"Ingresar nombre",CONCATENATE(B234, " ", C234))</f>
        <v/>
      </c>
    </row>
    <row r="235">
      <c r="A235" s="65">
        <f>+IF(inicio!M245="no_cargado",inicio!B245,"")</f>
        <v/>
      </c>
      <c r="I235" s="65">
        <f>+IFERROR(+VLOOKUP(A235,inicio!$B$8:$M$1000,9,FALSE),"")</f>
        <v/>
      </c>
      <c r="J235" s="65">
        <f>+IF(AND(I235="no_cargado",B235=""),"Ingresar nombre",CONCATENATE(B235, " ", C235))</f>
        <v/>
      </c>
    </row>
    <row r="236">
      <c r="A236" s="65">
        <f>+IF(inicio!M246="no_cargado",inicio!B246,"")</f>
        <v/>
      </c>
      <c r="I236" s="65">
        <f>+IFERROR(+VLOOKUP(A236,inicio!$B$8:$M$1000,9,FALSE),"")</f>
        <v/>
      </c>
      <c r="J236" s="65">
        <f>+IF(AND(I236="no_cargado",B236=""),"Ingresar nombre",CONCATENATE(B236, " ", C236))</f>
        <v/>
      </c>
    </row>
    <row r="237">
      <c r="A237" s="65">
        <f>+IF(inicio!M247="no_cargado",inicio!B247,"")</f>
        <v/>
      </c>
      <c r="I237" s="65">
        <f>+IFERROR(+VLOOKUP(A237,inicio!$B$8:$M$1000,9,FALSE),"")</f>
        <v/>
      </c>
      <c r="J237" s="65">
        <f>+IF(AND(I237="no_cargado",B237=""),"Ingresar nombre",CONCATENATE(B237, " ", C237))</f>
        <v/>
      </c>
    </row>
    <row r="238">
      <c r="A238" s="65">
        <f>+IF(inicio!M248="no_cargado",inicio!B248,"")</f>
        <v/>
      </c>
      <c r="I238" s="65">
        <f>+IFERROR(+VLOOKUP(A238,inicio!$B$8:$M$1000,9,FALSE),"")</f>
        <v/>
      </c>
      <c r="J238" s="65">
        <f>+IF(AND(I238="no_cargado",B238=""),"Ingresar nombre",CONCATENATE(B238, " ", C238))</f>
        <v/>
      </c>
    </row>
    <row r="239">
      <c r="A239" s="65">
        <f>+IF(inicio!M249="no_cargado",inicio!B249,"")</f>
        <v/>
      </c>
      <c r="I239" s="65">
        <f>+IFERROR(+VLOOKUP(A239,inicio!$B$8:$M$1000,9,FALSE),"")</f>
        <v/>
      </c>
      <c r="J239" s="65">
        <f>+IF(AND(I239="no_cargado",B239=""),"Ingresar nombre",CONCATENATE(B239, " ", C239))</f>
        <v/>
      </c>
    </row>
    <row r="240">
      <c r="A240" s="65">
        <f>+IF(inicio!M250="no_cargado",inicio!B250,"")</f>
        <v/>
      </c>
      <c r="I240" s="65">
        <f>+IFERROR(+VLOOKUP(A240,inicio!$B$8:$M$1000,9,FALSE),"")</f>
        <v/>
      </c>
      <c r="J240" s="65">
        <f>+IF(AND(I240="no_cargado",B240=""),"Ingresar nombre",CONCATENATE(B240, " ", C240))</f>
        <v/>
      </c>
    </row>
    <row r="241">
      <c r="A241" s="65">
        <f>+IF(inicio!M251="no_cargado",inicio!B251,"")</f>
        <v/>
      </c>
      <c r="I241" s="65">
        <f>+IFERROR(+VLOOKUP(A241,inicio!$B$8:$M$1000,9,FALSE),"")</f>
        <v/>
      </c>
      <c r="J241" s="65">
        <f>+IF(AND(I241="no_cargado",B241=""),"Ingresar nombre",CONCATENATE(B241, " ", C241))</f>
        <v/>
      </c>
    </row>
    <row r="242">
      <c r="A242" s="65">
        <f>+IF(inicio!M252="no_cargado",inicio!B252,"")</f>
        <v/>
      </c>
      <c r="I242" s="65">
        <f>+IFERROR(+VLOOKUP(A242,inicio!$B$8:$M$1000,9,FALSE),"")</f>
        <v/>
      </c>
      <c r="J242" s="65">
        <f>+IF(AND(I242="no_cargado",B242=""),"Ingresar nombre",CONCATENATE(B242, " ", C242))</f>
        <v/>
      </c>
    </row>
    <row r="243">
      <c r="A243" s="65">
        <f>+IF(inicio!M253="no_cargado",inicio!B253,"")</f>
        <v/>
      </c>
      <c r="I243" s="65">
        <f>+IFERROR(+VLOOKUP(A243,inicio!$B$8:$M$1000,9,FALSE),"")</f>
        <v/>
      </c>
      <c r="J243" s="65">
        <f>+IF(AND(I243="no_cargado",B243=""),"Ingresar nombre",CONCATENATE(B243, " ", C243))</f>
        <v/>
      </c>
    </row>
    <row r="244">
      <c r="A244" s="65">
        <f>+IF(inicio!M254="no_cargado",inicio!B254,"")</f>
        <v/>
      </c>
      <c r="I244" s="65">
        <f>+IFERROR(+VLOOKUP(A244,inicio!$B$8:$M$1000,9,FALSE),"")</f>
        <v/>
      </c>
      <c r="J244" s="65">
        <f>+IF(AND(I244="no_cargado",B244=""),"Ingresar nombre",CONCATENATE(B244, " ", C244))</f>
        <v/>
      </c>
    </row>
    <row r="245">
      <c r="A245" s="65">
        <f>+IF(inicio!M255="no_cargado",inicio!B255,"")</f>
        <v/>
      </c>
      <c r="I245" s="65">
        <f>+IFERROR(+VLOOKUP(A245,inicio!$B$8:$M$1000,9,FALSE),"")</f>
        <v/>
      </c>
      <c r="J245" s="65">
        <f>+IF(AND(I245="no_cargado",B245=""),"Ingresar nombre",CONCATENATE(B245, " ", C245))</f>
        <v/>
      </c>
    </row>
    <row r="246">
      <c r="A246" s="65">
        <f>+IF(inicio!M256="no_cargado",inicio!B256,"")</f>
        <v/>
      </c>
      <c r="I246" s="65">
        <f>+IFERROR(+VLOOKUP(A246,inicio!$B$8:$M$1000,9,FALSE),"")</f>
        <v/>
      </c>
      <c r="J246" s="65">
        <f>+IF(AND(I246="no_cargado",B246=""),"Ingresar nombre",CONCATENATE(B246, " ", C246))</f>
        <v/>
      </c>
    </row>
    <row r="247">
      <c r="A247" s="65">
        <f>+IF(inicio!M257="no_cargado",inicio!B257,"")</f>
        <v/>
      </c>
      <c r="I247" s="65">
        <f>+IFERROR(+VLOOKUP(A247,inicio!$B$8:$M$1000,9,FALSE),"")</f>
        <v/>
      </c>
      <c r="J247" s="65">
        <f>+IF(AND(I247="no_cargado",B247=""),"Ingresar nombre",CONCATENATE(B247, " ", C247))</f>
        <v/>
      </c>
    </row>
    <row r="248">
      <c r="A248" s="65">
        <f>+IF(inicio!M258="no_cargado",inicio!B258,"")</f>
        <v/>
      </c>
      <c r="I248" s="65">
        <f>+IFERROR(+VLOOKUP(A248,inicio!$B$8:$M$1000,9,FALSE),"")</f>
        <v/>
      </c>
      <c r="J248" s="65">
        <f>+IF(AND(I248="no_cargado",B248=""),"Ingresar nombre",CONCATENATE(B248, " ", C248))</f>
        <v/>
      </c>
    </row>
    <row r="249">
      <c r="A249" s="65">
        <f>+IF(inicio!M259="no_cargado",inicio!B259,"")</f>
        <v/>
      </c>
      <c r="I249" s="65">
        <f>+IFERROR(+VLOOKUP(A249,inicio!$B$8:$M$1000,9,FALSE),"")</f>
        <v/>
      </c>
      <c r="J249" s="65">
        <f>+IF(AND(I249="no_cargado",B249=""),"Ingresar nombre",CONCATENATE(B249, " ", C249))</f>
        <v/>
      </c>
    </row>
    <row r="250">
      <c r="A250" s="65">
        <f>+IF(inicio!M260="no_cargado",inicio!B260,"")</f>
        <v/>
      </c>
      <c r="I250" s="65">
        <f>+IFERROR(+VLOOKUP(A250,inicio!$B$8:$M$1000,9,FALSE),"")</f>
        <v/>
      </c>
      <c r="J250" s="65">
        <f>+IF(AND(I250="no_cargado",B250=""),"Ingresar nombre",CONCATENATE(B250, " ", C250))</f>
        <v/>
      </c>
    </row>
    <row r="251">
      <c r="A251" s="65">
        <f>+IF(inicio!M261="no_cargado",inicio!B261,"")</f>
        <v/>
      </c>
      <c r="I251" s="65">
        <f>+IFERROR(+VLOOKUP(A251,inicio!$B$8:$M$1000,9,FALSE),"")</f>
        <v/>
      </c>
      <c r="J251" s="65">
        <f>+IF(AND(I251="no_cargado",B251=""),"Ingresar nombre",CONCATENATE(B251, " ", C251))</f>
        <v/>
      </c>
    </row>
    <row r="252">
      <c r="A252" s="65">
        <f>+IF(inicio!M262="no_cargado",inicio!B262,"")</f>
        <v/>
      </c>
      <c r="I252" s="65">
        <f>+IFERROR(+VLOOKUP(A252,inicio!$B$8:$M$1000,9,FALSE),"")</f>
        <v/>
      </c>
      <c r="J252" s="65">
        <f>+IF(AND(I252="no_cargado",B252=""),"Ingresar nombre",CONCATENATE(B252, " ", C252))</f>
        <v/>
      </c>
    </row>
    <row r="253">
      <c r="A253" s="65">
        <f>+IF(inicio!M263="no_cargado",inicio!B263,"")</f>
        <v/>
      </c>
      <c r="I253" s="65">
        <f>+IFERROR(+VLOOKUP(A253,inicio!$B$8:$M$1000,9,FALSE),"")</f>
        <v/>
      </c>
      <c r="J253" s="65">
        <f>+IF(AND(I253="no_cargado",B253=""),"Ingresar nombre",CONCATENATE(B253, " ", C253))</f>
        <v/>
      </c>
    </row>
    <row r="254">
      <c r="A254" s="65">
        <f>+IF(inicio!M264="no_cargado",inicio!B264,"")</f>
        <v/>
      </c>
      <c r="I254" s="65">
        <f>+IFERROR(+VLOOKUP(A254,inicio!$B$8:$M$1000,9,FALSE),"")</f>
        <v/>
      </c>
      <c r="J254" s="65">
        <f>+IF(AND(I254="no_cargado",B254=""),"Ingresar nombre",CONCATENATE(B254, " ", C254))</f>
        <v/>
      </c>
    </row>
    <row r="255">
      <c r="A255" s="65">
        <f>+IF(inicio!M265="no_cargado",inicio!B265,"")</f>
        <v/>
      </c>
      <c r="I255" s="65">
        <f>+IFERROR(+VLOOKUP(A255,inicio!$B$8:$M$1000,9,FALSE),"")</f>
        <v/>
      </c>
      <c r="J255" s="65">
        <f>+IF(AND(I255="no_cargado",B255=""),"Ingresar nombre",CONCATENATE(B255, " ", C255))</f>
        <v/>
      </c>
    </row>
    <row r="256">
      <c r="A256" s="65">
        <f>+IF(inicio!M266="no_cargado",inicio!B266,"")</f>
        <v/>
      </c>
      <c r="I256" s="65">
        <f>+IFERROR(+VLOOKUP(A256,inicio!$B$8:$M$1000,9,FALSE),"")</f>
        <v/>
      </c>
      <c r="J256" s="65">
        <f>+IF(AND(I256="no_cargado",B256=""),"Ingresar nombre",CONCATENATE(B256, " ", C256))</f>
        <v/>
      </c>
    </row>
    <row r="257">
      <c r="A257" s="65">
        <f>+IF(inicio!M267="no_cargado",inicio!B267,"")</f>
        <v/>
      </c>
      <c r="I257" s="65">
        <f>+IFERROR(+VLOOKUP(A257,inicio!$B$8:$M$1000,9,FALSE),"")</f>
        <v/>
      </c>
      <c r="J257" s="65">
        <f>+IF(AND(I257="no_cargado",B257=""),"Ingresar nombre",CONCATENATE(B257, " ", C257))</f>
        <v/>
      </c>
    </row>
    <row r="258">
      <c r="A258" s="65">
        <f>+IF(inicio!M268="no_cargado",inicio!B268,"")</f>
        <v/>
      </c>
      <c r="I258" s="65">
        <f>+IFERROR(+VLOOKUP(A258,inicio!$B$8:$M$1000,9,FALSE),"")</f>
        <v/>
      </c>
      <c r="J258" s="65">
        <f>+IF(AND(I258="no_cargado",B258=""),"Ingresar nombre",CONCATENATE(B258, " ", C258))</f>
        <v/>
      </c>
    </row>
    <row r="259">
      <c r="A259" s="65">
        <f>+IF(inicio!M269="no_cargado",inicio!B269,"")</f>
        <v/>
      </c>
      <c r="I259" s="65">
        <f>+IFERROR(+VLOOKUP(A259,inicio!$B$8:$M$1000,9,FALSE),"")</f>
        <v/>
      </c>
      <c r="J259" s="65">
        <f>+IF(AND(I259="no_cargado",B259=""),"Ingresar nombre",CONCATENATE(B259, " ", C259))</f>
        <v/>
      </c>
    </row>
    <row r="260">
      <c r="A260" s="65">
        <f>+IF(inicio!M270="no_cargado",inicio!B270,"")</f>
        <v/>
      </c>
      <c r="I260" s="65">
        <f>+IFERROR(+VLOOKUP(A260,inicio!$B$8:$M$1000,9,FALSE),"")</f>
        <v/>
      </c>
      <c r="J260" s="65">
        <f>+IF(AND(I260="no_cargado",B260=""),"Ingresar nombre",CONCATENATE(B260, " ", C260))</f>
        <v/>
      </c>
    </row>
    <row r="261">
      <c r="A261" s="65">
        <f>+IF(inicio!M271="no_cargado",inicio!B271,"")</f>
        <v/>
      </c>
      <c r="I261" s="65">
        <f>+IFERROR(+VLOOKUP(A261,inicio!$B$8:$M$1000,9,FALSE),"")</f>
        <v/>
      </c>
      <c r="J261" s="65">
        <f>+IF(AND(I261="no_cargado",B261=""),"Ingresar nombre",CONCATENATE(B261, " ", C261))</f>
        <v/>
      </c>
    </row>
    <row r="262">
      <c r="A262" s="65">
        <f>+IF(inicio!M272="no_cargado",inicio!B272,"")</f>
        <v/>
      </c>
      <c r="I262" s="65">
        <f>+IFERROR(+VLOOKUP(A262,inicio!$B$8:$M$1000,9,FALSE),"")</f>
        <v/>
      </c>
      <c r="J262" s="65">
        <f>+IF(AND(I262="no_cargado",B262=""),"Ingresar nombre",CONCATENATE(B262, " ", C262))</f>
        <v/>
      </c>
    </row>
    <row r="263">
      <c r="A263" s="65">
        <f>+IF(inicio!M273="no_cargado",inicio!B273,"")</f>
        <v/>
      </c>
      <c r="I263" s="65">
        <f>+IFERROR(+VLOOKUP(A263,inicio!$B$8:$M$1000,9,FALSE),"")</f>
        <v/>
      </c>
      <c r="J263" s="65">
        <f>+IF(AND(I263="no_cargado",B263=""),"Ingresar nombre",CONCATENATE(B263, " ", C263))</f>
        <v/>
      </c>
    </row>
    <row r="264">
      <c r="A264" s="65">
        <f>+IF(inicio!M274="no_cargado",inicio!B274,"")</f>
        <v/>
      </c>
      <c r="I264" s="65">
        <f>+IFERROR(+VLOOKUP(A264,inicio!$B$8:$M$1000,9,FALSE),"")</f>
        <v/>
      </c>
      <c r="J264" s="65">
        <f>+IF(AND(I264="no_cargado",B264=""),"Ingresar nombre",CONCATENATE(B264, " ", C264))</f>
        <v/>
      </c>
    </row>
    <row r="265">
      <c r="A265" s="65">
        <f>+IF(inicio!M275="no_cargado",inicio!B275,"")</f>
        <v/>
      </c>
      <c r="I265" s="65">
        <f>+IFERROR(+VLOOKUP(A265,inicio!$B$8:$M$1000,9,FALSE),"")</f>
        <v/>
      </c>
      <c r="J265" s="65">
        <f>+IF(AND(I265="no_cargado",B265=""),"Ingresar nombre",CONCATENATE(B265, " ", C265))</f>
        <v/>
      </c>
    </row>
    <row r="266">
      <c r="A266" s="65">
        <f>+IF(inicio!M276="no_cargado",inicio!B276,"")</f>
        <v/>
      </c>
      <c r="I266" s="65">
        <f>+IFERROR(+VLOOKUP(A266,inicio!$B$8:$M$1000,9,FALSE),"")</f>
        <v/>
      </c>
      <c r="J266" s="65">
        <f>+IF(AND(I266="no_cargado",B266=""),"Ingresar nombre",CONCATENATE(B266, " ", C266))</f>
        <v/>
      </c>
    </row>
    <row r="267">
      <c r="A267" s="65">
        <f>+IF(inicio!M277="no_cargado",inicio!B277,"")</f>
        <v/>
      </c>
      <c r="I267" s="65">
        <f>+IFERROR(+VLOOKUP(A267,inicio!$B$8:$M$1000,9,FALSE),"")</f>
        <v/>
      </c>
      <c r="J267" s="65">
        <f>+IF(AND(I267="no_cargado",B267=""),"Ingresar nombre",CONCATENATE(B267, " ", C267))</f>
        <v/>
      </c>
    </row>
    <row r="268">
      <c r="A268" s="65">
        <f>+IF(inicio!M278="no_cargado",inicio!B278,"")</f>
        <v/>
      </c>
      <c r="I268" s="65">
        <f>+IFERROR(+VLOOKUP(A268,inicio!$B$8:$M$1000,9,FALSE),"")</f>
        <v/>
      </c>
      <c r="J268" s="65">
        <f>+IF(AND(I268="no_cargado",B268=""),"Ingresar nombre",CONCATENATE(B268, " ", C268))</f>
        <v/>
      </c>
    </row>
    <row r="269">
      <c r="A269" s="65">
        <f>+IF(inicio!M279="no_cargado",inicio!B279,"")</f>
        <v/>
      </c>
      <c r="I269" s="65">
        <f>+IFERROR(+VLOOKUP(A269,inicio!$B$8:$M$1000,9,FALSE),"")</f>
        <v/>
      </c>
      <c r="J269" s="65">
        <f>+IF(AND(I269="no_cargado",B269=""),"Ingresar nombre",CONCATENATE(B269, " ", C269))</f>
        <v/>
      </c>
    </row>
    <row r="270">
      <c r="A270" s="65">
        <f>+IF(inicio!M280="no_cargado",inicio!B280,"")</f>
        <v/>
      </c>
      <c r="I270" s="65">
        <f>+IFERROR(+VLOOKUP(A270,inicio!$B$8:$M$1000,9,FALSE),"")</f>
        <v/>
      </c>
      <c r="J270" s="65">
        <f>+IF(AND(I270="no_cargado",B270=""),"Ingresar nombre",CONCATENATE(B270, " ", C270))</f>
        <v/>
      </c>
    </row>
    <row r="271">
      <c r="A271" s="65">
        <f>+IF(inicio!M281="no_cargado",inicio!B281,"")</f>
        <v/>
      </c>
      <c r="I271" s="65">
        <f>+IFERROR(+VLOOKUP(A271,inicio!$B$8:$M$1000,9,FALSE),"")</f>
        <v/>
      </c>
      <c r="J271" s="65">
        <f>+IF(AND(I271="no_cargado",B271=""),"Ingresar nombre",CONCATENATE(B271, " ", C271))</f>
        <v/>
      </c>
    </row>
    <row r="272">
      <c r="A272" s="65">
        <f>+IF(inicio!M282="no_cargado",inicio!B282,"")</f>
        <v/>
      </c>
      <c r="I272" s="65">
        <f>+IFERROR(+VLOOKUP(A272,inicio!$B$8:$M$1000,9,FALSE),"")</f>
        <v/>
      </c>
      <c r="J272" s="65">
        <f>+IF(AND(I272="no_cargado",B272=""),"Ingresar nombre",CONCATENATE(B272, " ", C272))</f>
        <v/>
      </c>
    </row>
    <row r="273">
      <c r="A273" s="65">
        <f>+IF(inicio!M283="no_cargado",inicio!B283,"")</f>
        <v/>
      </c>
      <c r="I273" s="65">
        <f>+IFERROR(+VLOOKUP(A273,inicio!$B$8:$M$1000,9,FALSE),"")</f>
        <v/>
      </c>
      <c r="J273" s="65">
        <f>+IF(AND(I273="no_cargado",B273=""),"Ingresar nombre",CONCATENATE(B273, " ", C273))</f>
        <v/>
      </c>
    </row>
    <row r="274">
      <c r="A274" s="65">
        <f>+IF(inicio!M284="no_cargado",inicio!B284,"")</f>
        <v/>
      </c>
      <c r="I274" s="65">
        <f>+IFERROR(+VLOOKUP(A274,inicio!$B$8:$M$1000,9,FALSE),"")</f>
        <v/>
      </c>
      <c r="J274" s="65">
        <f>+IF(AND(I274="no_cargado",B274=""),"Ingresar nombre",CONCATENATE(B274, " ", C274))</f>
        <v/>
      </c>
    </row>
    <row r="275">
      <c r="A275" s="65">
        <f>+IF(inicio!M285="no_cargado",inicio!B285,"")</f>
        <v/>
      </c>
      <c r="I275" s="65">
        <f>+IFERROR(+VLOOKUP(A275,inicio!$B$8:$M$1000,9,FALSE),"")</f>
        <v/>
      </c>
      <c r="J275" s="65">
        <f>+IF(AND(I275="no_cargado",B275=""),"Ingresar nombre",CONCATENATE(B275, " ", C275))</f>
        <v/>
      </c>
    </row>
    <row r="276">
      <c r="A276" s="65">
        <f>+IF(inicio!M286="no_cargado",inicio!B286,"")</f>
        <v/>
      </c>
      <c r="I276" s="65">
        <f>+IFERROR(+VLOOKUP(A276,inicio!$B$8:$M$1000,9,FALSE),"")</f>
        <v/>
      </c>
      <c r="J276" s="65">
        <f>+IF(AND(I276="no_cargado",B276=""),"Ingresar nombre",CONCATENATE(B276, " ", C276))</f>
        <v/>
      </c>
    </row>
    <row r="277">
      <c r="A277" s="65">
        <f>+IF(inicio!M287="no_cargado",inicio!B287,"")</f>
        <v/>
      </c>
      <c r="I277" s="65">
        <f>+IFERROR(+VLOOKUP(A277,inicio!$B$8:$M$1000,9,FALSE),"")</f>
        <v/>
      </c>
      <c r="J277" s="65">
        <f>+IF(AND(I277="no_cargado",B277=""),"Ingresar nombre",CONCATENATE(B277, " ", C277))</f>
        <v/>
      </c>
    </row>
    <row r="278">
      <c r="A278" s="65">
        <f>+IF(inicio!M288="no_cargado",inicio!B288,"")</f>
        <v/>
      </c>
      <c r="I278" s="65">
        <f>+IFERROR(+VLOOKUP(A278,inicio!$B$8:$M$1000,9,FALSE),"")</f>
        <v/>
      </c>
      <c r="J278" s="65">
        <f>+IF(AND(I278="no_cargado",B278=""),"Ingresar nombre",CONCATENATE(B278, " ", C278))</f>
        <v/>
      </c>
    </row>
    <row r="279">
      <c r="A279" s="65">
        <f>+IF(inicio!M289="no_cargado",inicio!B289,"")</f>
        <v/>
      </c>
      <c r="I279" s="65">
        <f>+IFERROR(+VLOOKUP(A279,inicio!$B$8:$M$1000,9,FALSE),"")</f>
        <v/>
      </c>
      <c r="J279" s="65">
        <f>+IF(AND(I279="no_cargado",B279=""),"Ingresar nombre",CONCATENATE(B279, " ", C279))</f>
        <v/>
      </c>
    </row>
    <row r="280">
      <c r="A280" s="65">
        <f>+IF(inicio!M290="no_cargado",inicio!B290,"")</f>
        <v/>
      </c>
      <c r="I280" s="65">
        <f>+IFERROR(+VLOOKUP(A280,inicio!$B$8:$M$1000,9,FALSE),"")</f>
        <v/>
      </c>
      <c r="J280" s="65">
        <f>+IF(AND(I280="no_cargado",B280=""),"Ingresar nombre",CONCATENATE(B280, " ", C280))</f>
        <v/>
      </c>
    </row>
    <row r="281">
      <c r="A281" s="65">
        <f>+IF(inicio!M291="no_cargado",inicio!B291,"")</f>
        <v/>
      </c>
      <c r="I281" s="65">
        <f>+IFERROR(+VLOOKUP(A281,inicio!$B$8:$M$1000,9,FALSE),"")</f>
        <v/>
      </c>
      <c r="J281" s="65">
        <f>+IF(AND(I281="no_cargado",B281=""),"Ingresar nombre",CONCATENATE(B281, " ", C281))</f>
        <v/>
      </c>
    </row>
    <row r="282">
      <c r="A282" s="65">
        <f>+IF(inicio!M292="no_cargado",inicio!B292,"")</f>
        <v/>
      </c>
      <c r="I282" s="65">
        <f>+IFERROR(+VLOOKUP(A282,inicio!$B$8:$M$1000,9,FALSE),"")</f>
        <v/>
      </c>
      <c r="J282" s="65">
        <f>+IF(AND(I282="no_cargado",B282=""),"Ingresar nombre",CONCATENATE(B282, " ", C282))</f>
        <v/>
      </c>
    </row>
    <row r="283">
      <c r="A283" s="65">
        <f>+IF(inicio!M293="no_cargado",inicio!B293,"")</f>
        <v/>
      </c>
      <c r="I283" s="65">
        <f>+IFERROR(+VLOOKUP(A283,inicio!$B$8:$M$1000,9,FALSE),"")</f>
        <v/>
      </c>
      <c r="J283" s="65">
        <f>+IF(AND(I283="no_cargado",B283=""),"Ingresar nombre",CONCATENATE(B283, " ", C283))</f>
        <v/>
      </c>
    </row>
    <row r="284">
      <c r="A284" s="65">
        <f>+IF(inicio!M294="no_cargado",inicio!B294,"")</f>
        <v/>
      </c>
      <c r="I284" s="65">
        <f>+IFERROR(+VLOOKUP(A284,inicio!$B$8:$M$1000,9,FALSE),"")</f>
        <v/>
      </c>
      <c r="J284" s="65">
        <f>+IF(AND(I284="no_cargado",B284=""),"Ingresar nombre",CONCATENATE(B284, " ", C284))</f>
        <v/>
      </c>
    </row>
    <row r="285">
      <c r="A285" s="65">
        <f>+IF(inicio!M295="no_cargado",inicio!B295,"")</f>
        <v/>
      </c>
      <c r="I285" s="65">
        <f>+IFERROR(+VLOOKUP(A285,inicio!$B$8:$M$1000,9,FALSE),"")</f>
        <v/>
      </c>
      <c r="J285" s="65">
        <f>+IF(AND(I285="no_cargado",B285=""),"Ingresar nombre",CONCATENATE(B285, " ", C285))</f>
        <v/>
      </c>
    </row>
    <row r="286">
      <c r="A286" s="65">
        <f>+IF(inicio!M296="no_cargado",inicio!B296,"")</f>
        <v/>
      </c>
      <c r="I286" s="65">
        <f>+IFERROR(+VLOOKUP(A286,inicio!$B$8:$M$1000,9,FALSE),"")</f>
        <v/>
      </c>
      <c r="J286" s="65">
        <f>+IF(AND(I286="no_cargado",B286=""),"Ingresar nombre",CONCATENATE(B286, " ", C286))</f>
        <v/>
      </c>
    </row>
    <row r="287">
      <c r="A287" s="65">
        <f>+IF(inicio!M297="no_cargado",inicio!B297,"")</f>
        <v/>
      </c>
      <c r="I287" s="65">
        <f>+IFERROR(+VLOOKUP(A287,inicio!$B$8:$M$1000,9,FALSE),"")</f>
        <v/>
      </c>
      <c r="J287" s="65">
        <f>+IF(AND(I287="no_cargado",B287=""),"Ingresar nombre",CONCATENATE(B287, " ", C287))</f>
        <v/>
      </c>
    </row>
    <row r="288">
      <c r="A288" s="65">
        <f>+IF(inicio!M298="no_cargado",inicio!B298,"")</f>
        <v/>
      </c>
      <c r="I288" s="65">
        <f>+IFERROR(+VLOOKUP(A288,inicio!$B$8:$M$1000,9,FALSE),"")</f>
        <v/>
      </c>
      <c r="J288" s="65">
        <f>+IF(AND(I288="no_cargado",B288=""),"Ingresar nombre",CONCATENATE(B288, " ", C288))</f>
        <v/>
      </c>
    </row>
    <row r="289">
      <c r="A289" s="65">
        <f>+IF(inicio!M299="no_cargado",inicio!B299,"")</f>
        <v/>
      </c>
      <c r="I289" s="65">
        <f>+IFERROR(+VLOOKUP(A289,inicio!$B$8:$M$1000,9,FALSE),"")</f>
        <v/>
      </c>
      <c r="J289" s="65">
        <f>+IF(AND(I289="no_cargado",B289=""),"Ingresar nombre",CONCATENATE(B289, " ", C289))</f>
        <v/>
      </c>
    </row>
    <row r="290">
      <c r="A290" s="65">
        <f>+IF(inicio!M300="no_cargado",inicio!B300,"")</f>
        <v/>
      </c>
      <c r="I290" s="65">
        <f>+IFERROR(+VLOOKUP(A290,inicio!$B$8:$M$1000,9,FALSE),"")</f>
        <v/>
      </c>
      <c r="J290" s="65">
        <f>+IF(AND(I290="no_cargado",B290=""),"Ingresar nombre",CONCATENATE(B290, " ", C290))</f>
        <v/>
      </c>
    </row>
    <row r="291">
      <c r="A291" s="65">
        <f>+IF(inicio!M301="no_cargado",inicio!B301,"")</f>
        <v/>
      </c>
      <c r="I291" s="65">
        <f>+IFERROR(+VLOOKUP(A291,inicio!$B$8:$M$1000,9,FALSE),"")</f>
        <v/>
      </c>
      <c r="J291" s="65">
        <f>+IF(AND(I291="no_cargado",B291=""),"Ingresar nombre",CONCATENATE(B291, " ", C291))</f>
        <v/>
      </c>
    </row>
    <row r="292">
      <c r="A292" s="65">
        <f>+IF(inicio!M302="no_cargado",inicio!B302,"")</f>
        <v/>
      </c>
      <c r="I292" s="65">
        <f>+IFERROR(+VLOOKUP(A292,inicio!$B$8:$M$1000,9,FALSE),"")</f>
        <v/>
      </c>
      <c r="J292" s="65">
        <f>+IF(AND(I292="no_cargado",B292=""),"Ingresar nombre",CONCATENATE(B292, " ", C292))</f>
        <v/>
      </c>
    </row>
    <row r="293">
      <c r="A293" s="65">
        <f>+IF(inicio!M303="no_cargado",inicio!B303,"")</f>
        <v/>
      </c>
      <c r="I293" s="65">
        <f>+IFERROR(+VLOOKUP(A293,inicio!$B$8:$M$1000,9,FALSE),"")</f>
        <v/>
      </c>
      <c r="J293" s="65">
        <f>+IF(AND(I293="no_cargado",B293=""),"Ingresar nombre",CONCATENATE(B293, " ", C293))</f>
        <v/>
      </c>
    </row>
    <row r="294">
      <c r="A294" s="65">
        <f>+IF(inicio!M304="no_cargado",inicio!B304,"")</f>
        <v/>
      </c>
      <c r="I294" s="65">
        <f>+IFERROR(+VLOOKUP(A294,inicio!$B$8:$M$1000,9,FALSE),"")</f>
        <v/>
      </c>
      <c r="J294" s="65">
        <f>+IF(AND(I294="no_cargado",B294=""),"Ingresar nombre",CONCATENATE(B294, " ", C294))</f>
        <v/>
      </c>
    </row>
    <row r="295">
      <c r="A295" s="65">
        <f>+IF(inicio!M305="no_cargado",inicio!B305,"")</f>
        <v/>
      </c>
      <c r="I295" s="65">
        <f>+IFERROR(+VLOOKUP(A295,inicio!$B$8:$M$1000,9,FALSE),"")</f>
        <v/>
      </c>
      <c r="J295" s="65">
        <f>+IF(AND(I295="no_cargado",B295=""),"Ingresar nombre",CONCATENATE(B295, " ", C295))</f>
        <v/>
      </c>
    </row>
    <row r="296">
      <c r="A296" s="65">
        <f>+IF(inicio!M306="no_cargado",inicio!B306,"")</f>
        <v/>
      </c>
      <c r="I296" s="65">
        <f>+IFERROR(+VLOOKUP(A296,inicio!$B$8:$M$1000,9,FALSE),"")</f>
        <v/>
      </c>
      <c r="J296" s="65">
        <f>+IF(AND(I296="no_cargado",B296=""),"Ingresar nombre",CONCATENATE(B296, " ", C296))</f>
        <v/>
      </c>
    </row>
    <row r="297">
      <c r="A297" s="65">
        <f>+IF(inicio!M307="no_cargado",inicio!B307,"")</f>
        <v/>
      </c>
      <c r="I297" s="65">
        <f>+IFERROR(+VLOOKUP(A297,inicio!$B$8:$M$1000,9,FALSE),"")</f>
        <v/>
      </c>
      <c r="J297" s="65">
        <f>+IF(AND(I297="no_cargado",B297=""),"Ingresar nombre",CONCATENATE(B297, " ", C297))</f>
        <v/>
      </c>
    </row>
    <row r="298">
      <c r="A298" s="65">
        <f>+IF(inicio!M308="no_cargado",inicio!B308,"")</f>
        <v/>
      </c>
      <c r="I298" s="65">
        <f>+IFERROR(+VLOOKUP(A298,inicio!$B$8:$M$1000,9,FALSE),"")</f>
        <v/>
      </c>
      <c r="J298" s="65">
        <f>+IF(AND(I298="no_cargado",B298=""),"Ingresar nombre",CONCATENATE(B298, " ", C298))</f>
        <v/>
      </c>
    </row>
    <row r="299">
      <c r="A299" s="65">
        <f>+IF(inicio!M309="no_cargado",inicio!B309,"")</f>
        <v/>
      </c>
      <c r="I299" s="65">
        <f>+IFERROR(+VLOOKUP(A299,inicio!$B$8:$M$1000,9,FALSE),"")</f>
        <v/>
      </c>
      <c r="J299" s="65">
        <f>+IF(AND(I299="no_cargado",B299=""),"Ingresar nombre",CONCATENATE(B299, " ", C299))</f>
        <v/>
      </c>
    </row>
    <row r="300">
      <c r="A300" s="65">
        <f>+IF(inicio!M310="no_cargado",inicio!B310,"")</f>
        <v/>
      </c>
      <c r="I300" s="65">
        <f>+IFERROR(+VLOOKUP(A300,inicio!$B$8:$M$1000,9,FALSE),"")</f>
        <v/>
      </c>
      <c r="J300" s="65">
        <f>+IF(AND(I300="no_cargado",B300=""),"Ingresar nombre",CONCATENATE(B300, " ", C300))</f>
        <v/>
      </c>
    </row>
    <row r="301">
      <c r="A301" s="65">
        <f>+IF(inicio!M311="no_cargado",inicio!B311,"")</f>
        <v/>
      </c>
      <c r="I301" s="65">
        <f>+IFERROR(+VLOOKUP(A301,inicio!$B$8:$M$1000,9,FALSE),"")</f>
        <v/>
      </c>
      <c r="J301" s="65">
        <f>+IF(AND(I301="no_cargado",B301=""),"Ingresar nombre",CONCATENATE(B301, " ", C301))</f>
        <v/>
      </c>
    </row>
    <row r="302">
      <c r="A302" s="65">
        <f>+IF(inicio!M312="no_cargado",inicio!B312,"")</f>
        <v/>
      </c>
      <c r="I302" s="65">
        <f>+IFERROR(+VLOOKUP(A302,inicio!$B$8:$M$1000,9,FALSE),"")</f>
        <v/>
      </c>
      <c r="J302" s="65">
        <f>+IF(AND(I302="no_cargado",B302=""),"Ingresar nombre",CONCATENATE(B302, " ", C302))</f>
        <v/>
      </c>
    </row>
    <row r="303">
      <c r="A303" s="65">
        <f>+IF(inicio!M313="no_cargado",inicio!B313,"")</f>
        <v/>
      </c>
      <c r="I303" s="65">
        <f>+IFERROR(+VLOOKUP(A303,inicio!$B$8:$M$1000,9,FALSE),"")</f>
        <v/>
      </c>
      <c r="J303" s="65">
        <f>+IF(AND(I303="no_cargado",B303=""),"Ingresar nombre",CONCATENATE(B303, " ", C303))</f>
        <v/>
      </c>
    </row>
    <row r="304">
      <c r="A304" s="65">
        <f>+IF(inicio!M314="no_cargado",inicio!B314,"")</f>
        <v/>
      </c>
      <c r="I304" s="65">
        <f>+IFERROR(+VLOOKUP(A304,inicio!$B$8:$M$1000,9,FALSE),"")</f>
        <v/>
      </c>
      <c r="J304" s="65">
        <f>+IF(AND(I304="no_cargado",B304=""),"Ingresar nombre",CONCATENATE(B304, " ", C304))</f>
        <v/>
      </c>
    </row>
    <row r="305">
      <c r="A305" s="65">
        <f>+IF(inicio!M315="no_cargado",inicio!B315,"")</f>
        <v/>
      </c>
      <c r="I305" s="65">
        <f>+IFERROR(+VLOOKUP(A305,inicio!$B$8:$M$1000,9,FALSE),"")</f>
        <v/>
      </c>
      <c r="J305" s="65">
        <f>+IF(AND(I305="no_cargado",B305=""),"Ingresar nombre",CONCATENATE(B305, " ", C305))</f>
        <v/>
      </c>
    </row>
    <row r="306">
      <c r="A306" s="65">
        <f>+IF(inicio!M316="no_cargado",inicio!B316,"")</f>
        <v/>
      </c>
      <c r="I306" s="65">
        <f>+IFERROR(+VLOOKUP(A306,inicio!$B$8:$M$1000,9,FALSE),"")</f>
        <v/>
      </c>
      <c r="J306" s="65">
        <f>+IF(AND(I306="no_cargado",B306=""),"Ingresar nombre",CONCATENATE(B306, " ", C306))</f>
        <v/>
      </c>
    </row>
    <row r="307">
      <c r="A307" s="65">
        <f>+IF(inicio!M317="no_cargado",inicio!B317,"")</f>
        <v/>
      </c>
      <c r="I307" s="65">
        <f>+IFERROR(+VLOOKUP(A307,inicio!$B$8:$M$1000,9,FALSE),"")</f>
        <v/>
      </c>
      <c r="J307" s="65">
        <f>+IF(AND(I307="no_cargado",B307=""),"Ingresar nombre",CONCATENATE(B307, " ", C307))</f>
        <v/>
      </c>
    </row>
    <row r="308">
      <c r="A308" s="65">
        <f>+IF(inicio!M318="no_cargado",inicio!B318,"")</f>
        <v/>
      </c>
      <c r="I308" s="65">
        <f>+IFERROR(+VLOOKUP(A308,inicio!$B$8:$M$1000,9,FALSE),"")</f>
        <v/>
      </c>
      <c r="J308" s="65">
        <f>+IF(AND(I308="no_cargado",B308=""),"Ingresar nombre",CONCATENATE(B308, " ", C308))</f>
        <v/>
      </c>
    </row>
    <row r="309">
      <c r="A309" s="65">
        <f>+IF(inicio!M319="no_cargado",inicio!B319,"")</f>
        <v/>
      </c>
      <c r="I309" s="65">
        <f>+IFERROR(+VLOOKUP(A309,inicio!$B$8:$M$1000,9,FALSE),"")</f>
        <v/>
      </c>
      <c r="J309" s="65">
        <f>+IF(AND(I309="no_cargado",B309=""),"Ingresar nombre",CONCATENATE(B309, " ", C309))</f>
        <v/>
      </c>
    </row>
    <row r="310">
      <c r="A310" s="65">
        <f>+IF(inicio!M320="no_cargado",inicio!B320,"")</f>
        <v/>
      </c>
      <c r="I310" s="65">
        <f>+IFERROR(+VLOOKUP(A310,inicio!$B$8:$M$1000,9,FALSE),"")</f>
        <v/>
      </c>
      <c r="J310" s="65">
        <f>+IF(AND(I310="no_cargado",B310=""),"Ingresar nombre",CONCATENATE(B310, " ", C310))</f>
        <v/>
      </c>
    </row>
    <row r="311">
      <c r="A311" s="65">
        <f>+IF(inicio!M321="no_cargado",inicio!B321,"")</f>
        <v/>
      </c>
      <c r="I311" s="65">
        <f>+IFERROR(+VLOOKUP(A311,inicio!$B$8:$M$1000,9,FALSE),"")</f>
        <v/>
      </c>
      <c r="J311" s="65">
        <f>+IF(AND(I311="no_cargado",B311=""),"Ingresar nombre",CONCATENATE(B311, " ", C311))</f>
        <v/>
      </c>
    </row>
    <row r="312">
      <c r="A312" s="65">
        <f>+IF(inicio!M322="no_cargado",inicio!B322,"")</f>
        <v/>
      </c>
      <c r="I312" s="65">
        <f>+IFERROR(+VLOOKUP(A312,inicio!$B$8:$M$1000,9,FALSE),"")</f>
        <v/>
      </c>
      <c r="J312" s="65">
        <f>+IF(AND(I312="no_cargado",B312=""),"Ingresar nombre",CONCATENATE(B312, " ", C312))</f>
        <v/>
      </c>
    </row>
    <row r="313">
      <c r="A313" s="65">
        <f>+IF(inicio!M323="no_cargado",inicio!B323,"")</f>
        <v/>
      </c>
      <c r="I313" s="65">
        <f>+IFERROR(+VLOOKUP(A313,inicio!$B$8:$M$1000,9,FALSE),"")</f>
        <v/>
      </c>
      <c r="J313" s="65">
        <f>+IF(AND(I313="no_cargado",B313=""),"Ingresar nombre",CONCATENATE(B313, " ", C313))</f>
        <v/>
      </c>
    </row>
    <row r="314">
      <c r="A314" s="65">
        <f>+IF(inicio!M324="no_cargado",inicio!B324,"")</f>
        <v/>
      </c>
      <c r="I314" s="65">
        <f>+IFERROR(+VLOOKUP(A314,inicio!$B$8:$M$1000,9,FALSE),"")</f>
        <v/>
      </c>
      <c r="J314" s="65">
        <f>+IF(AND(I314="no_cargado",B314=""),"Ingresar nombre",CONCATENATE(B314, " ", C314))</f>
        <v/>
      </c>
    </row>
    <row r="315">
      <c r="A315" s="65">
        <f>+IF(inicio!M325="no_cargado",inicio!B325,"")</f>
        <v/>
      </c>
      <c r="I315" s="65">
        <f>+IFERROR(+VLOOKUP(A315,inicio!$B$8:$M$1000,9,FALSE),"")</f>
        <v/>
      </c>
      <c r="J315" s="65">
        <f>+IF(AND(I315="no_cargado",B315=""),"Ingresar nombre",CONCATENATE(B315, " ", C315))</f>
        <v/>
      </c>
    </row>
    <row r="316">
      <c r="A316" s="65">
        <f>+IF(inicio!M326="no_cargado",inicio!B326,"")</f>
        <v/>
      </c>
      <c r="I316" s="65">
        <f>+IFERROR(+VLOOKUP(A316,inicio!$B$8:$M$1000,9,FALSE),"")</f>
        <v/>
      </c>
      <c r="J316" s="65">
        <f>+IF(AND(I316="no_cargado",B316=""),"Ingresar nombre",CONCATENATE(B316, " ", C316))</f>
        <v/>
      </c>
    </row>
    <row r="317">
      <c r="A317" s="65">
        <f>+IF(inicio!M327="no_cargado",inicio!B327,"")</f>
        <v/>
      </c>
      <c r="I317" s="65">
        <f>+IFERROR(+VLOOKUP(A317,inicio!$B$8:$M$1000,9,FALSE),"")</f>
        <v/>
      </c>
      <c r="J317" s="65">
        <f>+IF(AND(I317="no_cargado",B317=""),"Ingresar nombre",CONCATENATE(B317, " ", C317))</f>
        <v/>
      </c>
    </row>
    <row r="318">
      <c r="A318" s="65">
        <f>+IF(inicio!M328="no_cargado",inicio!B328,"")</f>
        <v/>
      </c>
      <c r="I318" s="65">
        <f>+IFERROR(+VLOOKUP(A318,inicio!$B$8:$M$1000,9,FALSE),"")</f>
        <v/>
      </c>
      <c r="J318" s="65">
        <f>+IF(AND(I318="no_cargado",B318=""),"Ingresar nombre",CONCATENATE(B318, " ", C318))</f>
        <v/>
      </c>
    </row>
    <row r="319">
      <c r="A319" s="65">
        <f>+IF(inicio!M329="no_cargado",inicio!B329,"")</f>
        <v/>
      </c>
      <c r="I319" s="65">
        <f>+IFERROR(+VLOOKUP(A319,inicio!$B$8:$M$1000,9,FALSE),"")</f>
        <v/>
      </c>
      <c r="J319" s="65">
        <f>+IF(AND(I319="no_cargado",B319=""),"Ingresar nombre",CONCATENATE(B319, " ", C319))</f>
        <v/>
      </c>
    </row>
    <row r="320">
      <c r="A320" s="65">
        <f>+IF(inicio!M330="no_cargado",inicio!B330,"")</f>
        <v/>
      </c>
      <c r="I320" s="65">
        <f>+IFERROR(+VLOOKUP(A320,inicio!$B$8:$M$1000,9,FALSE),"")</f>
        <v/>
      </c>
      <c r="J320" s="65">
        <f>+IF(AND(I320="no_cargado",B320=""),"Ingresar nombre",CONCATENATE(B320, " ", C320))</f>
        <v/>
      </c>
    </row>
    <row r="321">
      <c r="A321" s="65">
        <f>+IF(inicio!M331="no_cargado",inicio!B331,"")</f>
        <v/>
      </c>
      <c r="I321" s="65">
        <f>+IFERROR(+VLOOKUP(A321,inicio!$B$8:$M$1000,9,FALSE),"")</f>
        <v/>
      </c>
      <c r="J321" s="65">
        <f>+IF(AND(I321="no_cargado",B321=""),"Ingresar nombre",CONCATENATE(B321, " ", C321))</f>
        <v/>
      </c>
    </row>
    <row r="322">
      <c r="A322" s="65">
        <f>+IF(inicio!M332="no_cargado",inicio!B332,"")</f>
        <v/>
      </c>
      <c r="I322" s="65">
        <f>+IFERROR(+VLOOKUP(A322,inicio!$B$8:$M$1000,9,FALSE),"")</f>
        <v/>
      </c>
      <c r="J322" s="65">
        <f>+IF(AND(I322="no_cargado",B322=""),"Ingresar nombre",CONCATENATE(B322, " ", C322))</f>
        <v/>
      </c>
    </row>
    <row r="323">
      <c r="A323" s="65">
        <f>+IF(inicio!M333="no_cargado",inicio!B333,"")</f>
        <v/>
      </c>
      <c r="I323" s="65">
        <f>+IFERROR(+VLOOKUP(A323,inicio!$B$8:$M$1000,9,FALSE),"")</f>
        <v/>
      </c>
      <c r="J323" s="65">
        <f>+IF(AND(I323="no_cargado",B323=""),"Ingresar nombre",CONCATENATE(B323, " ", C323))</f>
        <v/>
      </c>
    </row>
    <row r="324">
      <c r="A324" s="65">
        <f>+IF(inicio!M334="no_cargado",inicio!B334,"")</f>
        <v/>
      </c>
      <c r="I324" s="65">
        <f>+IFERROR(+VLOOKUP(A324,inicio!$B$8:$M$1000,9,FALSE),"")</f>
        <v/>
      </c>
      <c r="J324" s="65">
        <f>+IF(AND(I324="no_cargado",B324=""),"Ingresar nombre",CONCATENATE(B324, " ", C324))</f>
        <v/>
      </c>
    </row>
    <row r="325">
      <c r="A325" s="65">
        <f>+IF(inicio!M335="no_cargado",inicio!B335,"")</f>
        <v/>
      </c>
      <c r="I325" s="65">
        <f>+IFERROR(+VLOOKUP(A325,inicio!$B$8:$M$1000,9,FALSE),"")</f>
        <v/>
      </c>
      <c r="J325" s="65">
        <f>+IF(AND(I325="no_cargado",B325=""),"Ingresar nombre",CONCATENATE(B325, " ", C325))</f>
        <v/>
      </c>
    </row>
    <row r="326">
      <c r="A326" s="65">
        <f>+IF(inicio!M336="no_cargado",inicio!B336,"")</f>
        <v/>
      </c>
      <c r="I326" s="65">
        <f>+IFERROR(+VLOOKUP(A326,inicio!$B$8:$M$1000,9,FALSE),"")</f>
        <v/>
      </c>
      <c r="J326" s="65">
        <f>+IF(AND(I326="no_cargado",B326=""),"Ingresar nombre",CONCATENATE(B326, " ", C326))</f>
        <v/>
      </c>
    </row>
    <row r="327">
      <c r="A327" s="65">
        <f>+IF(inicio!M337="no_cargado",inicio!B337,"")</f>
        <v/>
      </c>
      <c r="I327" s="65">
        <f>+IFERROR(+VLOOKUP(A327,inicio!$B$8:$M$1000,9,FALSE),"")</f>
        <v/>
      </c>
      <c r="J327" s="65">
        <f>+IF(AND(I327="no_cargado",B327=""),"Ingresar nombre",CONCATENATE(B327, " ", C327))</f>
        <v/>
      </c>
    </row>
    <row r="328">
      <c r="A328" s="65">
        <f>+IF(inicio!M338="no_cargado",inicio!B338,"")</f>
        <v/>
      </c>
      <c r="I328" s="65">
        <f>+IFERROR(+VLOOKUP(A328,inicio!$B$8:$M$1000,9,FALSE),"")</f>
        <v/>
      </c>
      <c r="J328" s="65">
        <f>+IF(AND(I328="no_cargado",B328=""),"Ingresar nombre",CONCATENATE(B328, " ", C328))</f>
        <v/>
      </c>
    </row>
    <row r="329">
      <c r="A329" s="65">
        <f>+IF(inicio!M339="no_cargado",inicio!B339,"")</f>
        <v/>
      </c>
      <c r="I329" s="65">
        <f>+IFERROR(+VLOOKUP(A329,inicio!$B$8:$M$1000,9,FALSE),"")</f>
        <v/>
      </c>
      <c r="J329" s="65">
        <f>+IF(AND(I329="no_cargado",B329=""),"Ingresar nombre",CONCATENATE(B329, " ", C329))</f>
        <v/>
      </c>
    </row>
    <row r="330">
      <c r="A330" s="65">
        <f>+IF(inicio!M340="no_cargado",inicio!B340,"")</f>
        <v/>
      </c>
      <c r="I330" s="65">
        <f>+IFERROR(+VLOOKUP(A330,inicio!$B$8:$M$1000,9,FALSE),"")</f>
        <v/>
      </c>
      <c r="J330" s="65">
        <f>+IF(AND(I330="no_cargado",B330=""),"Ingresar nombre",CONCATENATE(B330, " ", C330))</f>
        <v/>
      </c>
    </row>
    <row r="331">
      <c r="A331" s="65">
        <f>+IF(inicio!M341="no_cargado",inicio!B341,"")</f>
        <v/>
      </c>
      <c r="I331" s="65">
        <f>+IFERROR(+VLOOKUP(A331,inicio!$B$8:$M$1000,9,FALSE),"")</f>
        <v/>
      </c>
      <c r="J331" s="65">
        <f>+IF(AND(I331="no_cargado",B331=""),"Ingresar nombre",CONCATENATE(B331, " ", C331))</f>
        <v/>
      </c>
    </row>
    <row r="332">
      <c r="A332" s="65">
        <f>+IF(inicio!M342="no_cargado",inicio!B342,"")</f>
        <v/>
      </c>
      <c r="I332" s="65">
        <f>+IFERROR(+VLOOKUP(A332,inicio!$B$8:$M$1000,9,FALSE),"")</f>
        <v/>
      </c>
      <c r="J332" s="65">
        <f>+IF(AND(I332="no_cargado",B332=""),"Ingresar nombre",CONCATENATE(B332, " ", C332))</f>
        <v/>
      </c>
    </row>
    <row r="333">
      <c r="A333" s="65">
        <f>+IF(inicio!M343="no_cargado",inicio!B343,"")</f>
        <v/>
      </c>
      <c r="I333" s="65">
        <f>+IFERROR(+VLOOKUP(A333,inicio!$B$8:$M$1000,9,FALSE),"")</f>
        <v/>
      </c>
      <c r="J333" s="65">
        <f>+IF(AND(I333="no_cargado",B333=""),"Ingresar nombre",CONCATENATE(B333, " ", C333))</f>
        <v/>
      </c>
    </row>
    <row r="334">
      <c r="A334" s="65">
        <f>+IF(inicio!M344="no_cargado",inicio!B344,"")</f>
        <v/>
      </c>
      <c r="I334" s="65">
        <f>+IFERROR(+VLOOKUP(A334,inicio!$B$8:$M$1000,9,FALSE),"")</f>
        <v/>
      </c>
      <c r="J334" s="65">
        <f>+IF(AND(I334="no_cargado",B334=""),"Ingresar nombre",CONCATENATE(B334, " ", C334))</f>
        <v/>
      </c>
    </row>
    <row r="335">
      <c r="A335" s="65">
        <f>+IF(inicio!M345="no_cargado",inicio!B345,"")</f>
        <v/>
      </c>
      <c r="I335" s="65">
        <f>+IFERROR(+VLOOKUP(A335,inicio!$B$8:$M$1000,9,FALSE),"")</f>
        <v/>
      </c>
      <c r="J335" s="65">
        <f>+IF(AND(I335="no_cargado",B335=""),"Ingresar nombre",CONCATENATE(B335, " ", C335))</f>
        <v/>
      </c>
    </row>
    <row r="336">
      <c r="A336" s="65">
        <f>+IF(inicio!M346="no_cargado",inicio!B346,"")</f>
        <v/>
      </c>
      <c r="I336" s="65">
        <f>+IFERROR(+VLOOKUP(A336,inicio!$B$8:$M$1000,9,FALSE),"")</f>
        <v/>
      </c>
      <c r="J336" s="65">
        <f>+IF(AND(I336="no_cargado",B336=""),"Ingresar nombre",CONCATENATE(B336, " ", C336))</f>
        <v/>
      </c>
    </row>
    <row r="337">
      <c r="A337" s="65">
        <f>+IF(inicio!M347="no_cargado",inicio!B347,"")</f>
        <v/>
      </c>
      <c r="I337" s="65">
        <f>+IFERROR(+VLOOKUP(A337,inicio!$B$8:$M$1000,9,FALSE),"")</f>
        <v/>
      </c>
      <c r="J337" s="65">
        <f>+IF(AND(I337="no_cargado",B337=""),"Ingresar nombre",CONCATENATE(B337, " ", C337))</f>
        <v/>
      </c>
    </row>
    <row r="338">
      <c r="A338" s="65">
        <f>+IF(inicio!M348="no_cargado",inicio!B348,"")</f>
        <v/>
      </c>
      <c r="I338" s="65">
        <f>+IFERROR(+VLOOKUP(A338,inicio!$B$8:$M$1000,9,FALSE),"")</f>
        <v/>
      </c>
      <c r="J338" s="65">
        <f>+IF(AND(I338="no_cargado",B338=""),"Ingresar nombre",CONCATENATE(B338, " ", C338))</f>
        <v/>
      </c>
    </row>
    <row r="339">
      <c r="A339" s="65">
        <f>+IF(inicio!M349="no_cargado",inicio!B349,"")</f>
        <v/>
      </c>
      <c r="I339" s="65">
        <f>+IFERROR(+VLOOKUP(A339,inicio!$B$8:$M$1000,9,FALSE),"")</f>
        <v/>
      </c>
      <c r="J339" s="65">
        <f>+IF(AND(I339="no_cargado",B339=""),"Ingresar nombre",CONCATENATE(B339, " ", C339))</f>
        <v/>
      </c>
    </row>
    <row r="340">
      <c r="A340" s="65">
        <f>+IF(inicio!M350="no_cargado",inicio!B350,"")</f>
        <v/>
      </c>
      <c r="I340" s="65">
        <f>+IFERROR(+VLOOKUP(A340,inicio!$B$8:$M$1000,9,FALSE),"")</f>
        <v/>
      </c>
      <c r="J340" s="65">
        <f>+IF(AND(I340="no_cargado",B340=""),"Ingresar nombre",CONCATENATE(B340, " ", C340))</f>
        <v/>
      </c>
    </row>
    <row r="341">
      <c r="A341" s="65">
        <f>+IF(inicio!M351="no_cargado",inicio!B351,"")</f>
        <v/>
      </c>
      <c r="I341" s="65">
        <f>+IFERROR(+VLOOKUP(A341,inicio!$B$8:$M$1000,9,FALSE),"")</f>
        <v/>
      </c>
      <c r="J341" s="65">
        <f>+IF(AND(I341="no_cargado",B341=""),"Ingresar nombre",CONCATENATE(B341, " ", C341))</f>
        <v/>
      </c>
    </row>
    <row r="342">
      <c r="A342" s="65">
        <f>+IF(inicio!M352="no_cargado",inicio!B352,"")</f>
        <v/>
      </c>
      <c r="I342" s="65">
        <f>+IFERROR(+VLOOKUP(A342,inicio!$B$8:$M$1000,9,FALSE),"")</f>
        <v/>
      </c>
      <c r="J342" s="65">
        <f>+IF(AND(I342="no_cargado",B342=""),"Ingresar nombre",CONCATENATE(B342, " ", C342))</f>
        <v/>
      </c>
    </row>
    <row r="343">
      <c r="A343" s="65">
        <f>+IF(inicio!M353="no_cargado",inicio!B353,"")</f>
        <v/>
      </c>
      <c r="I343" s="65">
        <f>+IFERROR(+VLOOKUP(A343,inicio!$B$8:$M$1000,9,FALSE),"")</f>
        <v/>
      </c>
      <c r="J343" s="65">
        <f>+IF(AND(I343="no_cargado",B343=""),"Ingresar nombre",CONCATENATE(B343, " ", C343))</f>
        <v/>
      </c>
    </row>
    <row r="344">
      <c r="A344" s="65">
        <f>+IF(inicio!M354="no_cargado",inicio!B354,"")</f>
        <v/>
      </c>
      <c r="I344" s="65">
        <f>+IFERROR(+VLOOKUP(A344,inicio!$B$8:$M$1000,9,FALSE),"")</f>
        <v/>
      </c>
      <c r="J344" s="65">
        <f>+IF(AND(I344="no_cargado",B344=""),"Ingresar nombre",CONCATENATE(B344, " ", C344))</f>
        <v/>
      </c>
    </row>
    <row r="345">
      <c r="A345" s="65">
        <f>+IF(inicio!M355="no_cargado",inicio!B355,"")</f>
        <v/>
      </c>
      <c r="I345" s="65">
        <f>+IFERROR(+VLOOKUP(A345,inicio!$B$8:$M$1000,9,FALSE),"")</f>
        <v/>
      </c>
      <c r="J345" s="65">
        <f>+IF(AND(I345="no_cargado",B345=""),"Ingresar nombre",CONCATENATE(B345, " ", C345))</f>
        <v/>
      </c>
    </row>
    <row r="346">
      <c r="A346" s="65">
        <f>+IF(inicio!M356="no_cargado",inicio!B356,"")</f>
        <v/>
      </c>
      <c r="I346" s="65">
        <f>+IFERROR(+VLOOKUP(A346,inicio!$B$8:$M$1000,9,FALSE),"")</f>
        <v/>
      </c>
      <c r="J346" s="65">
        <f>+IF(AND(I346="no_cargado",B346=""),"Ingresar nombre",CONCATENATE(B346, " ", C346))</f>
        <v/>
      </c>
    </row>
    <row r="347">
      <c r="A347" s="65">
        <f>+IF(inicio!M357="no_cargado",inicio!B357,"")</f>
        <v/>
      </c>
      <c r="I347" s="65">
        <f>+IFERROR(+VLOOKUP(A347,inicio!$B$8:$M$1000,9,FALSE),"")</f>
        <v/>
      </c>
      <c r="J347" s="65">
        <f>+IF(AND(I347="no_cargado",B347=""),"Ingresar nombre",CONCATENATE(B347, " ", C347))</f>
        <v/>
      </c>
    </row>
    <row r="348">
      <c r="A348" s="65">
        <f>+IF(inicio!M358="no_cargado",inicio!B358,"")</f>
        <v/>
      </c>
      <c r="I348" s="65">
        <f>+IFERROR(+VLOOKUP(A348,inicio!$B$8:$M$1000,9,FALSE),"")</f>
        <v/>
      </c>
      <c r="J348" s="65">
        <f>+IF(AND(I348="no_cargado",B348=""),"Ingresar nombre",CONCATENATE(B348, " ", C348))</f>
        <v/>
      </c>
    </row>
    <row r="349">
      <c r="A349" s="65">
        <f>+IF(inicio!M359="no_cargado",inicio!B359,"")</f>
        <v/>
      </c>
      <c r="I349" s="65">
        <f>+IFERROR(+VLOOKUP(A349,inicio!$B$8:$M$1000,9,FALSE),"")</f>
        <v/>
      </c>
      <c r="J349" s="65">
        <f>+IF(AND(I349="no_cargado",B349=""),"Ingresar nombre",CONCATENATE(B349, " ", C349))</f>
        <v/>
      </c>
    </row>
    <row r="350">
      <c r="A350" s="65">
        <f>+IF(inicio!M360="no_cargado",inicio!B360,"")</f>
        <v/>
      </c>
      <c r="I350" s="65">
        <f>+IFERROR(+VLOOKUP(A350,inicio!$B$8:$M$1000,9,FALSE),"")</f>
        <v/>
      </c>
      <c r="J350" s="65">
        <f>+IF(AND(I350="no_cargado",B350=""),"Ingresar nombre",CONCATENATE(B350, " ", C350))</f>
        <v/>
      </c>
    </row>
    <row r="351">
      <c r="A351" s="65">
        <f>+IF(inicio!M361="no_cargado",inicio!B361,"")</f>
        <v/>
      </c>
      <c r="I351" s="65">
        <f>+IFERROR(+VLOOKUP(A351,inicio!$B$8:$M$1000,9,FALSE),"")</f>
        <v/>
      </c>
      <c r="J351" s="65">
        <f>+IF(AND(I351="no_cargado",B351=""),"Ingresar nombre",CONCATENATE(B351, " ", C351))</f>
        <v/>
      </c>
    </row>
    <row r="352">
      <c r="A352" s="65">
        <f>+IF(inicio!M362="no_cargado",inicio!B362,"")</f>
        <v/>
      </c>
      <c r="I352" s="65">
        <f>+IFERROR(+VLOOKUP(A352,inicio!$B$8:$M$1000,9,FALSE),"")</f>
        <v/>
      </c>
      <c r="J352" s="65">
        <f>+IF(AND(I352="no_cargado",B352=""),"Ingresar nombre",CONCATENATE(B352, " ", C352))</f>
        <v/>
      </c>
    </row>
    <row r="353">
      <c r="A353" s="65">
        <f>+IF(inicio!M363="no_cargado",inicio!B363,"")</f>
        <v/>
      </c>
      <c r="I353" s="65">
        <f>+IFERROR(+VLOOKUP(A353,inicio!$B$8:$M$1000,9,FALSE),"")</f>
        <v/>
      </c>
      <c r="J353" s="65">
        <f>+IF(AND(I353="no_cargado",B353=""),"Ingresar nombre",CONCATENATE(B353, " ", C353))</f>
        <v/>
      </c>
    </row>
    <row r="354">
      <c r="A354" s="65">
        <f>+IF(inicio!M364="no_cargado",inicio!B364,"")</f>
        <v/>
      </c>
      <c r="I354" s="65">
        <f>+IFERROR(+VLOOKUP(A354,inicio!$B$8:$M$1000,9,FALSE),"")</f>
        <v/>
      </c>
      <c r="J354" s="65">
        <f>+IF(AND(I354="no_cargado",B354=""),"Ingresar nombre",CONCATENATE(B354, " ", C354))</f>
        <v/>
      </c>
    </row>
    <row r="355">
      <c r="A355" s="65">
        <f>+IF(inicio!M365="no_cargado",inicio!B365,"")</f>
        <v/>
      </c>
      <c r="I355" s="65">
        <f>+IFERROR(+VLOOKUP(A355,inicio!$B$8:$M$1000,9,FALSE),"")</f>
        <v/>
      </c>
      <c r="J355" s="65">
        <f>+IF(AND(I355="no_cargado",B355=""),"Ingresar nombre",CONCATENATE(B355, " ", C355))</f>
        <v/>
      </c>
    </row>
    <row r="356">
      <c r="A356" s="65">
        <f>+IF(inicio!M366="no_cargado",inicio!B366,"")</f>
        <v/>
      </c>
      <c r="I356" s="65">
        <f>+IFERROR(+VLOOKUP(A356,inicio!$B$8:$M$1000,9,FALSE),"")</f>
        <v/>
      </c>
      <c r="J356" s="65">
        <f>+IF(AND(I356="no_cargado",B356=""),"Ingresar nombre",CONCATENATE(B356, " ", C356))</f>
        <v/>
      </c>
    </row>
    <row r="357">
      <c r="A357" s="65">
        <f>+IF(inicio!M367="no_cargado",inicio!B367,"")</f>
        <v/>
      </c>
      <c r="I357" s="65">
        <f>+IFERROR(+VLOOKUP(A357,inicio!$B$8:$M$1000,9,FALSE),"")</f>
        <v/>
      </c>
      <c r="J357" s="65">
        <f>+IF(AND(I357="no_cargado",B357=""),"Ingresar nombre",CONCATENATE(B357, " ", C357))</f>
        <v/>
      </c>
    </row>
    <row r="358">
      <c r="A358" s="65">
        <f>+IF(inicio!M368="no_cargado",inicio!B368,"")</f>
        <v/>
      </c>
      <c r="I358" s="65">
        <f>+IFERROR(+VLOOKUP(A358,inicio!$B$8:$M$1000,9,FALSE),"")</f>
        <v/>
      </c>
      <c r="J358" s="65">
        <f>+IF(AND(I358="no_cargado",B358=""),"Ingresar nombre",CONCATENATE(B358, " ", C358))</f>
        <v/>
      </c>
    </row>
    <row r="359">
      <c r="A359" s="65">
        <f>+IF(inicio!M369="no_cargado",inicio!B369,"")</f>
        <v/>
      </c>
      <c r="I359" s="65">
        <f>+IFERROR(+VLOOKUP(A359,inicio!$B$8:$M$1000,9,FALSE),"")</f>
        <v/>
      </c>
      <c r="J359" s="65">
        <f>+IF(AND(I359="no_cargado",B359=""),"Ingresar nombre",CONCATENATE(B359, " ", C359))</f>
        <v/>
      </c>
    </row>
    <row r="360">
      <c r="A360" s="65">
        <f>+IF(inicio!M370="no_cargado",inicio!B370,"")</f>
        <v/>
      </c>
      <c r="I360" s="65">
        <f>+IFERROR(+VLOOKUP(A360,inicio!$B$8:$M$1000,9,FALSE),"")</f>
        <v/>
      </c>
      <c r="J360" s="65">
        <f>+IF(AND(I360="no_cargado",B360=""),"Ingresar nombre",CONCATENATE(B360, " ", C360))</f>
        <v/>
      </c>
    </row>
    <row r="361">
      <c r="A361" s="65">
        <f>+IF(inicio!M371="no_cargado",inicio!B371,"")</f>
        <v/>
      </c>
      <c r="I361" s="65">
        <f>+IFERROR(+VLOOKUP(A361,inicio!$B$8:$M$1000,9,FALSE),"")</f>
        <v/>
      </c>
      <c r="J361" s="65">
        <f>+IF(AND(I361="no_cargado",B361=""),"Ingresar nombre",CONCATENATE(B361, " ", C361))</f>
        <v/>
      </c>
    </row>
    <row r="362">
      <c r="A362" s="65">
        <f>+IF(inicio!M372="no_cargado",inicio!B372,"")</f>
        <v/>
      </c>
      <c r="I362" s="65">
        <f>+IFERROR(+VLOOKUP(A362,inicio!$B$8:$M$1000,9,FALSE),"")</f>
        <v/>
      </c>
      <c r="J362" s="65">
        <f>+IF(AND(I362="no_cargado",B362=""),"Ingresar nombre",CONCATENATE(B362, " ", C362))</f>
        <v/>
      </c>
    </row>
    <row r="363">
      <c r="A363" s="65">
        <f>+IF(inicio!M373="no_cargado",inicio!B373,"")</f>
        <v/>
      </c>
      <c r="I363" s="65">
        <f>+IFERROR(+VLOOKUP(A363,inicio!$B$8:$M$1000,9,FALSE),"")</f>
        <v/>
      </c>
      <c r="J363" s="65">
        <f>+IF(AND(I363="no_cargado",B363=""),"Ingresar nombre",CONCATENATE(B363, " ", C363))</f>
        <v/>
      </c>
    </row>
    <row r="364">
      <c r="A364" s="65">
        <f>+IF(inicio!M374="no_cargado",inicio!B374,"")</f>
        <v/>
      </c>
      <c r="I364" s="65">
        <f>+IFERROR(+VLOOKUP(A364,inicio!$B$8:$M$1000,9,FALSE),"")</f>
        <v/>
      </c>
      <c r="J364" s="65">
        <f>+IF(AND(I364="no_cargado",B364=""),"Ingresar nombre",CONCATENATE(B364, " ", C364))</f>
        <v/>
      </c>
    </row>
    <row r="365">
      <c r="A365" s="65">
        <f>+IF(inicio!M375="no_cargado",inicio!B375,"")</f>
        <v/>
      </c>
      <c r="I365" s="65">
        <f>+IFERROR(+VLOOKUP(A365,inicio!$B$8:$M$1000,9,FALSE),"")</f>
        <v/>
      </c>
      <c r="J365" s="65">
        <f>+IF(AND(I365="no_cargado",B365=""),"Ingresar nombre",CONCATENATE(B365, " ", C365))</f>
        <v/>
      </c>
    </row>
    <row r="366">
      <c r="A366" s="65">
        <f>+IF(inicio!M376="no_cargado",inicio!B376,"")</f>
        <v/>
      </c>
      <c r="I366" s="65">
        <f>+IFERROR(+VLOOKUP(A366,inicio!$B$8:$M$1000,9,FALSE),"")</f>
        <v/>
      </c>
      <c r="J366" s="65">
        <f>+IF(AND(I366="no_cargado",B366=""),"Ingresar nombre",CONCATENATE(B366, " ", C366))</f>
        <v/>
      </c>
    </row>
    <row r="367">
      <c r="A367" s="65">
        <f>+IF(inicio!M377="no_cargado",inicio!B377,"")</f>
        <v/>
      </c>
      <c r="I367" s="65">
        <f>+IFERROR(+VLOOKUP(A367,inicio!$B$8:$M$1000,9,FALSE),"")</f>
        <v/>
      </c>
      <c r="J367" s="65">
        <f>+IF(AND(I367="no_cargado",B367=""),"Ingresar nombre",CONCATENATE(B367, " ", C367))</f>
        <v/>
      </c>
    </row>
    <row r="368">
      <c r="A368" s="65">
        <f>+IF(inicio!M378="no_cargado",inicio!B378,"")</f>
        <v/>
      </c>
      <c r="I368" s="65">
        <f>+IFERROR(+VLOOKUP(A368,inicio!$B$8:$M$1000,9,FALSE),"")</f>
        <v/>
      </c>
      <c r="J368" s="65">
        <f>+IF(AND(I368="no_cargado",B368=""),"Ingresar nombre",CONCATENATE(B368, " ", C368))</f>
        <v/>
      </c>
    </row>
    <row r="369">
      <c r="A369" s="65">
        <f>+IF(inicio!M379="no_cargado",inicio!B379,"")</f>
        <v/>
      </c>
      <c r="I369" s="65">
        <f>+IFERROR(+VLOOKUP(A369,inicio!$B$8:$M$1000,9,FALSE),"")</f>
        <v/>
      </c>
      <c r="J369" s="65">
        <f>+IF(AND(I369="no_cargado",B369=""),"Ingresar nombre",CONCATENATE(B369, " ", C369))</f>
        <v/>
      </c>
    </row>
    <row r="370">
      <c r="A370" s="65">
        <f>+IF(inicio!M380="no_cargado",inicio!B380,"")</f>
        <v/>
      </c>
      <c r="I370" s="65">
        <f>+IFERROR(+VLOOKUP(A370,inicio!$B$8:$M$1000,9,FALSE),"")</f>
        <v/>
      </c>
      <c r="J370" s="65">
        <f>+IF(AND(I370="no_cargado",B370=""),"Ingresar nombre",CONCATENATE(B370, " ", C370))</f>
        <v/>
      </c>
    </row>
    <row r="371">
      <c r="A371" s="65">
        <f>+IF(inicio!M381="no_cargado",inicio!B381,"")</f>
        <v/>
      </c>
      <c r="I371" s="65">
        <f>+IFERROR(+VLOOKUP(A371,inicio!$B$8:$M$1000,9,FALSE),"")</f>
        <v/>
      </c>
      <c r="J371" s="65">
        <f>+IF(AND(I371="no_cargado",B371=""),"Ingresar nombre",CONCATENATE(B371, " ", C371))</f>
        <v/>
      </c>
    </row>
    <row r="372">
      <c r="A372" s="65">
        <f>+IF(inicio!M382="no_cargado",inicio!B382,"")</f>
        <v/>
      </c>
      <c r="I372" s="65">
        <f>+IFERROR(+VLOOKUP(A372,inicio!$B$8:$M$1000,9,FALSE),"")</f>
        <v/>
      </c>
      <c r="J372" s="65">
        <f>+IF(AND(I372="no_cargado",B372=""),"Ingresar nombre",CONCATENATE(B372, " ", C372))</f>
        <v/>
      </c>
    </row>
    <row r="373">
      <c r="A373" s="65">
        <f>+IF(inicio!M383="no_cargado",inicio!B383,"")</f>
        <v/>
      </c>
      <c r="I373" s="65">
        <f>+IFERROR(+VLOOKUP(A373,inicio!$B$8:$M$1000,9,FALSE),"")</f>
        <v/>
      </c>
      <c r="J373" s="65">
        <f>+IF(AND(I373="no_cargado",B373=""),"Ingresar nombre",CONCATENATE(B373, " ", C373))</f>
        <v/>
      </c>
    </row>
    <row r="374">
      <c r="A374" s="65">
        <f>+IF(inicio!M384="no_cargado",inicio!B384,"")</f>
        <v/>
      </c>
      <c r="I374" s="65">
        <f>+IFERROR(+VLOOKUP(A374,inicio!$B$8:$M$1000,9,FALSE),"")</f>
        <v/>
      </c>
      <c r="J374" s="65">
        <f>+IF(AND(I374="no_cargado",B374=""),"Ingresar nombre",CONCATENATE(B374, " ", C374))</f>
        <v/>
      </c>
    </row>
    <row r="375">
      <c r="A375" s="65">
        <f>+IF(inicio!M385="no_cargado",inicio!B385,"")</f>
        <v/>
      </c>
      <c r="I375" s="65">
        <f>+IFERROR(+VLOOKUP(A375,inicio!$B$8:$M$1000,9,FALSE),"")</f>
        <v/>
      </c>
      <c r="J375" s="65">
        <f>+IF(AND(I375="no_cargado",B375=""),"Ingresar nombre",CONCATENATE(B375, " ", C375))</f>
        <v/>
      </c>
    </row>
    <row r="376">
      <c r="A376" s="65">
        <f>+IF(inicio!M386="no_cargado",inicio!B386,"")</f>
        <v/>
      </c>
      <c r="I376" s="65">
        <f>+IFERROR(+VLOOKUP(A376,inicio!$B$8:$M$1000,9,FALSE),"")</f>
        <v/>
      </c>
      <c r="J376" s="65">
        <f>+IF(AND(I376="no_cargado",B376=""),"Ingresar nombre",CONCATENATE(B376, " ", C376))</f>
        <v/>
      </c>
    </row>
    <row r="377">
      <c r="A377" s="65">
        <f>+IF(inicio!M387="no_cargado",inicio!B387,"")</f>
        <v/>
      </c>
      <c r="I377" s="65">
        <f>+IFERROR(+VLOOKUP(A377,inicio!$B$8:$M$1000,9,FALSE),"")</f>
        <v/>
      </c>
      <c r="J377" s="65">
        <f>+IF(AND(I377="no_cargado",B377=""),"Ingresar nombre",CONCATENATE(B377, " ", C377))</f>
        <v/>
      </c>
    </row>
    <row r="378">
      <c r="A378" s="65">
        <f>+IF(inicio!M388="no_cargado",inicio!B388,"")</f>
        <v/>
      </c>
      <c r="I378" s="65">
        <f>+IFERROR(+VLOOKUP(A378,inicio!$B$8:$M$1000,9,FALSE),"")</f>
        <v/>
      </c>
      <c r="J378" s="65">
        <f>+IF(AND(I378="no_cargado",B378=""),"Ingresar nombre",CONCATENATE(B378, " ", C378))</f>
        <v/>
      </c>
    </row>
    <row r="379">
      <c r="A379" s="65">
        <f>+IF(inicio!M389="no_cargado",inicio!B389,"")</f>
        <v/>
      </c>
      <c r="I379" s="65">
        <f>+IFERROR(+VLOOKUP(A379,inicio!$B$8:$M$1000,9,FALSE),"")</f>
        <v/>
      </c>
      <c r="J379" s="65">
        <f>+IF(AND(I379="no_cargado",B379=""),"Ingresar nombre",CONCATENATE(B379, " ", C379))</f>
        <v/>
      </c>
    </row>
    <row r="380">
      <c r="A380" s="65">
        <f>+IF(inicio!M390="no_cargado",inicio!B390,"")</f>
        <v/>
      </c>
      <c r="I380" s="65">
        <f>+IFERROR(+VLOOKUP(A380,inicio!$B$8:$M$1000,9,FALSE),"")</f>
        <v/>
      </c>
      <c r="J380" s="65">
        <f>+IF(AND(I380="no_cargado",B380=""),"Ingresar nombre",CONCATENATE(B380, " ", C380))</f>
        <v/>
      </c>
    </row>
    <row r="381">
      <c r="A381" s="65">
        <f>+IF(inicio!M391="no_cargado",inicio!B391,"")</f>
        <v/>
      </c>
      <c r="I381" s="65">
        <f>+IFERROR(+VLOOKUP(A381,inicio!$B$8:$M$1000,9,FALSE),"")</f>
        <v/>
      </c>
      <c r="J381" s="65">
        <f>+IF(AND(I381="no_cargado",B381=""),"Ingresar nombre",CONCATENATE(B381, " ", C381))</f>
        <v/>
      </c>
    </row>
    <row r="382">
      <c r="A382" s="65">
        <f>+IF(inicio!M392="no_cargado",inicio!B392,"")</f>
        <v/>
      </c>
      <c r="I382" s="65">
        <f>+IFERROR(+VLOOKUP(A382,inicio!$B$8:$M$1000,9,FALSE),"")</f>
        <v/>
      </c>
      <c r="J382" s="65">
        <f>+IF(AND(I382="no_cargado",B382=""),"Ingresar nombre",CONCATENATE(B382, " ", C382))</f>
        <v/>
      </c>
    </row>
    <row r="383">
      <c r="A383" s="65">
        <f>+IF(inicio!M393="no_cargado",inicio!B393,"")</f>
        <v/>
      </c>
      <c r="I383" s="65">
        <f>+IFERROR(+VLOOKUP(A383,inicio!$B$8:$M$1000,9,FALSE),"")</f>
        <v/>
      </c>
      <c r="J383" s="65">
        <f>+IF(AND(I383="no_cargado",B383=""),"Ingresar nombre",CONCATENATE(B383, " ", C383))</f>
        <v/>
      </c>
    </row>
    <row r="384">
      <c r="A384" s="65">
        <f>+IF(inicio!M394="no_cargado",inicio!B394,"")</f>
        <v/>
      </c>
      <c r="I384" s="65">
        <f>+IFERROR(+VLOOKUP(A384,inicio!$B$8:$M$1000,9,FALSE),"")</f>
        <v/>
      </c>
      <c r="J384" s="65">
        <f>+IF(AND(I384="no_cargado",B384=""),"Ingresar nombre",CONCATENATE(B384, " ", C384))</f>
        <v/>
      </c>
    </row>
    <row r="385">
      <c r="A385" s="65">
        <f>+IF(inicio!M395="no_cargado",inicio!B395,"")</f>
        <v/>
      </c>
      <c r="I385" s="65">
        <f>+IFERROR(+VLOOKUP(A385,inicio!$B$8:$M$1000,9,FALSE),"")</f>
        <v/>
      </c>
      <c r="J385" s="65">
        <f>+IF(AND(I385="no_cargado",B385=""),"Ingresar nombre",CONCATENATE(B385, " ", C385))</f>
        <v/>
      </c>
    </row>
    <row r="386">
      <c r="A386" s="65">
        <f>+IF(inicio!M396="no_cargado",inicio!B396,"")</f>
        <v/>
      </c>
      <c r="I386" s="65">
        <f>+IFERROR(+VLOOKUP(A386,inicio!$B$8:$M$1000,9,FALSE),"")</f>
        <v/>
      </c>
      <c r="J386" s="65">
        <f>+IF(AND(I386="no_cargado",B386=""),"Ingresar nombre",CONCATENATE(B386, " ", C386))</f>
        <v/>
      </c>
    </row>
    <row r="387">
      <c r="A387" s="65">
        <f>+IF(inicio!M397="no_cargado",inicio!B397,"")</f>
        <v/>
      </c>
      <c r="I387" s="65">
        <f>+IFERROR(+VLOOKUP(A387,inicio!$B$8:$M$1000,9,FALSE),"")</f>
        <v/>
      </c>
      <c r="J387" s="65">
        <f>+IF(AND(I387="no_cargado",B387=""),"Ingresar nombre",CONCATENATE(B387, " ", C387))</f>
        <v/>
      </c>
    </row>
    <row r="388">
      <c r="A388" s="65">
        <f>+IF(inicio!M398="no_cargado",inicio!B398,"")</f>
        <v/>
      </c>
      <c r="I388" s="65">
        <f>+IFERROR(+VLOOKUP(A388,inicio!$B$8:$M$1000,9,FALSE),"")</f>
        <v/>
      </c>
      <c r="J388" s="65">
        <f>+IF(AND(I388="no_cargado",B388=""),"Ingresar nombre",CONCATENATE(B388, " ", C388))</f>
        <v/>
      </c>
    </row>
    <row r="389">
      <c r="A389" s="65">
        <f>+IF(inicio!M399="no_cargado",inicio!B399,"")</f>
        <v/>
      </c>
      <c r="I389" s="65">
        <f>+IFERROR(+VLOOKUP(A389,inicio!$B$8:$M$1000,9,FALSE),"")</f>
        <v/>
      </c>
      <c r="J389" s="65">
        <f>+IF(AND(I389="no_cargado",B389=""),"Ingresar nombre",CONCATENATE(B389, " ", C389))</f>
        <v/>
      </c>
    </row>
    <row r="390">
      <c r="A390" s="65">
        <f>+IF(inicio!M400="no_cargado",inicio!B400,"")</f>
        <v/>
      </c>
      <c r="I390" s="65">
        <f>+IFERROR(+VLOOKUP(A390,inicio!$B$8:$M$1000,9,FALSE),"")</f>
        <v/>
      </c>
      <c r="J390" s="65">
        <f>+IF(AND(I390="no_cargado",B390=""),"Ingresar nombre",CONCATENATE(B390, " ", C390))</f>
        <v/>
      </c>
    </row>
    <row r="391">
      <c r="A391" s="65">
        <f>+IF(inicio!M401="no_cargado",inicio!B401,"")</f>
        <v/>
      </c>
      <c r="I391" s="65">
        <f>+IFERROR(+VLOOKUP(A391,inicio!$B$8:$M$1000,9,FALSE),"")</f>
        <v/>
      </c>
      <c r="J391" s="65">
        <f>+IF(AND(I391="no_cargado",B391=""),"Ingresar nombre",CONCATENATE(B391, " ", C391))</f>
        <v/>
      </c>
    </row>
    <row r="392">
      <c r="A392" s="65">
        <f>+IF(inicio!M402="no_cargado",inicio!B402,"")</f>
        <v/>
      </c>
      <c r="I392" s="65">
        <f>+IFERROR(+VLOOKUP(A392,inicio!$B$8:$M$1000,9,FALSE),"")</f>
        <v/>
      </c>
      <c r="J392" s="65">
        <f>+IF(AND(I392="no_cargado",B392=""),"Ingresar nombre",CONCATENATE(B392, " ", C392))</f>
        <v/>
      </c>
    </row>
    <row r="393">
      <c r="A393" s="65">
        <f>+IF(inicio!M403="no_cargado",inicio!B403,"")</f>
        <v/>
      </c>
      <c r="I393" s="65">
        <f>+IFERROR(+VLOOKUP(A393,inicio!$B$8:$M$1000,9,FALSE),"")</f>
        <v/>
      </c>
      <c r="J393" s="65">
        <f>+IF(AND(I393="no_cargado",B393=""),"Ingresar nombre",CONCATENATE(B393, " ", C393))</f>
        <v/>
      </c>
    </row>
    <row r="394">
      <c r="A394" s="65">
        <f>+IF(inicio!M404="no_cargado",inicio!B404,"")</f>
        <v/>
      </c>
      <c r="I394" s="65">
        <f>+IFERROR(+VLOOKUP(A394,inicio!$B$8:$M$1000,9,FALSE),"")</f>
        <v/>
      </c>
      <c r="J394" s="65">
        <f>+IF(AND(I394="no_cargado",B394=""),"Ingresar nombre",CONCATENATE(B394, " ", C394))</f>
        <v/>
      </c>
    </row>
    <row r="395">
      <c r="A395" s="65">
        <f>+IF(inicio!M405="no_cargado",inicio!B405,"")</f>
        <v/>
      </c>
      <c r="I395" s="65">
        <f>+IFERROR(+VLOOKUP(A395,inicio!$B$8:$M$1000,9,FALSE),"")</f>
        <v/>
      </c>
      <c r="J395" s="65">
        <f>+IF(AND(I395="no_cargado",B395=""),"Ingresar nombre",CONCATENATE(B395, " ", C395))</f>
        <v/>
      </c>
    </row>
    <row r="396">
      <c r="A396" s="65">
        <f>+IF(inicio!M406="no_cargado",inicio!B406,"")</f>
        <v/>
      </c>
      <c r="I396" s="65">
        <f>+IFERROR(+VLOOKUP(A396,inicio!$B$8:$M$1000,9,FALSE),"")</f>
        <v/>
      </c>
      <c r="J396" s="65">
        <f>+IF(AND(I396="no_cargado",B396=""),"Ingresar nombre",CONCATENATE(B396, " ", C396))</f>
        <v/>
      </c>
    </row>
    <row r="397">
      <c r="A397" s="65">
        <f>+IF(inicio!M407="no_cargado",inicio!B407,"")</f>
        <v/>
      </c>
      <c r="I397" s="65">
        <f>+IFERROR(+VLOOKUP(A397,inicio!$B$8:$M$1000,9,FALSE),"")</f>
        <v/>
      </c>
      <c r="J397" s="65">
        <f>+IF(AND(I397="no_cargado",B397=""),"Ingresar nombre",CONCATENATE(B397, " ", C397))</f>
        <v/>
      </c>
    </row>
    <row r="398">
      <c r="A398" s="65">
        <f>+IF(inicio!M408="no_cargado",inicio!B408,"")</f>
        <v/>
      </c>
      <c r="I398" s="65">
        <f>+IFERROR(+VLOOKUP(A398,inicio!$B$8:$M$1000,9,FALSE),"")</f>
        <v/>
      </c>
      <c r="J398" s="65">
        <f>+IF(AND(I398="no_cargado",B398=""),"Ingresar nombre",CONCATENATE(B398, " ", C398))</f>
        <v/>
      </c>
    </row>
    <row r="399">
      <c r="A399" s="65">
        <f>+IF(inicio!M409="no_cargado",inicio!B409,"")</f>
        <v/>
      </c>
      <c r="I399" s="65">
        <f>+IFERROR(+VLOOKUP(A399,inicio!$B$8:$M$1000,9,FALSE),"")</f>
        <v/>
      </c>
      <c r="J399" s="65">
        <f>+IF(AND(I399="no_cargado",B399=""),"Ingresar nombre",CONCATENATE(B399, " ", C399))</f>
        <v/>
      </c>
    </row>
    <row r="400">
      <c r="A400" s="65">
        <f>+IF(inicio!M410="no_cargado",inicio!B410,"")</f>
        <v/>
      </c>
      <c r="I400" s="65">
        <f>+IFERROR(+VLOOKUP(A400,inicio!$B$8:$M$1000,9,FALSE),"")</f>
        <v/>
      </c>
      <c r="J400" s="65">
        <f>+IF(AND(I400="no_cargado",B400=""),"Ingresar nombre",CONCATENATE(B400, " ", C400))</f>
        <v/>
      </c>
    </row>
    <row r="401">
      <c r="A401" s="65">
        <f>+IF(inicio!M411="no_cargado",inicio!B411,"")</f>
        <v/>
      </c>
      <c r="I401" s="65">
        <f>+IFERROR(+VLOOKUP(A401,inicio!$B$8:$M$1000,9,FALSE),"")</f>
        <v/>
      </c>
      <c r="J401" s="65">
        <f>+IF(AND(I401="no_cargado",B401=""),"Ingresar nombre",CONCATENATE(B401, " ", C401))</f>
        <v/>
      </c>
    </row>
    <row r="402">
      <c r="A402" s="65">
        <f>+IF(inicio!M412="no_cargado",inicio!B412,"")</f>
        <v/>
      </c>
      <c r="I402" s="65">
        <f>+IFERROR(+VLOOKUP(A402,inicio!$B$8:$M$1000,9,FALSE),"")</f>
        <v/>
      </c>
      <c r="J402" s="65">
        <f>+IF(AND(I402="no_cargado",B402=""),"Ingresar nombre",CONCATENATE(B402, " ", C402))</f>
        <v/>
      </c>
    </row>
    <row r="403">
      <c r="A403" s="65">
        <f>+IF(inicio!M413="no_cargado",inicio!B413,"")</f>
        <v/>
      </c>
      <c r="I403" s="65">
        <f>+IFERROR(+VLOOKUP(A403,inicio!$B$8:$M$1000,9,FALSE),"")</f>
        <v/>
      </c>
      <c r="J403" s="65">
        <f>+IF(AND(I403="no_cargado",B403=""),"Ingresar nombre",CONCATENATE(B403, " ", C403))</f>
        <v/>
      </c>
    </row>
    <row r="404">
      <c r="A404" s="65">
        <f>+IF(inicio!M414="no_cargado",inicio!B414,"")</f>
        <v/>
      </c>
      <c r="I404" s="65">
        <f>+IFERROR(+VLOOKUP(A404,inicio!$B$8:$M$1000,9,FALSE),"")</f>
        <v/>
      </c>
      <c r="J404" s="65">
        <f>+IF(AND(I404="no_cargado",B404=""),"Ingresar nombre",CONCATENATE(B404, " ", C404))</f>
        <v/>
      </c>
    </row>
    <row r="405">
      <c r="A405" s="65">
        <f>+IF(inicio!M415="no_cargado",inicio!B415,"")</f>
        <v/>
      </c>
      <c r="I405" s="65">
        <f>+IFERROR(+VLOOKUP(A405,inicio!$B$8:$M$1000,9,FALSE),"")</f>
        <v/>
      </c>
      <c r="J405" s="65">
        <f>+IF(AND(I405="no_cargado",B405=""),"Ingresar nombre",CONCATENATE(B405, " ", C405))</f>
        <v/>
      </c>
    </row>
    <row r="406">
      <c r="A406" s="65">
        <f>+IF(inicio!M416="no_cargado",inicio!B416,"")</f>
        <v/>
      </c>
      <c r="I406" s="65">
        <f>+IFERROR(+VLOOKUP(A406,inicio!$B$8:$M$1000,9,FALSE),"")</f>
        <v/>
      </c>
      <c r="J406" s="65">
        <f>+IF(AND(I406="no_cargado",B406=""),"Ingresar nombre",CONCATENATE(B406, " ", C406))</f>
        <v/>
      </c>
    </row>
    <row r="407">
      <c r="A407" s="65">
        <f>+IF(inicio!M417="no_cargado",inicio!B417,"")</f>
        <v/>
      </c>
      <c r="I407" s="65">
        <f>+IFERROR(+VLOOKUP(A407,inicio!$B$8:$M$1000,9,FALSE),"")</f>
        <v/>
      </c>
      <c r="J407" s="65">
        <f>+IF(AND(I407="no_cargado",B407=""),"Ingresar nombre",CONCATENATE(B407, " ", C407))</f>
        <v/>
      </c>
    </row>
    <row r="408">
      <c r="A408" s="65">
        <f>+IF(inicio!M418="no_cargado",inicio!B418,"")</f>
        <v/>
      </c>
      <c r="I408" s="65">
        <f>+IFERROR(+VLOOKUP(A408,inicio!$B$8:$M$1000,9,FALSE),"")</f>
        <v/>
      </c>
      <c r="J408" s="65">
        <f>+IF(AND(I408="no_cargado",B408=""),"Ingresar nombre",CONCATENATE(B408, " ", C408))</f>
        <v/>
      </c>
    </row>
    <row r="409">
      <c r="A409" s="65">
        <f>+IF(inicio!M419="no_cargado",inicio!B419,"")</f>
        <v/>
      </c>
      <c r="I409" s="65">
        <f>+IFERROR(+VLOOKUP(A409,inicio!$B$8:$M$1000,9,FALSE),"")</f>
        <v/>
      </c>
      <c r="J409" s="65">
        <f>+IF(AND(I409="no_cargado",B409=""),"Ingresar nombre",CONCATENATE(B409, " ", C409))</f>
        <v/>
      </c>
    </row>
    <row r="410">
      <c r="A410" s="65">
        <f>+IF(inicio!M420="no_cargado",inicio!B420,"")</f>
        <v/>
      </c>
      <c r="I410" s="65">
        <f>+IFERROR(+VLOOKUP(A410,inicio!$B$8:$M$1000,9,FALSE),"")</f>
        <v/>
      </c>
      <c r="J410" s="65">
        <f>+IF(AND(I410="no_cargado",B410=""),"Ingresar nombre",CONCATENATE(B410, " ", C410))</f>
        <v/>
      </c>
    </row>
    <row r="411">
      <c r="A411" s="65">
        <f>+IF(inicio!M421="no_cargado",inicio!B421,"")</f>
        <v/>
      </c>
      <c r="I411" s="65">
        <f>+IFERROR(+VLOOKUP(A411,inicio!$B$8:$M$1000,9,FALSE),"")</f>
        <v/>
      </c>
      <c r="J411" s="65">
        <f>+IF(AND(I411="no_cargado",B411=""),"Ingresar nombre",CONCATENATE(B411, " ", C411))</f>
        <v/>
      </c>
    </row>
    <row r="412">
      <c r="A412" s="65">
        <f>+IF(inicio!M422="no_cargado",inicio!B422,"")</f>
        <v/>
      </c>
      <c r="I412" s="65">
        <f>+IFERROR(+VLOOKUP(A412,inicio!$B$8:$M$1000,9,FALSE),"")</f>
        <v/>
      </c>
      <c r="J412" s="65">
        <f>+IF(AND(I412="no_cargado",B412=""),"Ingresar nombre",CONCATENATE(B412, " ", C412))</f>
        <v/>
      </c>
    </row>
    <row r="413">
      <c r="A413" s="65">
        <f>+IF(inicio!M423="no_cargado",inicio!B423,"")</f>
        <v/>
      </c>
      <c r="I413" s="65">
        <f>+IFERROR(+VLOOKUP(A413,inicio!$B$8:$M$1000,9,FALSE),"")</f>
        <v/>
      </c>
      <c r="J413" s="65">
        <f>+IF(AND(I413="no_cargado",B413=""),"Ingresar nombre",CONCATENATE(B413, " ", C413))</f>
        <v/>
      </c>
    </row>
    <row r="414">
      <c r="A414" s="65">
        <f>+IF(inicio!M424="no_cargado",inicio!B424,"")</f>
        <v/>
      </c>
      <c r="I414" s="65">
        <f>+IFERROR(+VLOOKUP(A414,inicio!$B$8:$M$1000,9,FALSE),"")</f>
        <v/>
      </c>
      <c r="J414" s="65">
        <f>+IF(AND(I414="no_cargado",B414=""),"Ingresar nombre",CONCATENATE(B414, " ", C414))</f>
        <v/>
      </c>
    </row>
    <row r="415">
      <c r="A415" s="65">
        <f>+IF(inicio!M425="no_cargado",inicio!B425,"")</f>
        <v/>
      </c>
      <c r="I415" s="65">
        <f>+IFERROR(+VLOOKUP(A415,inicio!$B$8:$M$1000,9,FALSE),"")</f>
        <v/>
      </c>
      <c r="J415" s="65">
        <f>+IF(AND(I415="no_cargado",B415=""),"Ingresar nombre",CONCATENATE(B415, " ", C415))</f>
        <v/>
      </c>
    </row>
    <row r="416">
      <c r="A416" s="65">
        <f>+IF(inicio!M426="no_cargado",inicio!B426,"")</f>
        <v/>
      </c>
      <c r="I416" s="65">
        <f>+IFERROR(+VLOOKUP(A416,inicio!$B$8:$M$1000,9,FALSE),"")</f>
        <v/>
      </c>
      <c r="J416" s="65">
        <f>+IF(AND(I416="no_cargado",B416=""),"Ingresar nombre",CONCATENATE(B416, " ", C416))</f>
        <v/>
      </c>
    </row>
    <row r="417">
      <c r="A417" s="65">
        <f>+IF(inicio!M427="no_cargado",inicio!B427,"")</f>
        <v/>
      </c>
      <c r="I417" s="65">
        <f>+IFERROR(+VLOOKUP(A417,inicio!$B$8:$M$1000,9,FALSE),"")</f>
        <v/>
      </c>
      <c r="J417" s="65">
        <f>+IF(AND(I417="no_cargado",B417=""),"Ingresar nombre",CONCATENATE(B417, " ", C417))</f>
        <v/>
      </c>
    </row>
    <row r="418">
      <c r="A418" s="65">
        <f>+IF(inicio!M428="no_cargado",inicio!B428,"")</f>
        <v/>
      </c>
      <c r="I418" s="65">
        <f>+IFERROR(+VLOOKUP(A418,inicio!$B$8:$M$1000,9,FALSE),"")</f>
        <v/>
      </c>
      <c r="J418" s="65">
        <f>+IF(AND(I418="no_cargado",B418=""),"Ingresar nombre",CONCATENATE(B418, " ", C418))</f>
        <v/>
      </c>
    </row>
    <row r="419">
      <c r="A419" s="65">
        <f>+IF(inicio!M429="no_cargado",inicio!B429,"")</f>
        <v/>
      </c>
      <c r="I419" s="65">
        <f>+IFERROR(+VLOOKUP(A419,inicio!$B$8:$M$1000,9,FALSE),"")</f>
        <v/>
      </c>
      <c r="J419" s="65">
        <f>+IF(AND(I419="no_cargado",B419=""),"Ingresar nombre",CONCATENATE(B419, " ", C419))</f>
        <v/>
      </c>
    </row>
    <row r="420">
      <c r="A420" s="65">
        <f>+IF(inicio!M430="no_cargado",inicio!B430,"")</f>
        <v/>
      </c>
      <c r="I420" s="65">
        <f>+IFERROR(+VLOOKUP(A420,inicio!$B$8:$M$1000,9,FALSE),"")</f>
        <v/>
      </c>
      <c r="J420" s="65">
        <f>+IF(AND(I420="no_cargado",B420=""),"Ingresar nombre",CONCATENATE(B420, " ", C420))</f>
        <v/>
      </c>
    </row>
    <row r="421">
      <c r="A421" s="65">
        <f>+IF(inicio!M431="no_cargado",inicio!B431,"")</f>
        <v/>
      </c>
      <c r="I421" s="65">
        <f>+IFERROR(+VLOOKUP(A421,inicio!$B$8:$M$1000,9,FALSE),"")</f>
        <v/>
      </c>
      <c r="J421" s="65">
        <f>+IF(AND(I421="no_cargado",B421=""),"Ingresar nombre",CONCATENATE(B421, " ", C421))</f>
        <v/>
      </c>
    </row>
    <row r="422">
      <c r="A422" s="65">
        <f>+IF(inicio!M432="no_cargado",inicio!B432,"")</f>
        <v/>
      </c>
      <c r="I422" s="65">
        <f>+IFERROR(+VLOOKUP(A422,inicio!$B$8:$M$1000,9,FALSE),"")</f>
        <v/>
      </c>
      <c r="J422" s="65">
        <f>+IF(AND(I422="no_cargado",B422=""),"Ingresar nombre",CONCATENATE(B422, " ", C422))</f>
        <v/>
      </c>
    </row>
    <row r="423">
      <c r="A423" s="65">
        <f>+IF(inicio!M433="no_cargado",inicio!B433,"")</f>
        <v/>
      </c>
      <c r="I423" s="65">
        <f>+IFERROR(+VLOOKUP(A423,inicio!$B$8:$M$1000,9,FALSE),"")</f>
        <v/>
      </c>
      <c r="J423" s="65">
        <f>+IF(AND(I423="no_cargado",B423=""),"Ingresar nombre",CONCATENATE(B423, " ", C423))</f>
        <v/>
      </c>
    </row>
    <row r="424">
      <c r="A424" s="65">
        <f>+IF(inicio!M434="no_cargado",inicio!B434,"")</f>
        <v/>
      </c>
      <c r="I424" s="65">
        <f>+IFERROR(+VLOOKUP(A424,inicio!$B$8:$M$1000,9,FALSE),"")</f>
        <v/>
      </c>
      <c r="J424" s="65">
        <f>+IF(AND(I424="no_cargado",B424=""),"Ingresar nombre",CONCATENATE(B424, " ", C424))</f>
        <v/>
      </c>
    </row>
    <row r="425">
      <c r="A425" s="65">
        <f>+IF(inicio!M435="no_cargado",inicio!B435,"")</f>
        <v/>
      </c>
      <c r="I425" s="65">
        <f>+IFERROR(+VLOOKUP(A425,inicio!$B$8:$M$1000,9,FALSE),"")</f>
        <v/>
      </c>
      <c r="J425" s="65">
        <f>+IF(AND(I425="no_cargado",B425=""),"Ingresar nombre",CONCATENATE(B425, " ", C425))</f>
        <v/>
      </c>
    </row>
    <row r="426">
      <c r="A426" s="65">
        <f>+IF(inicio!M436="no_cargado",inicio!B436,"")</f>
        <v/>
      </c>
      <c r="I426" s="65">
        <f>+IFERROR(+VLOOKUP(A426,inicio!$B$8:$M$1000,9,FALSE),"")</f>
        <v/>
      </c>
      <c r="J426" s="65">
        <f>+IF(AND(I426="no_cargado",B426=""),"Ingresar nombre",CONCATENATE(B426, " ", C426))</f>
        <v/>
      </c>
    </row>
    <row r="427">
      <c r="A427" s="65">
        <f>+IF(inicio!M437="no_cargado",inicio!B437,"")</f>
        <v/>
      </c>
      <c r="I427" s="65">
        <f>+IFERROR(+VLOOKUP(A427,inicio!$B$8:$M$1000,9,FALSE),"")</f>
        <v/>
      </c>
      <c r="J427" s="65">
        <f>+IF(AND(I427="no_cargado",B427=""),"Ingresar nombre",CONCATENATE(B427, " ", C427))</f>
        <v/>
      </c>
    </row>
    <row r="428">
      <c r="A428" s="65">
        <f>+IF(inicio!M438="no_cargado",inicio!B438,"")</f>
        <v/>
      </c>
      <c r="I428" s="65">
        <f>+IFERROR(+VLOOKUP(A428,inicio!$B$8:$M$1000,9,FALSE),"")</f>
        <v/>
      </c>
      <c r="J428" s="65">
        <f>+IF(AND(I428="no_cargado",B428=""),"Ingresar nombre",CONCATENATE(B428, " ", C428))</f>
        <v/>
      </c>
    </row>
    <row r="429">
      <c r="A429" s="65">
        <f>+IF(inicio!M439="no_cargado",inicio!B439,"")</f>
        <v/>
      </c>
      <c r="I429" s="65">
        <f>+IFERROR(+VLOOKUP(A429,inicio!$B$8:$M$1000,9,FALSE),"")</f>
        <v/>
      </c>
      <c r="J429" s="65">
        <f>+IF(AND(I429="no_cargado",B429=""),"Ingresar nombre",CONCATENATE(B429, " ", C429))</f>
        <v/>
      </c>
    </row>
    <row r="430">
      <c r="A430" s="65">
        <f>+IF(inicio!M440="no_cargado",inicio!B440,"")</f>
        <v/>
      </c>
      <c r="I430" s="65">
        <f>+IFERROR(+VLOOKUP(A430,inicio!$B$8:$M$1000,9,FALSE),"")</f>
        <v/>
      </c>
      <c r="J430" s="65">
        <f>+IF(AND(I430="no_cargado",B430=""),"Ingresar nombre",CONCATENATE(B430, " ", C430))</f>
        <v/>
      </c>
    </row>
    <row r="431">
      <c r="A431" s="65">
        <f>+IF(inicio!M441="no_cargado",inicio!B441,"")</f>
        <v/>
      </c>
      <c r="I431" s="65">
        <f>+IFERROR(+VLOOKUP(A431,inicio!$B$8:$M$1000,9,FALSE),"")</f>
        <v/>
      </c>
      <c r="J431" s="65">
        <f>+IF(AND(I431="no_cargado",B431=""),"Ingresar nombre",CONCATENATE(B431, " ", C431))</f>
        <v/>
      </c>
    </row>
    <row r="432">
      <c r="A432" s="65">
        <f>+IF(inicio!M442="no_cargado",inicio!B442,"")</f>
        <v/>
      </c>
      <c r="I432" s="65">
        <f>+IFERROR(+VLOOKUP(A432,inicio!$B$8:$M$1000,9,FALSE),"")</f>
        <v/>
      </c>
      <c r="J432" s="65">
        <f>+IF(AND(I432="no_cargado",B432=""),"Ingresar nombre",CONCATENATE(B432, " ", C432))</f>
        <v/>
      </c>
    </row>
    <row r="433">
      <c r="A433" s="65">
        <f>+IF(inicio!M443="no_cargado",inicio!B443,"")</f>
        <v/>
      </c>
      <c r="I433" s="65">
        <f>+IFERROR(+VLOOKUP(A433,inicio!$B$8:$M$1000,9,FALSE),"")</f>
        <v/>
      </c>
      <c r="J433" s="65">
        <f>+IF(AND(I433="no_cargado",B433=""),"Ingresar nombre",CONCATENATE(B433, " ", C433))</f>
        <v/>
      </c>
    </row>
    <row r="434">
      <c r="A434" s="65">
        <f>+IF(inicio!M444="no_cargado",inicio!B444,"")</f>
        <v/>
      </c>
      <c r="I434" s="65">
        <f>+IFERROR(+VLOOKUP(A434,inicio!$B$8:$M$1000,9,FALSE),"")</f>
        <v/>
      </c>
      <c r="J434" s="65">
        <f>+IF(AND(I434="no_cargado",B434=""),"Ingresar nombre",CONCATENATE(B434, " ", C434))</f>
        <v/>
      </c>
    </row>
    <row r="435">
      <c r="A435" s="65">
        <f>+IF(inicio!M445="no_cargado",inicio!B445,"")</f>
        <v/>
      </c>
      <c r="I435" s="65">
        <f>+IFERROR(+VLOOKUP(A435,inicio!$B$8:$M$1000,9,FALSE),"")</f>
        <v/>
      </c>
      <c r="J435" s="65">
        <f>+IF(AND(I435="no_cargado",B435=""),"Ingresar nombre",CONCATENATE(B435, " ", C435))</f>
        <v/>
      </c>
    </row>
    <row r="436">
      <c r="A436" s="65">
        <f>+IF(inicio!M446="no_cargado",inicio!B446,"")</f>
        <v/>
      </c>
      <c r="I436" s="65">
        <f>+IFERROR(+VLOOKUP(A436,inicio!$B$8:$M$1000,9,FALSE),"")</f>
        <v/>
      </c>
      <c r="J436" s="65">
        <f>+IF(AND(I436="no_cargado",B436=""),"Ingresar nombre",CONCATENATE(B436, " ", C436))</f>
        <v/>
      </c>
    </row>
    <row r="437">
      <c r="A437" s="65">
        <f>+IF(inicio!M447="no_cargado",inicio!B447,"")</f>
        <v/>
      </c>
      <c r="I437" s="65">
        <f>+IFERROR(+VLOOKUP(A437,inicio!$B$8:$M$1000,9,FALSE),"")</f>
        <v/>
      </c>
      <c r="J437" s="65">
        <f>+IF(AND(I437="no_cargado",B437=""),"Ingresar nombre",CONCATENATE(B437, " ", C437))</f>
        <v/>
      </c>
    </row>
    <row r="438">
      <c r="A438" s="65">
        <f>+IF(inicio!M448="no_cargado",inicio!B448,"")</f>
        <v/>
      </c>
      <c r="I438" s="65">
        <f>+IFERROR(+VLOOKUP(A438,inicio!$B$8:$M$1000,9,FALSE),"")</f>
        <v/>
      </c>
      <c r="J438" s="65">
        <f>+IF(AND(I438="no_cargado",B438=""),"Ingresar nombre",CONCATENATE(B438, " ", C438))</f>
        <v/>
      </c>
    </row>
    <row r="439">
      <c r="A439" s="65">
        <f>+IF(inicio!M449="no_cargado",inicio!B449,"")</f>
        <v/>
      </c>
      <c r="I439" s="65">
        <f>+IFERROR(+VLOOKUP(A439,inicio!$B$8:$M$1000,9,FALSE),"")</f>
        <v/>
      </c>
      <c r="J439" s="65">
        <f>+IF(AND(I439="no_cargado",B439=""),"Ingresar nombre",CONCATENATE(B439, " ", C439))</f>
        <v/>
      </c>
    </row>
    <row r="440">
      <c r="A440" s="65">
        <f>+IF(inicio!M450="no_cargado",inicio!B450,"")</f>
        <v/>
      </c>
      <c r="I440" s="65">
        <f>+IFERROR(+VLOOKUP(A440,inicio!$B$8:$M$1000,9,FALSE),"")</f>
        <v/>
      </c>
      <c r="J440" s="65">
        <f>+IF(AND(I440="no_cargado",B440=""),"Ingresar nombre",CONCATENATE(B440, " ", C440))</f>
        <v/>
      </c>
    </row>
    <row r="441">
      <c r="A441" s="65">
        <f>+IF(inicio!M451="no_cargado",inicio!B451,"")</f>
        <v/>
      </c>
      <c r="I441" s="65">
        <f>+IFERROR(+VLOOKUP(A441,inicio!$B$8:$M$1000,9,FALSE),"")</f>
        <v/>
      </c>
      <c r="J441" s="65">
        <f>+IF(AND(I441="no_cargado",B441=""),"Ingresar nombre",CONCATENATE(B441, " ", C441))</f>
        <v/>
      </c>
    </row>
    <row r="442">
      <c r="A442" s="65">
        <f>+IF(inicio!M452="no_cargado",inicio!B452,"")</f>
        <v/>
      </c>
      <c r="I442" s="65">
        <f>+IFERROR(+VLOOKUP(A442,inicio!$B$8:$M$1000,9,FALSE),"")</f>
        <v/>
      </c>
      <c r="J442" s="65">
        <f>+IF(AND(I442="no_cargado",B442=""),"Ingresar nombre",CONCATENATE(B442, " ", C442))</f>
        <v/>
      </c>
    </row>
    <row r="443">
      <c r="A443" s="65">
        <f>+IF(inicio!M453="no_cargado",inicio!B453,"")</f>
        <v/>
      </c>
      <c r="I443" s="65">
        <f>+IFERROR(+VLOOKUP(A443,inicio!$B$8:$M$1000,9,FALSE),"")</f>
        <v/>
      </c>
      <c r="J443" s="65">
        <f>+IF(AND(I443="no_cargado",B443=""),"Ingresar nombre",CONCATENATE(B443, " ", C443))</f>
        <v/>
      </c>
    </row>
    <row r="444">
      <c r="A444" s="65">
        <f>+IF(inicio!M454="no_cargado",inicio!B454,"")</f>
        <v/>
      </c>
      <c r="I444" s="65">
        <f>+IFERROR(+VLOOKUP(A444,inicio!$B$8:$M$1000,9,FALSE),"")</f>
        <v/>
      </c>
      <c r="J444" s="65">
        <f>+IF(AND(I444="no_cargado",B444=""),"Ingresar nombre",CONCATENATE(B444, " ", C444))</f>
        <v/>
      </c>
    </row>
    <row r="445">
      <c r="A445" s="65">
        <f>+IF(inicio!M455="no_cargado",inicio!B455,"")</f>
        <v/>
      </c>
      <c r="I445" s="65">
        <f>+IFERROR(+VLOOKUP(A445,inicio!$B$8:$M$1000,9,FALSE),"")</f>
        <v/>
      </c>
      <c r="J445" s="65">
        <f>+IF(AND(I445="no_cargado",B445=""),"Ingresar nombre",CONCATENATE(B445, " ", C445))</f>
        <v/>
      </c>
    </row>
    <row r="446">
      <c r="A446" s="65">
        <f>+IF(inicio!M456="no_cargado",inicio!B456,"")</f>
        <v/>
      </c>
      <c r="I446" s="65">
        <f>+IFERROR(+VLOOKUP(A446,inicio!$B$8:$M$1000,9,FALSE),"")</f>
        <v/>
      </c>
      <c r="J446" s="65">
        <f>+IF(AND(I446="no_cargado",B446=""),"Ingresar nombre",CONCATENATE(B446, " ", C446))</f>
        <v/>
      </c>
    </row>
    <row r="447">
      <c r="A447" s="65">
        <f>+IF(inicio!M457="no_cargado",inicio!B457,"")</f>
        <v/>
      </c>
      <c r="I447" s="65">
        <f>+IFERROR(+VLOOKUP(A447,inicio!$B$8:$M$1000,9,FALSE),"")</f>
        <v/>
      </c>
      <c r="J447" s="65">
        <f>+IF(AND(I447="no_cargado",B447=""),"Ingresar nombre",CONCATENATE(B447, " ", C447))</f>
        <v/>
      </c>
    </row>
    <row r="448">
      <c r="A448" s="65">
        <f>+IF(inicio!M458="no_cargado",inicio!B458,"")</f>
        <v/>
      </c>
      <c r="I448" s="65">
        <f>+IFERROR(+VLOOKUP(A448,inicio!$B$8:$M$1000,9,FALSE),"")</f>
        <v/>
      </c>
      <c r="J448" s="65">
        <f>+IF(AND(I448="no_cargado",B448=""),"Ingresar nombre",CONCATENATE(B448, " ", C448))</f>
        <v/>
      </c>
    </row>
    <row r="449">
      <c r="A449" s="65">
        <f>+IF(inicio!M459="no_cargado",inicio!B459,"")</f>
        <v/>
      </c>
      <c r="I449" s="65">
        <f>+IFERROR(+VLOOKUP(A449,inicio!$B$8:$M$1000,9,FALSE),"")</f>
        <v/>
      </c>
      <c r="J449" s="65">
        <f>+IF(AND(I449="no_cargado",B449=""),"Ingresar nombre",CONCATENATE(B449, " ", C449))</f>
        <v/>
      </c>
    </row>
    <row r="450">
      <c r="A450" s="65">
        <f>+IF(inicio!M460="no_cargado",inicio!B460,"")</f>
        <v/>
      </c>
      <c r="I450" s="65">
        <f>+IFERROR(+VLOOKUP(A450,inicio!$B$8:$M$1000,9,FALSE),"")</f>
        <v/>
      </c>
      <c r="J450" s="65">
        <f>+IF(AND(I450="no_cargado",B450=""),"Ingresar nombre",CONCATENATE(B450, " ", C450))</f>
        <v/>
      </c>
    </row>
    <row r="451">
      <c r="A451" s="65">
        <f>+IF(inicio!M461="no_cargado",inicio!B461,"")</f>
        <v/>
      </c>
      <c r="I451" s="65">
        <f>+IFERROR(+VLOOKUP(A451,inicio!$B$8:$M$1000,9,FALSE),"")</f>
        <v/>
      </c>
      <c r="J451" s="65">
        <f>+IF(AND(I451="no_cargado",B451=""),"Ingresar nombre",CONCATENATE(B451, " ", C451))</f>
        <v/>
      </c>
    </row>
    <row r="452">
      <c r="A452" s="65">
        <f>+IF(inicio!M462="no_cargado",inicio!B462,"")</f>
        <v/>
      </c>
      <c r="I452" s="65">
        <f>+IFERROR(+VLOOKUP(A452,inicio!$B$8:$M$1000,9,FALSE),"")</f>
        <v/>
      </c>
      <c r="J452" s="65">
        <f>+IF(AND(I452="no_cargado",B452=""),"Ingresar nombre",CONCATENATE(B452, " ", C452))</f>
        <v/>
      </c>
    </row>
    <row r="453">
      <c r="A453" s="65">
        <f>+IF(inicio!M463="no_cargado",inicio!B463,"")</f>
        <v/>
      </c>
      <c r="I453" s="65">
        <f>+IFERROR(+VLOOKUP(A453,inicio!$B$8:$M$1000,9,FALSE),"")</f>
        <v/>
      </c>
      <c r="J453" s="65">
        <f>+IF(AND(I453="no_cargado",B453=""),"Ingresar nombre",CONCATENATE(B453, " ", C453))</f>
        <v/>
      </c>
    </row>
    <row r="454">
      <c r="A454" s="65">
        <f>+IF(inicio!M464="no_cargado",inicio!B464,"")</f>
        <v/>
      </c>
      <c r="I454" s="65">
        <f>+IFERROR(+VLOOKUP(A454,inicio!$B$8:$M$1000,9,FALSE),"")</f>
        <v/>
      </c>
      <c r="J454" s="65">
        <f>+IF(AND(I454="no_cargado",B454=""),"Ingresar nombre",CONCATENATE(B454, " ", C454))</f>
        <v/>
      </c>
    </row>
    <row r="455">
      <c r="A455" s="65">
        <f>+IF(inicio!M465="no_cargado",inicio!B465,"")</f>
        <v/>
      </c>
      <c r="I455" s="65">
        <f>+IFERROR(+VLOOKUP(A455,inicio!$B$8:$M$1000,9,FALSE),"")</f>
        <v/>
      </c>
      <c r="J455" s="65">
        <f>+IF(AND(I455="no_cargado",B455=""),"Ingresar nombre",CONCATENATE(B455, " ", C455))</f>
        <v/>
      </c>
    </row>
    <row r="456">
      <c r="A456" s="65">
        <f>+IF(inicio!M466="no_cargado",inicio!B466,"")</f>
        <v/>
      </c>
      <c r="I456" s="65">
        <f>+IFERROR(+VLOOKUP(A456,inicio!$B$8:$M$1000,9,FALSE),"")</f>
        <v/>
      </c>
      <c r="J456" s="65">
        <f>+IF(AND(I456="no_cargado",B456=""),"Ingresar nombre",CONCATENATE(B456, " ", C456))</f>
        <v/>
      </c>
    </row>
    <row r="457">
      <c r="A457" s="65">
        <f>+IF(inicio!M467="no_cargado",inicio!B467,"")</f>
        <v/>
      </c>
      <c r="I457" s="65">
        <f>+IFERROR(+VLOOKUP(A457,inicio!$B$8:$M$1000,9,FALSE),"")</f>
        <v/>
      </c>
      <c r="J457" s="65">
        <f>+IF(AND(I457="no_cargado",B457=""),"Ingresar nombre",CONCATENATE(B457, " ", C457))</f>
        <v/>
      </c>
    </row>
    <row r="458">
      <c r="A458" s="65">
        <f>+IF(inicio!M468="no_cargado",inicio!B468,"")</f>
        <v/>
      </c>
      <c r="I458" s="65">
        <f>+IFERROR(+VLOOKUP(A458,inicio!$B$8:$M$1000,9,FALSE),"")</f>
        <v/>
      </c>
      <c r="J458" s="65">
        <f>+IF(AND(I458="no_cargado",B458=""),"Ingresar nombre",CONCATENATE(B458, " ", C458))</f>
        <v/>
      </c>
    </row>
    <row r="459">
      <c r="A459" s="65">
        <f>+IF(inicio!M469="no_cargado",inicio!B469,"")</f>
        <v/>
      </c>
      <c r="I459" s="65">
        <f>+IFERROR(+VLOOKUP(A459,inicio!$B$8:$M$1000,9,FALSE),"")</f>
        <v/>
      </c>
      <c r="J459" s="65">
        <f>+IF(AND(I459="no_cargado",B459=""),"Ingresar nombre",CONCATENATE(B459, " ", C459))</f>
        <v/>
      </c>
    </row>
    <row r="460">
      <c r="A460" s="65">
        <f>+IF(inicio!M470="no_cargado",inicio!B470,"")</f>
        <v/>
      </c>
      <c r="I460" s="65">
        <f>+IFERROR(+VLOOKUP(A460,inicio!$B$8:$M$1000,9,FALSE),"")</f>
        <v/>
      </c>
      <c r="J460" s="65">
        <f>+IF(AND(I460="no_cargado",B460=""),"Ingresar nombre",CONCATENATE(B460, " ", C460))</f>
        <v/>
      </c>
    </row>
    <row r="461">
      <c r="A461" s="65">
        <f>+IF(inicio!M471="no_cargado",inicio!B471,"")</f>
        <v/>
      </c>
      <c r="I461" s="65">
        <f>+IFERROR(+VLOOKUP(A461,inicio!$B$8:$M$1000,9,FALSE),"")</f>
        <v/>
      </c>
      <c r="J461" s="65">
        <f>+IF(AND(I461="no_cargado",B461=""),"Ingresar nombre",CONCATENATE(B461, " ", C461))</f>
        <v/>
      </c>
    </row>
    <row r="462">
      <c r="A462" s="65">
        <f>+IF(inicio!M472="no_cargado",inicio!B472,"")</f>
        <v/>
      </c>
      <c r="I462" s="65">
        <f>+IFERROR(+VLOOKUP(A462,inicio!$B$8:$M$1000,9,FALSE),"")</f>
        <v/>
      </c>
      <c r="J462" s="65">
        <f>+IF(AND(I462="no_cargado",B462=""),"Ingresar nombre",CONCATENATE(B462, " ", C462))</f>
        <v/>
      </c>
    </row>
    <row r="463">
      <c r="A463" s="65">
        <f>+IF(inicio!M473="no_cargado",inicio!B473,"")</f>
        <v/>
      </c>
      <c r="I463" s="65">
        <f>+IFERROR(+VLOOKUP(A463,inicio!$B$8:$M$1000,9,FALSE),"")</f>
        <v/>
      </c>
      <c r="J463" s="65">
        <f>+IF(AND(I463="no_cargado",B463=""),"Ingresar nombre",CONCATENATE(B463, " ", C463))</f>
        <v/>
      </c>
    </row>
    <row r="464">
      <c r="A464" s="65">
        <f>+IF(inicio!M474="no_cargado",inicio!B474,"")</f>
        <v/>
      </c>
      <c r="I464" s="65">
        <f>+IFERROR(+VLOOKUP(A464,inicio!$B$8:$M$1000,9,FALSE),"")</f>
        <v/>
      </c>
      <c r="J464" s="65">
        <f>+IF(AND(I464="no_cargado",B464=""),"Ingresar nombre",CONCATENATE(B464, " ", C464))</f>
        <v/>
      </c>
    </row>
    <row r="465">
      <c r="A465" s="65">
        <f>+IF(inicio!M475="no_cargado",inicio!B475,"")</f>
        <v/>
      </c>
      <c r="I465" s="65">
        <f>+IFERROR(+VLOOKUP(A465,inicio!$B$8:$M$1000,9,FALSE),"")</f>
        <v/>
      </c>
      <c r="J465" s="65">
        <f>+IF(AND(I465="no_cargado",B465=""),"Ingresar nombre",CONCATENATE(B465, " ", C465))</f>
        <v/>
      </c>
    </row>
    <row r="466">
      <c r="A466" s="65">
        <f>+IF(inicio!M476="no_cargado",inicio!B476,"")</f>
        <v/>
      </c>
      <c r="I466" s="65">
        <f>+IFERROR(+VLOOKUP(A466,inicio!$B$8:$M$1000,9,FALSE),"")</f>
        <v/>
      </c>
      <c r="J466" s="65">
        <f>+IF(AND(I466="no_cargado",B466=""),"Ingresar nombre",CONCATENATE(B466, " ", C466))</f>
        <v/>
      </c>
    </row>
    <row r="467">
      <c r="A467" s="65">
        <f>+IF(inicio!M477="no_cargado",inicio!B477,"")</f>
        <v/>
      </c>
      <c r="I467" s="65">
        <f>+IFERROR(+VLOOKUP(A467,inicio!$B$8:$M$1000,9,FALSE),"")</f>
        <v/>
      </c>
      <c r="J467" s="65">
        <f>+IF(AND(I467="no_cargado",B467=""),"Ingresar nombre",CONCATENATE(B467, " ", C467))</f>
        <v/>
      </c>
    </row>
    <row r="468">
      <c r="A468" s="65">
        <f>+IF(inicio!M478="no_cargado",inicio!B478,"")</f>
        <v/>
      </c>
      <c r="I468" s="65">
        <f>+IFERROR(+VLOOKUP(A468,inicio!$B$8:$M$1000,9,FALSE),"")</f>
        <v/>
      </c>
      <c r="J468" s="65">
        <f>+IF(AND(I468="no_cargado",B468=""),"Ingresar nombre",CONCATENATE(B468, " ", C468))</f>
        <v/>
      </c>
    </row>
    <row r="469">
      <c r="A469" s="65">
        <f>+IF(inicio!M479="no_cargado",inicio!B479,"")</f>
        <v/>
      </c>
      <c r="I469" s="65">
        <f>+IFERROR(+VLOOKUP(A469,inicio!$B$8:$M$1000,9,FALSE),"")</f>
        <v/>
      </c>
      <c r="J469" s="65">
        <f>+IF(AND(I469="no_cargado",B469=""),"Ingresar nombre",CONCATENATE(B469, " ", C469))</f>
        <v/>
      </c>
    </row>
    <row r="470">
      <c r="A470" s="65">
        <f>+IF(inicio!M480="no_cargado",inicio!B480,"")</f>
        <v/>
      </c>
      <c r="I470" s="65">
        <f>+IFERROR(+VLOOKUP(A470,inicio!$B$8:$M$1000,9,FALSE),"")</f>
        <v/>
      </c>
      <c r="J470" s="65">
        <f>+IF(AND(I470="no_cargado",B470=""),"Ingresar nombre",CONCATENATE(B470, " ", C470))</f>
        <v/>
      </c>
    </row>
    <row r="471">
      <c r="A471" s="65">
        <f>+IF(inicio!M481="no_cargado",inicio!B481,"")</f>
        <v/>
      </c>
      <c r="I471" s="65">
        <f>+IFERROR(+VLOOKUP(A471,inicio!$B$8:$M$1000,9,FALSE),"")</f>
        <v/>
      </c>
      <c r="J471" s="65">
        <f>+IF(AND(I471="no_cargado",B471=""),"Ingresar nombre",CONCATENATE(B471, " ", C471))</f>
        <v/>
      </c>
    </row>
    <row r="472">
      <c r="A472" s="65">
        <f>+IF(inicio!M482="no_cargado",inicio!B482,"")</f>
        <v/>
      </c>
      <c r="I472" s="65">
        <f>+IFERROR(+VLOOKUP(A472,inicio!$B$8:$M$1000,9,FALSE),"")</f>
        <v/>
      </c>
      <c r="J472" s="65">
        <f>+IF(AND(I472="no_cargado",B472=""),"Ingresar nombre",CONCATENATE(B472, " ", C472))</f>
        <v/>
      </c>
    </row>
    <row r="473">
      <c r="A473" s="65">
        <f>+IF(inicio!M483="no_cargado",inicio!B483,"")</f>
        <v/>
      </c>
      <c r="I473" s="65">
        <f>+IFERROR(+VLOOKUP(A473,inicio!$B$8:$M$1000,9,FALSE),"")</f>
        <v/>
      </c>
      <c r="J473" s="65">
        <f>+IF(AND(I473="no_cargado",B473=""),"Ingresar nombre",CONCATENATE(B473, " ", C473))</f>
        <v/>
      </c>
    </row>
    <row r="474">
      <c r="A474" s="65">
        <f>+IF(inicio!M484="no_cargado",inicio!B484,"")</f>
        <v/>
      </c>
      <c r="I474" s="65">
        <f>+IFERROR(+VLOOKUP(A474,inicio!$B$8:$M$1000,9,FALSE),"")</f>
        <v/>
      </c>
      <c r="J474" s="65">
        <f>+IF(AND(I474="no_cargado",B474=""),"Ingresar nombre",CONCATENATE(B474, " ", C474))</f>
        <v/>
      </c>
    </row>
    <row r="475">
      <c r="A475" s="65">
        <f>+IF(inicio!M485="no_cargado",inicio!B485,"")</f>
        <v/>
      </c>
      <c r="I475" s="65">
        <f>+IFERROR(+VLOOKUP(A475,inicio!$B$8:$M$1000,9,FALSE),"")</f>
        <v/>
      </c>
      <c r="J475" s="65">
        <f>+IF(AND(I475="no_cargado",B475=""),"Ingresar nombre",CONCATENATE(B475, " ", C475))</f>
        <v/>
      </c>
    </row>
    <row r="476">
      <c r="A476" s="65">
        <f>+IF(inicio!M486="no_cargado",inicio!B486,"")</f>
        <v/>
      </c>
      <c r="I476" s="65">
        <f>+IFERROR(+VLOOKUP(A476,inicio!$B$8:$M$1000,9,FALSE),"")</f>
        <v/>
      </c>
      <c r="J476" s="65">
        <f>+IF(AND(I476="no_cargado",B476=""),"Ingresar nombre",CONCATENATE(B476, " ", C476))</f>
        <v/>
      </c>
    </row>
    <row r="477">
      <c r="A477" s="65">
        <f>+IF(inicio!M487="no_cargado",inicio!B487,"")</f>
        <v/>
      </c>
      <c r="I477" s="65">
        <f>+IFERROR(+VLOOKUP(A477,inicio!$B$8:$M$1000,9,FALSE),"")</f>
        <v/>
      </c>
      <c r="J477" s="65">
        <f>+IF(AND(I477="no_cargado",B477=""),"Ingresar nombre",CONCATENATE(B477, " ", C477))</f>
        <v/>
      </c>
    </row>
    <row r="478">
      <c r="A478" s="65">
        <f>+IF(inicio!M488="no_cargado",inicio!B488,"")</f>
        <v/>
      </c>
      <c r="I478" s="65">
        <f>+IFERROR(+VLOOKUP(A478,inicio!$B$8:$M$1000,9,FALSE),"")</f>
        <v/>
      </c>
      <c r="J478" s="65">
        <f>+IF(AND(I478="no_cargado",B478=""),"Ingresar nombre",CONCATENATE(B478, " ", C478))</f>
        <v/>
      </c>
    </row>
    <row r="479">
      <c r="A479" s="65">
        <f>+IF(inicio!M489="no_cargado",inicio!B489,"")</f>
        <v/>
      </c>
      <c r="I479" s="65">
        <f>+IFERROR(+VLOOKUP(A479,inicio!$B$8:$M$1000,9,FALSE),"")</f>
        <v/>
      </c>
      <c r="J479" s="65">
        <f>+IF(AND(I479="no_cargado",B479=""),"Ingresar nombre",CONCATENATE(B479, " ", C479))</f>
        <v/>
      </c>
    </row>
    <row r="480">
      <c r="A480" s="65">
        <f>+IF(inicio!M490="no_cargado",inicio!B490,"")</f>
        <v/>
      </c>
      <c r="I480" s="65">
        <f>+IFERROR(+VLOOKUP(A480,inicio!$B$8:$M$1000,9,FALSE),"")</f>
        <v/>
      </c>
      <c r="J480" s="65">
        <f>+IF(AND(I480="no_cargado",B480=""),"Ingresar nombre",CONCATENATE(B480, " ", C480))</f>
        <v/>
      </c>
    </row>
    <row r="481">
      <c r="A481" s="65">
        <f>+IF(inicio!M491="no_cargado",inicio!B491,"")</f>
        <v/>
      </c>
      <c r="I481" s="65">
        <f>+IFERROR(+VLOOKUP(A481,inicio!$B$8:$M$1000,9,FALSE),"")</f>
        <v/>
      </c>
      <c r="J481" s="65">
        <f>+IF(AND(I481="no_cargado",B481=""),"Ingresar nombre",CONCATENATE(B481, " ", C481))</f>
        <v/>
      </c>
    </row>
    <row r="482">
      <c r="A482" s="65">
        <f>+IF(inicio!M492="no_cargado",inicio!B492,"")</f>
        <v/>
      </c>
      <c r="I482" s="65">
        <f>+IFERROR(+VLOOKUP(A482,inicio!$B$8:$M$1000,9,FALSE),"")</f>
        <v/>
      </c>
      <c r="J482" s="65">
        <f>+IF(AND(I482="no_cargado",B482=""),"Ingresar nombre",CONCATENATE(B482, " ", C482))</f>
        <v/>
      </c>
    </row>
    <row r="483">
      <c r="A483" s="65">
        <f>+IF(inicio!M493="no_cargado",inicio!B493,"")</f>
        <v/>
      </c>
      <c r="I483" s="65">
        <f>+IFERROR(+VLOOKUP(A483,inicio!$B$8:$M$1000,9,FALSE),"")</f>
        <v/>
      </c>
      <c r="J483" s="65">
        <f>+IF(AND(I483="no_cargado",B483=""),"Ingresar nombre",CONCATENATE(B483, " ", C483))</f>
        <v/>
      </c>
    </row>
    <row r="484">
      <c r="A484" s="65">
        <f>+IF(inicio!M494="no_cargado",inicio!B494,"")</f>
        <v/>
      </c>
      <c r="I484" s="65">
        <f>+IFERROR(+VLOOKUP(A484,inicio!$B$8:$M$1000,9,FALSE),"")</f>
        <v/>
      </c>
      <c r="J484" s="65">
        <f>+IF(AND(I484="no_cargado",B484=""),"Ingresar nombre",CONCATENATE(B484, " ", C484))</f>
        <v/>
      </c>
    </row>
    <row r="485">
      <c r="A485" s="65">
        <f>+IF(inicio!M495="no_cargado",inicio!B495,"")</f>
        <v/>
      </c>
      <c r="I485" s="65">
        <f>+IFERROR(+VLOOKUP(A485,inicio!$B$8:$M$1000,9,FALSE),"")</f>
        <v/>
      </c>
      <c r="J485" s="65">
        <f>+IF(AND(I485="no_cargado",B485=""),"Ingresar nombre",CONCATENATE(B485, " ", C485))</f>
        <v/>
      </c>
    </row>
    <row r="486">
      <c r="A486" s="65">
        <f>+IF(inicio!M496="no_cargado",inicio!B496,"")</f>
        <v/>
      </c>
      <c r="I486" s="65">
        <f>+IFERROR(+VLOOKUP(A486,inicio!$B$8:$M$1000,9,FALSE),"")</f>
        <v/>
      </c>
      <c r="J486" s="65">
        <f>+IF(AND(I486="no_cargado",B486=""),"Ingresar nombre",CONCATENATE(B486, " ", C486))</f>
        <v/>
      </c>
    </row>
    <row r="487">
      <c r="A487" s="65">
        <f>+IF(inicio!M497="no_cargado",inicio!B497,"")</f>
        <v/>
      </c>
      <c r="I487" s="65">
        <f>+IFERROR(+VLOOKUP(A487,inicio!$B$8:$M$1000,9,FALSE),"")</f>
        <v/>
      </c>
      <c r="J487" s="65">
        <f>+IF(AND(I487="no_cargado",B487=""),"Ingresar nombre",CONCATENATE(B487, " ", C487))</f>
        <v/>
      </c>
    </row>
    <row r="488">
      <c r="A488" s="65">
        <f>+IF(inicio!M498="no_cargado",inicio!B498,"")</f>
        <v/>
      </c>
      <c r="I488" s="65">
        <f>+IFERROR(+VLOOKUP(A488,inicio!$B$8:$M$1000,9,FALSE),"")</f>
        <v/>
      </c>
      <c r="J488" s="65">
        <f>+IF(AND(I488="no_cargado",B488=""),"Ingresar nombre",CONCATENATE(B488, " ", C488))</f>
        <v/>
      </c>
    </row>
    <row r="489">
      <c r="A489" s="65">
        <f>+IF(inicio!M499="no_cargado",inicio!B499,"")</f>
        <v/>
      </c>
      <c r="I489" s="65">
        <f>+IFERROR(+VLOOKUP(A489,inicio!$B$8:$M$1000,9,FALSE),"")</f>
        <v/>
      </c>
      <c r="J489" s="65">
        <f>+IF(AND(I489="no_cargado",B489=""),"Ingresar nombre",CONCATENATE(B489, " ", C489))</f>
        <v/>
      </c>
    </row>
    <row r="490">
      <c r="A490" s="65">
        <f>+IF(inicio!M500="no_cargado",inicio!B500,"")</f>
        <v/>
      </c>
      <c r="I490" s="65">
        <f>+IFERROR(+VLOOKUP(A490,inicio!$B$8:$M$1000,9,FALSE),"")</f>
        <v/>
      </c>
      <c r="J490" s="65">
        <f>+IF(AND(I490="no_cargado",B490=""),"Ingresar nombre",CONCATENATE(B490, " ", C490))</f>
        <v/>
      </c>
    </row>
    <row r="491">
      <c r="A491" s="65">
        <f>+IF(inicio!M501="no_cargado",inicio!B501,"")</f>
        <v/>
      </c>
      <c r="I491" s="65">
        <f>+IFERROR(+VLOOKUP(A491,inicio!$B$8:$M$1000,9,FALSE),"")</f>
        <v/>
      </c>
      <c r="J491" s="65">
        <f>+IF(AND(I491="no_cargado",B491=""),"Ingresar nombre",CONCATENATE(B491, " ", C491))</f>
        <v/>
      </c>
    </row>
    <row r="492">
      <c r="A492" s="65">
        <f>+IF(inicio!M502="no_cargado",inicio!B502,"")</f>
        <v/>
      </c>
      <c r="I492" s="65">
        <f>+IFERROR(+VLOOKUP(A492,inicio!$B$8:$M$1000,9,FALSE),"")</f>
        <v/>
      </c>
      <c r="J492" s="65">
        <f>+IF(AND(I492="no_cargado",B492=""),"Ingresar nombre",CONCATENATE(B492, " ", C492))</f>
        <v/>
      </c>
    </row>
    <row r="493">
      <c r="A493" s="65">
        <f>+IF(inicio!M503="no_cargado",inicio!B503,"")</f>
        <v/>
      </c>
      <c r="I493" s="65">
        <f>+IFERROR(+VLOOKUP(A493,inicio!$B$8:$M$1000,9,FALSE),"")</f>
        <v/>
      </c>
      <c r="J493" s="65">
        <f>+IF(AND(I493="no_cargado",B493=""),"Ingresar nombre",CONCATENATE(B493, " ", C493))</f>
        <v/>
      </c>
    </row>
    <row r="494">
      <c r="A494" s="65">
        <f>+IF(inicio!M504="no_cargado",inicio!B504,"")</f>
        <v/>
      </c>
      <c r="I494" s="65">
        <f>+IFERROR(+VLOOKUP(A494,inicio!$B$8:$M$1000,9,FALSE),"")</f>
        <v/>
      </c>
      <c r="J494" s="65">
        <f>+IF(AND(I494="no_cargado",B494=""),"Ingresar nombre",CONCATENATE(B494, " ", C494))</f>
        <v/>
      </c>
    </row>
    <row r="495">
      <c r="A495" s="65">
        <f>+IF(inicio!M505="no_cargado",inicio!B505,"")</f>
        <v/>
      </c>
      <c r="I495" s="65">
        <f>+IFERROR(+VLOOKUP(A495,inicio!$B$8:$M$1000,9,FALSE),"")</f>
        <v/>
      </c>
      <c r="J495" s="65">
        <f>+IF(AND(I495="no_cargado",B495=""),"Ingresar nombre",CONCATENATE(B495, " ", C495))</f>
        <v/>
      </c>
    </row>
    <row r="496">
      <c r="A496" s="65">
        <f>+IF(inicio!M506="no_cargado",inicio!B506,"")</f>
        <v/>
      </c>
      <c r="I496" s="65">
        <f>+IFERROR(+VLOOKUP(A496,inicio!$B$8:$M$1000,9,FALSE),"")</f>
        <v/>
      </c>
      <c r="J496" s="65">
        <f>+IF(AND(I496="no_cargado",B496=""),"Ingresar nombre",CONCATENATE(B496, " ", C496))</f>
        <v/>
      </c>
    </row>
    <row r="497">
      <c r="A497" s="65">
        <f>+IF(inicio!M507="no_cargado",inicio!B507,"")</f>
        <v/>
      </c>
      <c r="I497" s="65">
        <f>+IFERROR(+VLOOKUP(A497,inicio!$B$8:$M$1000,9,FALSE),"")</f>
        <v/>
      </c>
      <c r="J497" s="65">
        <f>+IF(AND(I497="no_cargado",B497=""),"Ingresar nombre",CONCATENATE(B497, " ", C497))</f>
        <v/>
      </c>
    </row>
    <row r="498">
      <c r="J498" s="65">
        <f>+IF(AND(I498="no_cargado",B498=""),"Ingresar nombre",CONCATENATE(B498, " ", C498))</f>
        <v/>
      </c>
    </row>
    <row r="499">
      <c r="J499" s="65">
        <f>+IF(AND(I499="no_cargado",B499=""),"Ingresar nombre",CONCATENATE(B499, " ", C499))</f>
        <v/>
      </c>
    </row>
    <row r="500">
      <c r="J500" s="65">
        <f>+IF(AND(I500="no_cargado",B500=""),"Ingresar nombre",CONCATENATE(B500, " ", C500))</f>
        <v/>
      </c>
    </row>
    <row r="501">
      <c r="J501" s="65">
        <f>+IF(AND(I501="no_cargado",B501=""),"Ingresar nombre",CONCATENATE(B501, " ", C501))</f>
        <v/>
      </c>
    </row>
    <row r="502">
      <c r="J502" s="65">
        <f>+IF(AND(I502="no_cargado",B502=""),"Ingresar nombre",CONCATENATE(B502, " ", C502))</f>
        <v/>
      </c>
    </row>
    <row r="503">
      <c r="J503" s="65">
        <f>+IF(AND(I503="no_cargado",B503=""),"Ingresar nombre",CONCATENATE(B503, " ", C503))</f>
        <v/>
      </c>
    </row>
    <row r="504">
      <c r="J504" s="65">
        <f>+IF(AND(I504="no_cargado",B504=""),"Ingresar nombre",CONCATENATE(B504, " ", C504))</f>
        <v/>
      </c>
    </row>
    <row r="505">
      <c r="J505" s="65">
        <f>+IF(AND(I505="no_cargado",B505=""),"Ingresar nombre",CONCATENATE(B505, " ", C505))</f>
        <v/>
      </c>
    </row>
    <row r="506">
      <c r="J506" s="65">
        <f>+IF(AND(I506="no_cargado",B506=""),"Ingresar nombre",CONCATENATE(B506, " ", C506))</f>
        <v/>
      </c>
    </row>
    <row r="507">
      <c r="J507" s="65">
        <f>+IF(AND(I507="no_cargado",B507=""),"Ingresar nombre",CONCATENATE(B507, " ", C507))</f>
        <v/>
      </c>
    </row>
    <row r="508">
      <c r="J508" s="65">
        <f>+IF(AND(I508="no_cargado",B508=""),"Ingresar nombre",CONCATENATE(B508, " ", C508))</f>
        <v/>
      </c>
    </row>
    <row r="509">
      <c r="J509" s="65">
        <f>+IF(AND(I509="no_cargado",B509=""),"Ingresar nombre",CONCATENATE(B509, " ", C509))</f>
        <v/>
      </c>
    </row>
    <row r="510">
      <c r="J510" s="65">
        <f>+IF(AND(I510="no_cargado",B510=""),"Ingresar nombre",CONCATENATE(B510, " ", C510))</f>
        <v/>
      </c>
    </row>
    <row r="511">
      <c r="J511" s="65">
        <f>+IF(AND(I511="no_cargado",B511=""),"Ingresar nombre",CONCATENATE(B511, " ", C511))</f>
        <v/>
      </c>
    </row>
    <row r="512">
      <c r="J512" s="65">
        <f>+IF(AND(I512="no_cargado",B512=""),"Ingresar nombre",CONCATENATE(B512, " ", C512))</f>
        <v/>
      </c>
    </row>
    <row r="513">
      <c r="J513" s="65">
        <f>+IF(AND(I513="no_cargado",B513=""),"Ingresar nombre",CONCATENATE(B513, " ", C513))</f>
        <v/>
      </c>
    </row>
    <row r="514">
      <c r="J514" s="65">
        <f>+IF(AND(I514="no_cargado",B514=""),"Ingresar nombre",CONCATENATE(B514, " ", C514))</f>
        <v/>
      </c>
    </row>
    <row r="515">
      <c r="J515" s="65">
        <f>+IF(AND(I515="no_cargado",B515=""),"Ingresar nombre",CONCATENATE(B515, " ", C515))</f>
        <v/>
      </c>
    </row>
    <row r="516">
      <c r="J516" s="65">
        <f>+IF(AND(I516="no_cargado",B516=""),"Ingresar nombre",CONCATENATE(B516, " ", C516))</f>
        <v/>
      </c>
    </row>
    <row r="517">
      <c r="J517" s="65">
        <f>+IF(AND(I517="no_cargado",B517=""),"Ingresar nombre",CONCATENATE(B517, " ", C517))</f>
        <v/>
      </c>
    </row>
    <row r="518">
      <c r="J518" s="65">
        <f>+IF(AND(I518="no_cargado",B518=""),"Ingresar nombre",CONCATENATE(B518, " ", C518))</f>
        <v/>
      </c>
    </row>
    <row r="519">
      <c r="J519" s="65">
        <f>+IF(AND(I519="no_cargado",B519=""),"Ingresar nombre",CONCATENATE(B519, " ", C519))</f>
        <v/>
      </c>
    </row>
    <row r="520">
      <c r="J520" s="65">
        <f>+IF(AND(I520="no_cargado",B520=""),"Ingresar nombre",CONCATENATE(B520, " ", C520))</f>
        <v/>
      </c>
    </row>
    <row r="521">
      <c r="J521" s="65">
        <f>+IF(AND(I521="no_cargado",B521=""),"Ingresar nombre",CONCATENATE(B521, " ", C521))</f>
        <v/>
      </c>
    </row>
    <row r="522">
      <c r="J522" s="65">
        <f>+IF(AND(I522="no_cargado",B522=""),"Ingresar nombre",CONCATENATE(B522, " ", C522))</f>
        <v/>
      </c>
    </row>
    <row r="523">
      <c r="J523" s="65">
        <f>+IF(AND(I523="no_cargado",B523=""),"Ingresar nombre",CONCATENATE(B523, " ", C523))</f>
        <v/>
      </c>
    </row>
    <row r="524">
      <c r="J524" s="65">
        <f>+IF(AND(I524="no_cargado",B524=""),"Ingresar nombre",CONCATENATE(B524, " ", C524))</f>
        <v/>
      </c>
    </row>
    <row r="525">
      <c r="J525" s="65">
        <f>+IF(AND(I525="no_cargado",B525=""),"Ingresar nombre",CONCATENATE(B525, " ", C525))</f>
        <v/>
      </c>
    </row>
    <row r="526">
      <c r="J526" s="65">
        <f>+IF(AND(I526="no_cargado",B526=""),"Ingresar nombre",CONCATENATE(B526, " ", C526))</f>
        <v/>
      </c>
    </row>
    <row r="527">
      <c r="J527" s="65">
        <f>+IF(AND(I527="no_cargado",B527=""),"Ingresar nombre",CONCATENATE(B527, " ", C527))</f>
        <v/>
      </c>
    </row>
    <row r="528">
      <c r="J528" s="65">
        <f>+IF(AND(I528="no_cargado",B528=""),"Ingresar nombre",CONCATENATE(B528, " ", C528))</f>
        <v/>
      </c>
    </row>
    <row r="529">
      <c r="J529" s="65">
        <f>+IF(AND(I529="no_cargado",B529=""),"Ingresar nombre",CONCATENATE(B529, " ", C529))</f>
        <v/>
      </c>
    </row>
    <row r="530">
      <c r="J530" s="65">
        <f>+IF(AND(I530="no_cargado",B530=""),"Ingresar nombre",CONCATENATE(B530, " ", C530))</f>
        <v/>
      </c>
    </row>
    <row r="531">
      <c r="J531" s="65">
        <f>+IF(AND(I531="no_cargado",B531=""),"Ingresar nombre",CONCATENATE(B531, " ", C531))</f>
        <v/>
      </c>
    </row>
    <row r="532">
      <c r="J532" s="65">
        <f>+IF(AND(I532="no_cargado",B532=""),"Ingresar nombre",CONCATENATE(B532, " ", C532))</f>
        <v/>
      </c>
    </row>
    <row r="533">
      <c r="J533" s="65">
        <f>+IF(AND(I533="no_cargado",B533=""),"Ingresar nombre",CONCATENATE(B533, " ", C533))</f>
        <v/>
      </c>
    </row>
    <row r="534">
      <c r="J534" s="65">
        <f>+IF(AND(I534="no_cargado",B534=""),"Ingresar nombre",CONCATENATE(B534, " ", C534))</f>
        <v/>
      </c>
    </row>
    <row r="535">
      <c r="J535" s="65">
        <f>+IF(AND(I535="no_cargado",B535=""),"Ingresar nombre",CONCATENATE(B535, " ", C535))</f>
        <v/>
      </c>
    </row>
    <row r="536">
      <c r="J536" s="65">
        <f>+IF(AND(I536="no_cargado",B536=""),"Ingresar nombre",CONCATENATE(B536, " ", C536))</f>
        <v/>
      </c>
    </row>
    <row r="537">
      <c r="J537" s="65">
        <f>+IF(AND(I537="no_cargado",B537=""),"Ingresar nombre",CONCATENATE(B537, " ", C537))</f>
        <v/>
      </c>
    </row>
    <row r="538">
      <c r="J538" s="65">
        <f>+IF(AND(I538="no_cargado",B538=""),"Ingresar nombre",CONCATENATE(B538, " ", C538))</f>
        <v/>
      </c>
    </row>
    <row r="539">
      <c r="J539" s="65">
        <f>+IF(AND(I539="no_cargado",B539=""),"Ingresar nombre",CONCATENATE(B539, " ", C539))</f>
        <v/>
      </c>
    </row>
    <row r="540">
      <c r="J540" s="65">
        <f>+IF(AND(I540="no_cargado",B540=""),"Ingresar nombre",CONCATENATE(B540, " ", C540))</f>
        <v/>
      </c>
    </row>
    <row r="541">
      <c r="J541" s="65">
        <f>+IF(AND(I541="no_cargado",B541=""),"Ingresar nombre",CONCATENATE(B541, " ", C541))</f>
        <v/>
      </c>
    </row>
    <row r="542">
      <c r="J542" s="65">
        <f>+IF(AND(I542="no_cargado",B542=""),"Ingresar nombre",CONCATENATE(B542, " ", C542))</f>
        <v/>
      </c>
    </row>
    <row r="543">
      <c r="J543" s="65">
        <f>+IF(AND(I543="no_cargado",B543=""),"Ingresar nombre",CONCATENATE(B543, " ", C543))</f>
        <v/>
      </c>
    </row>
    <row r="544">
      <c r="J544" s="65">
        <f>+IF(AND(I544="no_cargado",B544=""),"Ingresar nombre",CONCATENATE(B544, " ", C544))</f>
        <v/>
      </c>
    </row>
    <row r="545">
      <c r="J545" s="65">
        <f>+IF(AND(I545="no_cargado",B545=""),"Ingresar nombre",CONCATENATE(B545, " ", C545))</f>
        <v/>
      </c>
    </row>
    <row r="546">
      <c r="J546" s="65">
        <f>+IF(AND(I546="no_cargado",B546=""),"Ingresar nombre",CONCATENATE(B546, " ", C546))</f>
        <v/>
      </c>
    </row>
    <row r="547">
      <c r="J547" s="65">
        <f>+IF(AND(I547="no_cargado",B547=""),"Ingresar nombre",CONCATENATE(B547, " ", C547))</f>
        <v/>
      </c>
    </row>
    <row r="548">
      <c r="J548" s="65">
        <f>+IF(AND(I548="no_cargado",B548=""),"Ingresar nombre",CONCATENATE(B548, " ", C548))</f>
        <v/>
      </c>
    </row>
    <row r="549">
      <c r="J549" s="65">
        <f>+IF(AND(I549="no_cargado",B549=""),"Ingresar nombre",CONCATENATE(B549, " ", C549))</f>
        <v/>
      </c>
    </row>
    <row r="550">
      <c r="J550" s="65">
        <f>+IF(AND(I550="no_cargado",B550=""),"Ingresar nombre",CONCATENATE(B550, " ", C550))</f>
        <v/>
      </c>
    </row>
    <row r="551">
      <c r="J551" s="65">
        <f>+IF(AND(I551="no_cargado",B551=""),"Ingresar nombre",CONCATENATE(B551, " ", C551))</f>
        <v/>
      </c>
    </row>
    <row r="552">
      <c r="J552" s="65">
        <f>+IF(AND(I552="no_cargado",B552=""),"Ingresar nombre",CONCATENATE(B552, " ", C552))</f>
        <v/>
      </c>
    </row>
    <row r="553">
      <c r="J553" s="65">
        <f>+IF(AND(I553="no_cargado",B553=""),"Ingresar nombre",CONCATENATE(B553, " ", C553))</f>
        <v/>
      </c>
    </row>
    <row r="554">
      <c r="J554" s="65">
        <f>+IF(AND(I554="no_cargado",B554=""),"Ingresar nombre",CONCATENATE(B554, " ", C554))</f>
        <v/>
      </c>
    </row>
    <row r="555">
      <c r="J555" s="65">
        <f>+IF(AND(I555="no_cargado",B555=""),"Ingresar nombre",CONCATENATE(B555, " ", C555))</f>
        <v/>
      </c>
    </row>
    <row r="556">
      <c r="J556" s="65">
        <f>+IF(AND(I556="no_cargado",B556=""),"Ingresar nombre",CONCATENATE(B556, " ", C556))</f>
        <v/>
      </c>
    </row>
    <row r="557">
      <c r="J557" s="65">
        <f>+IF(AND(I557="no_cargado",B557=""),"Ingresar nombre",CONCATENATE(B557, " ", C557))</f>
        <v/>
      </c>
    </row>
    <row r="558">
      <c r="J558" s="65">
        <f>+IF(AND(I558="no_cargado",B558=""),"Ingresar nombre",CONCATENATE(B558, " ", C558))</f>
        <v/>
      </c>
    </row>
    <row r="559">
      <c r="J559" s="65">
        <f>+IF(AND(I559="no_cargado",B559=""),"Ingresar nombre",CONCATENATE(B559, " ", C559))</f>
        <v/>
      </c>
    </row>
    <row r="560">
      <c r="J560" s="65">
        <f>+IF(AND(I560="no_cargado",B560=""),"Ingresar nombre",CONCATENATE(B560, " ", C560))</f>
        <v/>
      </c>
    </row>
    <row r="561">
      <c r="J561" s="65">
        <f>+IF(AND(I561="no_cargado",B561=""),"Ingresar nombre",CONCATENATE(B561, " ", C561))</f>
        <v/>
      </c>
    </row>
    <row r="562">
      <c r="J562" s="65">
        <f>+IF(AND(I562="no_cargado",B562=""),"Ingresar nombre",CONCATENATE(B562, " ", C562))</f>
        <v/>
      </c>
    </row>
    <row r="563">
      <c r="J563" s="65">
        <f>+IF(AND(I563="no_cargado",B563=""),"Ingresar nombre",CONCATENATE(B563, " ", C563))</f>
        <v/>
      </c>
    </row>
    <row r="564">
      <c r="J564" s="65">
        <f>+IF(AND(I564="no_cargado",B564=""),"Ingresar nombre",CONCATENATE(B564, " ", C564))</f>
        <v/>
      </c>
    </row>
    <row r="565">
      <c r="J565" s="65">
        <f>+IF(AND(I565="no_cargado",B565=""),"Ingresar nombre",CONCATENATE(B565, " ", C565))</f>
        <v/>
      </c>
    </row>
    <row r="566">
      <c r="J566" s="65">
        <f>+IF(AND(I566="no_cargado",B566=""),"Ingresar nombre",CONCATENATE(B566, " ", C566))</f>
        <v/>
      </c>
    </row>
    <row r="567">
      <c r="J567" s="65">
        <f>+IF(AND(I567="no_cargado",B567=""),"Ingresar nombre",CONCATENATE(B567, " ", C567))</f>
        <v/>
      </c>
    </row>
    <row r="568">
      <c r="J568" s="65">
        <f>+IF(AND(I568="no_cargado",B568=""),"Ingresar nombre",CONCATENATE(B568, " ", C568))</f>
        <v/>
      </c>
    </row>
    <row r="569">
      <c r="J569" s="65">
        <f>+IF(AND(I569="no_cargado",B569=""),"Ingresar nombre",CONCATENATE(B569, " ", C569))</f>
        <v/>
      </c>
    </row>
    <row r="570">
      <c r="J570" s="65">
        <f>+IF(AND(I570="no_cargado",B570=""),"Ingresar nombre",CONCATENATE(B570, " ", C570))</f>
        <v/>
      </c>
    </row>
    <row r="571">
      <c r="J571" s="65">
        <f>+IF(AND(I571="no_cargado",B571=""),"Ingresar nombre",CONCATENATE(B571, " ", C571))</f>
        <v/>
      </c>
    </row>
    <row r="572">
      <c r="J572" s="65">
        <f>+IF(AND(I572="no_cargado",B572=""),"Ingresar nombre",CONCATENATE(B572, " ", C572))</f>
        <v/>
      </c>
    </row>
    <row r="573">
      <c r="J573" s="65">
        <f>+IF(AND(I573="no_cargado",B573=""),"Ingresar nombre",CONCATENATE(B573, " ", C573))</f>
        <v/>
      </c>
    </row>
    <row r="574">
      <c r="J574" s="65">
        <f>+IF(AND(I574="no_cargado",B574=""),"Ingresar nombre",CONCATENATE(B574, " ", C574))</f>
        <v/>
      </c>
    </row>
    <row r="575">
      <c r="J575" s="65">
        <f>+IF(AND(I575="no_cargado",B575=""),"Ingresar nombre",CONCATENATE(B575, " ", C575))</f>
        <v/>
      </c>
    </row>
    <row r="576">
      <c r="J576" s="65">
        <f>+IF(AND(I576="no_cargado",B576=""),"Ingresar nombre",CONCATENATE(B576, " ", C576))</f>
        <v/>
      </c>
    </row>
    <row r="577">
      <c r="J577" s="65">
        <f>+IF(AND(I577="no_cargado",B577=""),"Ingresar nombre",CONCATENATE(B577, " ", C577))</f>
        <v/>
      </c>
    </row>
    <row r="578">
      <c r="J578" s="65">
        <f>+IF(AND(I578="no_cargado",B578=""),"Ingresar nombre",CONCATENATE(B578, " ", C578))</f>
        <v/>
      </c>
    </row>
    <row r="579">
      <c r="J579" s="65">
        <f>+IF(AND(I579="no_cargado",B579=""),"Ingresar nombre",CONCATENATE(B579, " ", C579))</f>
        <v/>
      </c>
    </row>
    <row r="580">
      <c r="J580" s="65">
        <f>+IF(AND(I580="no_cargado",B580=""),"Ingresar nombre",CONCATENATE(B580, " ", C580))</f>
        <v/>
      </c>
    </row>
    <row r="581">
      <c r="J581" s="65">
        <f>+IF(AND(I581="no_cargado",B581=""),"Ingresar nombre",CONCATENATE(B581, " ", C581))</f>
        <v/>
      </c>
    </row>
    <row r="582">
      <c r="J582" s="65">
        <f>+IF(AND(I582="no_cargado",B582=""),"Ingresar nombre",CONCATENATE(B582, " ", C582))</f>
        <v/>
      </c>
    </row>
    <row r="583">
      <c r="J583" s="65">
        <f>+IF(AND(I583="no_cargado",B583=""),"Ingresar nombre",CONCATENATE(B583, " ", C583))</f>
        <v/>
      </c>
    </row>
    <row r="584">
      <c r="J584" s="65">
        <f>+IF(AND(I584="no_cargado",B584=""),"Ingresar nombre",CONCATENATE(B584, " ", C584))</f>
        <v/>
      </c>
    </row>
    <row r="585">
      <c r="J585" s="65">
        <f>+IF(AND(I585="no_cargado",B585=""),"Ingresar nombre",CONCATENATE(B585, " ", C585))</f>
        <v/>
      </c>
    </row>
    <row r="586">
      <c r="J586" s="65">
        <f>+IF(AND(I586="no_cargado",B586=""),"Ingresar nombre",CONCATENATE(B586, " ", C586))</f>
        <v/>
      </c>
    </row>
    <row r="587">
      <c r="J587" s="65">
        <f>+IF(AND(I587="no_cargado",B587=""),"Ingresar nombre",CONCATENATE(B587, " ", C587))</f>
        <v/>
      </c>
    </row>
    <row r="588">
      <c r="J588" s="65">
        <f>+IF(AND(I588="no_cargado",B588=""),"Ingresar nombre",CONCATENATE(B588, " ", C588))</f>
        <v/>
      </c>
    </row>
    <row r="589">
      <c r="J589" s="65">
        <f>+IF(AND(I589="no_cargado",B589=""),"Ingresar nombre",CONCATENATE(B589, " ", C589))</f>
        <v/>
      </c>
    </row>
    <row r="590">
      <c r="J590" s="65">
        <f>+IF(AND(I590="no_cargado",B590=""),"Ingresar nombre",CONCATENATE(B590, " ", C590))</f>
        <v/>
      </c>
    </row>
    <row r="591">
      <c r="J591" s="65">
        <f>+IF(AND(I591="no_cargado",B591=""),"Ingresar nombre",CONCATENATE(B591, " ", C591))</f>
        <v/>
      </c>
    </row>
    <row r="592">
      <c r="J592" s="65">
        <f>+IF(AND(I592="no_cargado",B592=""),"Ingresar nombre",CONCATENATE(B592, " ", C592))</f>
        <v/>
      </c>
    </row>
    <row r="593">
      <c r="J593" s="65">
        <f>+IF(AND(I593="no_cargado",B593=""),"Ingresar nombre",CONCATENATE(B593, " ", C593))</f>
        <v/>
      </c>
    </row>
    <row r="594">
      <c r="J594" s="65">
        <f>+IF(AND(I594="no_cargado",B594=""),"Ingresar nombre",CONCATENATE(B594, " ", C594))</f>
        <v/>
      </c>
    </row>
    <row r="595">
      <c r="J595" s="65">
        <f>+IF(AND(I595="no_cargado",B595=""),"Ingresar nombre",CONCATENATE(B595, " ", C595))</f>
        <v/>
      </c>
    </row>
    <row r="596">
      <c r="J596" s="65">
        <f>+IF(AND(I596="no_cargado",B596=""),"Ingresar nombre",CONCATENATE(B596, " ", C596))</f>
        <v/>
      </c>
    </row>
    <row r="597">
      <c r="J597" s="65">
        <f>+IF(AND(I597="no_cargado",B597=""),"Ingresar nombre",CONCATENATE(B597, " ", C597))</f>
        <v/>
      </c>
    </row>
    <row r="598">
      <c r="J598" s="65">
        <f>+IF(AND(I598="no_cargado",B598=""),"Ingresar nombre",CONCATENATE(B598, " ", C598))</f>
        <v/>
      </c>
    </row>
    <row r="599">
      <c r="J599" s="65">
        <f>+IF(AND(I599="no_cargado",B599=""),"Ingresar nombre",CONCATENATE(B599, " ", C599))</f>
        <v/>
      </c>
    </row>
    <row r="600">
      <c r="J600" s="65">
        <f>+IF(AND(I600="no_cargado",B600=""),"Ingresar nombre",CONCATENATE(B600, " ", C600))</f>
        <v/>
      </c>
    </row>
    <row r="601">
      <c r="J601" s="65">
        <f>+IF(AND(I601="no_cargado",B601=""),"Ingresar nombre",CONCATENATE(B601, " ", C601))</f>
        <v/>
      </c>
    </row>
    <row r="602">
      <c r="J602" s="65">
        <f>+IF(AND(I602="no_cargado",B602=""),"Ingresar nombre",CONCATENATE(B602, " ", C602))</f>
        <v/>
      </c>
    </row>
    <row r="603">
      <c r="J603" s="65">
        <f>+IF(AND(I603="no_cargado",B603=""),"Ingresar nombre",CONCATENATE(B603, " ", C603))</f>
        <v/>
      </c>
    </row>
    <row r="604">
      <c r="J604" s="65">
        <f>+IF(AND(I604="no_cargado",B604=""),"Ingresar nombre",CONCATENATE(B604, " ", C604))</f>
        <v/>
      </c>
    </row>
    <row r="605">
      <c r="J605" s="65">
        <f>+IF(AND(I605="no_cargado",B605=""),"Ingresar nombre",CONCATENATE(B605, " ", C605))</f>
        <v/>
      </c>
    </row>
    <row r="606">
      <c r="J606" s="65">
        <f>+IF(AND(I606="no_cargado",B606=""),"Ingresar nombre",CONCATENATE(B606, " ", C606))</f>
        <v/>
      </c>
    </row>
    <row r="607">
      <c r="J607" s="65">
        <f>+IF(AND(I607="no_cargado",B607=""),"Ingresar nombre",CONCATENATE(B607, " ", C607))</f>
        <v/>
      </c>
    </row>
    <row r="608">
      <c r="J608" s="65">
        <f>+IF(AND(I608="no_cargado",B608=""),"Ingresar nombre",CONCATENATE(B608, " ", C608))</f>
        <v/>
      </c>
    </row>
    <row r="609">
      <c r="J609" s="65">
        <f>+IF(AND(I609="no_cargado",B609=""),"Ingresar nombre",CONCATENATE(B609, " ", C609))</f>
        <v/>
      </c>
    </row>
    <row r="610">
      <c r="J610" s="65">
        <f>+IF(AND(I610="no_cargado",B610=""),"Ingresar nombre",CONCATENATE(B610, " ", C610))</f>
        <v/>
      </c>
    </row>
    <row r="611">
      <c r="J611" s="65">
        <f>+IF(AND(I611="no_cargado",B611=""),"Ingresar nombre",CONCATENATE(B611, " ", C611))</f>
        <v/>
      </c>
    </row>
    <row r="612">
      <c r="J612" s="65">
        <f>+IF(AND(I612="no_cargado",B612=""),"Ingresar nombre",CONCATENATE(B612, " ", C612))</f>
        <v/>
      </c>
    </row>
    <row r="613">
      <c r="J613" s="65">
        <f>+IF(AND(I613="no_cargado",B613=""),"Ingresar nombre",CONCATENATE(B613, " ", C613))</f>
        <v/>
      </c>
    </row>
    <row r="614">
      <c r="J614" s="65">
        <f>+IF(AND(I614="no_cargado",B614=""),"Ingresar nombre",CONCATENATE(B614, " ", C614))</f>
        <v/>
      </c>
    </row>
    <row r="615">
      <c r="J615" s="65">
        <f>+IF(AND(I615="no_cargado",B615=""),"Ingresar nombre",CONCATENATE(B615, " ", C615))</f>
        <v/>
      </c>
    </row>
    <row r="616">
      <c r="J616" s="65">
        <f>+IF(AND(I616="no_cargado",B616=""),"Ingresar nombre",CONCATENATE(B616, " ", C616))</f>
        <v/>
      </c>
    </row>
    <row r="617">
      <c r="J617" s="65">
        <f>+IF(AND(I617="no_cargado",B617=""),"Ingresar nombre",CONCATENATE(B617, " ", C617))</f>
        <v/>
      </c>
    </row>
    <row r="618">
      <c r="J618" s="65">
        <f>+IF(AND(I618="no_cargado",B618=""),"Ingresar nombre",CONCATENATE(B618, " ", C618))</f>
        <v/>
      </c>
    </row>
    <row r="619">
      <c r="J619" s="65">
        <f>+IF(AND(I619="no_cargado",B619=""),"Ingresar nombre",CONCATENATE(B619, " ", C619))</f>
        <v/>
      </c>
    </row>
    <row r="620">
      <c r="J620" s="65">
        <f>+IF(AND(I620="no_cargado",B620=""),"Ingresar nombre",CONCATENATE(B620, " ", C620))</f>
        <v/>
      </c>
    </row>
    <row r="621">
      <c r="J621" s="65">
        <f>+IF(AND(I621="no_cargado",B621=""),"Ingresar nombre",CONCATENATE(B621, " ", C621))</f>
        <v/>
      </c>
    </row>
    <row r="622">
      <c r="J622" s="65">
        <f>+IF(AND(I622="no_cargado",B622=""),"Ingresar nombre",CONCATENATE(B622, " ", C622))</f>
        <v/>
      </c>
    </row>
    <row r="623">
      <c r="J623" s="65">
        <f>+IF(AND(I623="no_cargado",B623=""),"Ingresar nombre",CONCATENATE(B623, " ", C623))</f>
        <v/>
      </c>
    </row>
    <row r="624">
      <c r="J624" s="65">
        <f>+IF(AND(I624="no_cargado",B624=""),"Ingresar nombre",CONCATENATE(B624, " ", C624))</f>
        <v/>
      </c>
    </row>
    <row r="625">
      <c r="J625" s="65">
        <f>+IF(AND(I625="no_cargado",B625=""),"Ingresar nombre",CONCATENATE(B625, " ", C625))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Hoja2">
    <tabColor rgb="FF0070C0"/>
    <outlinePr summaryBelow="1" summaryRight="1"/>
    <pageSetUpPr/>
  </sheetPr>
  <dimension ref="A1:D101"/>
  <sheetViews>
    <sheetView zoomScale="90" zoomScaleNormal="90" workbookViewId="0">
      <selection activeCell="A16" sqref="A16"/>
    </sheetView>
  </sheetViews>
  <sheetFormatPr baseColWidth="10" defaultColWidth="9.140625" defaultRowHeight="11.25"/>
  <cols>
    <col width="18" bestFit="1" customWidth="1" style="21" min="1" max="1"/>
    <col width="49.5703125" bestFit="1" customWidth="1" style="20" min="2" max="2"/>
    <col width="9.42578125" bestFit="1" customWidth="1" style="20" min="3" max="3"/>
    <col width="13" bestFit="1" customWidth="1" style="20" min="4" max="4"/>
    <col width="9.140625" customWidth="1" style="20" min="5" max="16384"/>
  </cols>
  <sheetData>
    <row r="1" ht="17.25" customFormat="1" customHeight="1" s="24">
      <c r="A1" s="23" t="inlineStr">
        <is>
          <t>EAN_SAP</t>
        </is>
      </c>
      <c r="B1" s="23" t="inlineStr">
        <is>
          <t>Nombre</t>
        </is>
      </c>
      <c r="C1" s="23" t="inlineStr">
        <is>
          <t>ID_SAP</t>
        </is>
      </c>
      <c r="D1" s="23" t="inlineStr">
        <is>
          <t>Centro</t>
        </is>
      </c>
    </row>
    <row r="2" ht="15" customHeight="1" s="34">
      <c r="A2" s="44" t="inlineStr">
        <is>
          <t>7796930007310</t>
        </is>
      </c>
      <c r="B2" s="44" t="inlineStr">
        <is>
          <t>TO-3 TC ** 150 mg comp.rec.x 60</t>
        </is>
      </c>
      <c r="C2" s="44" t="inlineStr">
        <is>
          <t>528</t>
        </is>
      </c>
      <c r="D2" s="20" t="inlineStr">
        <is>
          <t>DSZA</t>
        </is>
      </c>
    </row>
    <row r="3" ht="15" customHeight="1" s="34">
      <c r="A3" s="44" t="inlineStr">
        <is>
          <t>7795348001859</t>
        </is>
      </c>
      <c r="B3" s="44" t="inlineStr">
        <is>
          <t>TO-ZETROTAX RICHMOND** 10 mg/ml jbe.x 240 ml</t>
        </is>
      </c>
      <c r="C3" s="44" t="inlineStr">
        <is>
          <t>534</t>
        </is>
      </c>
      <c r="D3" s="20" t="inlineStr">
        <is>
          <t>DSZA</t>
        </is>
      </c>
    </row>
    <row r="4" ht="15" customHeight="1" s="34">
      <c r="A4" s="44" t="inlineStr">
        <is>
          <t>7796930003336</t>
        </is>
      </c>
      <c r="B4" s="44" t="inlineStr">
        <is>
          <t>TO-3 TC COMPLEX** comp.rec.x 60</t>
        </is>
      </c>
      <c r="C4" s="44" t="inlineStr">
        <is>
          <t>620</t>
        </is>
      </c>
      <c r="D4" s="20" t="inlineStr">
        <is>
          <t>DSZA</t>
        </is>
      </c>
    </row>
    <row r="5" ht="15" customHeight="1" s="34">
      <c r="A5" s="44" t="inlineStr">
        <is>
          <t>7796930007303</t>
        </is>
      </c>
      <c r="B5" s="44" t="inlineStr">
        <is>
          <t>TO-3 TC** sol.x 240 ml</t>
        </is>
      </c>
      <c r="C5" s="44" t="inlineStr">
        <is>
          <t>635</t>
        </is>
      </c>
      <c r="D5" s="20" t="inlineStr">
        <is>
          <t>DSZA</t>
        </is>
      </c>
    </row>
    <row r="6" ht="15" customHeight="1" s="34">
      <c r="A6" s="44" t="inlineStr">
        <is>
          <t>7796930003978</t>
        </is>
      </c>
      <c r="B6" s="44" t="inlineStr">
        <is>
          <t>TO-ZIAGENAVIR** 300 mg comp.rec.x 60</t>
        </is>
      </c>
      <c r="C6" s="44" t="inlineStr">
        <is>
          <t>693</t>
        </is>
      </c>
      <c r="D6" s="20" t="inlineStr">
        <is>
          <t>DSZA</t>
        </is>
      </c>
    </row>
    <row r="7" ht="15" customHeight="1" s="34">
      <c r="A7" s="44" t="inlineStr">
        <is>
          <t>7795304866133</t>
        </is>
      </c>
      <c r="B7" s="44" t="inlineStr">
        <is>
          <t>TO-VIRAMUNE** susp.x 240 ml</t>
        </is>
      </c>
      <c r="C7" s="44" t="inlineStr">
        <is>
          <t>913</t>
        </is>
      </c>
      <c r="D7" s="20" t="inlineStr">
        <is>
          <t>DSZA</t>
        </is>
      </c>
    </row>
    <row r="8" ht="15" customHeight="1" s="34">
      <c r="A8" s="44" t="inlineStr">
        <is>
          <t>7795305791588</t>
        </is>
      </c>
      <c r="B8" s="44" t="inlineStr">
        <is>
          <t>STO-VIDEX EC 400 mg caps.x 30</t>
        </is>
      </c>
      <c r="C8" s="44" t="inlineStr">
        <is>
          <t>1045</t>
        </is>
      </c>
      <c r="D8" s="20" t="inlineStr">
        <is>
          <t>DSZA</t>
        </is>
      </c>
    </row>
    <row r="9" ht="15" customHeight="1" s="34">
      <c r="A9" s="44" t="inlineStr">
        <is>
          <t>7795305791540</t>
        </is>
      </c>
      <c r="B9" s="44" t="inlineStr">
        <is>
          <t>TO-VIDEX EC 200 mg caps.x 30</t>
        </is>
      </c>
      <c r="C9" s="44" t="inlineStr">
        <is>
          <t>1206</t>
        </is>
      </c>
      <c r="D9" s="20" t="inlineStr">
        <is>
          <t>DSZA</t>
        </is>
      </c>
    </row>
    <row r="10" ht="15" customHeight="1" s="34">
      <c r="A10" s="44" t="inlineStr">
        <is>
          <t>7795305791571</t>
        </is>
      </c>
      <c r="B10" s="44" t="inlineStr">
        <is>
          <t>STO-VIDEX EC 250 mg caps.x 30</t>
        </is>
      </c>
      <c r="C10" s="44" t="inlineStr">
        <is>
          <t>1226</t>
        </is>
      </c>
      <c r="D10" s="20" t="inlineStr">
        <is>
          <t>DSZA</t>
        </is>
      </c>
    </row>
    <row r="11" ht="15" customHeight="1" s="34">
      <c r="A11" s="44" t="inlineStr">
        <is>
          <t>7797991146819</t>
        </is>
      </c>
      <c r="B11" s="44" t="inlineStr">
        <is>
          <t>STO-STOCRIN** 600 mg x 30 comp.</t>
        </is>
      </c>
      <c r="C11" s="44" t="inlineStr">
        <is>
          <t>7241</t>
        </is>
      </c>
      <c r="D11" s="20" t="inlineStr">
        <is>
          <t>DSZA</t>
        </is>
      </c>
    </row>
    <row r="12" ht="15" customHeight="1" s="34">
      <c r="A12" s="44" t="inlineStr">
        <is>
          <t>7795336079617</t>
        </is>
      </c>
      <c r="B12" s="44" t="inlineStr">
        <is>
          <t>TO-AZITROMICINA RICHET (ATB) 500mg comp.x 3 (Est.)</t>
        </is>
      </c>
      <c r="C12" s="44" t="inlineStr">
        <is>
          <t>7655</t>
        </is>
      </c>
      <c r="D12" s="20" t="inlineStr">
        <is>
          <t>DSZA</t>
        </is>
      </c>
    </row>
    <row r="13" ht="15" customHeight="1" s="34">
      <c r="A13" s="44" t="inlineStr">
        <is>
          <t>7795367053815</t>
        </is>
      </c>
      <c r="B13" s="44" t="inlineStr">
        <is>
          <t>TO-MUVIDINA** comp.x 60</t>
        </is>
      </c>
      <c r="C13" s="44" t="inlineStr">
        <is>
          <t>7792</t>
        </is>
      </c>
      <c r="D13" s="20" t="inlineStr">
        <is>
          <t>DSZA</t>
        </is>
      </c>
    </row>
    <row r="14" ht="15" customHeight="1" s="34">
      <c r="A14" s="44" t="inlineStr">
        <is>
          <t>7796285048969</t>
        </is>
      </c>
      <c r="B14" s="44" t="inlineStr">
        <is>
          <t>CRONOPEN (ATB) 500 mg comp.rec.x 3</t>
        </is>
      </c>
      <c r="C14" s="44" t="inlineStr">
        <is>
          <t>7903</t>
        </is>
      </c>
      <c r="D14" s="20" t="inlineStr">
        <is>
          <t>DSZA</t>
        </is>
      </c>
    </row>
    <row r="15" ht="15" customHeight="1" s="34">
      <c r="A15" s="44" t="inlineStr">
        <is>
          <t>7796930005132</t>
        </is>
      </c>
      <c r="B15" s="44" t="inlineStr">
        <is>
          <t>DARAPRIM comp.x 20</t>
        </is>
      </c>
      <c r="C15" s="44" t="inlineStr">
        <is>
          <t>8116</t>
        </is>
      </c>
      <c r="D15" s="20" t="inlineStr">
        <is>
          <t>DSZA</t>
        </is>
      </c>
    </row>
    <row r="16" ht="15" customHeight="1" s="34">
      <c r="A16" s="44" t="inlineStr">
        <is>
          <t>3000033631193</t>
        </is>
      </c>
      <c r="B16" s="44" t="inlineStr">
        <is>
          <t>STO-REYATAZ** 200 mg caps.x 60</t>
        </is>
      </c>
      <c r="C16" s="44" t="inlineStr">
        <is>
          <t>10984</t>
        </is>
      </c>
      <c r="D16" s="20" t="inlineStr">
        <is>
          <t>DSZA</t>
        </is>
      </c>
    </row>
    <row r="17" ht="15" customHeight="1" s="34">
      <c r="A17" s="44" t="inlineStr">
        <is>
          <t>7795348003419</t>
        </is>
      </c>
      <c r="B17" s="44" t="inlineStr">
        <is>
          <t>TO-PROTEASE 200 mg comp.x 60</t>
        </is>
      </c>
      <c r="C17" s="44" t="inlineStr">
        <is>
          <t>11014</t>
        </is>
      </c>
      <c r="D17" s="20" t="inlineStr">
        <is>
          <t>DSZA</t>
        </is>
      </c>
    </row>
    <row r="18" ht="15" customHeight="1" s="34">
      <c r="A18" s="44" t="inlineStr">
        <is>
          <t>7792183487787</t>
        </is>
      </c>
      <c r="B18" s="44" t="inlineStr">
        <is>
          <t>STO-VIREAD** comp.rec.x 30</t>
        </is>
      </c>
      <c r="C18" s="44" t="inlineStr">
        <is>
          <t>11055</t>
        </is>
      </c>
      <c r="D18" s="20" t="inlineStr">
        <is>
          <t>DSZA</t>
        </is>
      </c>
    </row>
    <row r="19" ht="15" customHeight="1" s="34">
      <c r="A19" s="44" t="inlineStr">
        <is>
          <t>7795348250189</t>
        </is>
      </c>
      <c r="B19" s="44" t="inlineStr">
        <is>
          <t>STO-VIRORREVER 600** 600 mg comp.x 30</t>
        </is>
      </c>
      <c r="C19" s="44" t="inlineStr">
        <is>
          <t>11537</t>
        </is>
      </c>
      <c r="D19" s="20" t="inlineStr">
        <is>
          <t>DSZA</t>
        </is>
      </c>
    </row>
    <row r="20" ht="15" customHeight="1" s="34">
      <c r="A20" s="44" t="inlineStr">
        <is>
          <t>7795348003037</t>
        </is>
      </c>
      <c r="B20" s="44" t="inlineStr">
        <is>
          <t>TO-ZETAVUDIN** comp.rec.x 60</t>
        </is>
      </c>
      <c r="C20" s="44" t="inlineStr">
        <is>
          <t>11539</t>
        </is>
      </c>
      <c r="D20" s="20" t="inlineStr">
        <is>
          <t>DSZA</t>
        </is>
      </c>
    </row>
    <row r="21" ht="15" customHeight="1" s="34">
      <c r="A21" s="44" t="inlineStr">
        <is>
          <t>7794640408021</t>
        </is>
      </c>
      <c r="B21" s="44" t="inlineStr">
        <is>
          <t>TO-TELZIR** 700 mg comp.x 60</t>
        </is>
      </c>
      <c r="C21" s="44" t="inlineStr">
        <is>
          <t>11586</t>
        </is>
      </c>
      <c r="D21" s="20" t="inlineStr">
        <is>
          <t>DSZA</t>
        </is>
      </c>
    </row>
    <row r="22" ht="15" customHeight="1" s="34">
      <c r="A22" s="44" t="inlineStr">
        <is>
          <t>7792371649973</t>
        </is>
      </c>
      <c r="B22" s="44" t="inlineStr">
        <is>
          <t>TO-FUZEON** 90 mg viales x 60 + kit de aplicacion</t>
        </is>
      </c>
      <c r="C22" s="44" t="inlineStr">
        <is>
          <t>19034</t>
        </is>
      </c>
      <c r="D22" s="20" t="inlineStr">
        <is>
          <t>DSZA</t>
        </is>
      </c>
    </row>
    <row r="23" ht="15" customHeight="1" s="34">
      <c r="A23" s="44" t="inlineStr">
        <is>
          <t>7796285049256</t>
        </is>
      </c>
      <c r="B23" s="44" t="inlineStr">
        <is>
          <t>CRONOPEN (ATB) 500 mg comp.rec.x 5</t>
        </is>
      </c>
      <c r="C23" s="44" t="inlineStr">
        <is>
          <t>19585</t>
        </is>
      </c>
      <c r="D23" s="20" t="inlineStr">
        <is>
          <t>DSZA</t>
        </is>
      </c>
    </row>
    <row r="24" ht="15" customHeight="1" s="34">
      <c r="A24" s="44" t="inlineStr">
        <is>
          <t>7794640401701</t>
        </is>
      </c>
      <c r="B24" s="44" t="inlineStr">
        <is>
          <t>TO-KIVEXA** comp. x 30</t>
        </is>
      </c>
      <c r="C24" s="44" t="inlineStr">
        <is>
          <t>19939</t>
        </is>
      </c>
      <c r="D24" s="20" t="inlineStr">
        <is>
          <t>DSZA</t>
        </is>
      </c>
    </row>
    <row r="25" ht="15" customHeight="1" s="34">
      <c r="A25" s="44" t="inlineStr">
        <is>
          <t>7795304866881</t>
        </is>
      </c>
      <c r="B25" s="44" t="inlineStr">
        <is>
          <t>STO-APTIVUS** 250mg caps.x120</t>
        </is>
      </c>
      <c r="C25" s="44" t="inlineStr">
        <is>
          <t>20613</t>
        </is>
      </c>
      <c r="D25" s="20" t="inlineStr">
        <is>
          <t>DSZA</t>
        </is>
      </c>
    </row>
    <row r="26" ht="15" customHeight="1" s="34">
      <c r="A26" s="44" t="inlineStr">
        <is>
          <t>7795367054522</t>
        </is>
      </c>
      <c r="B26" s="44" t="inlineStr">
        <is>
          <t>STO-SULFINAV** 600 mg comp.x 30</t>
        </is>
      </c>
      <c r="C26" s="44" t="inlineStr">
        <is>
          <t>21100</t>
        </is>
      </c>
      <c r="D26" s="20" t="inlineStr">
        <is>
          <t>DSZA</t>
        </is>
      </c>
    </row>
    <row r="27" ht="15" customHeight="1" s="34">
      <c r="A27" s="44" t="inlineStr">
        <is>
          <t>7792183488647</t>
        </is>
      </c>
      <c r="B27" s="44" t="inlineStr">
        <is>
          <t>STO-TRUVADA** comp. rec. x 30</t>
        </is>
      </c>
      <c r="C27" s="44" t="inlineStr">
        <is>
          <t>21128</t>
        </is>
      </c>
      <c r="D27" s="20" t="inlineStr">
        <is>
          <t>DSZA</t>
        </is>
      </c>
    </row>
    <row r="28" ht="15" customHeight="1" s="34">
      <c r="A28" s="44" t="inlineStr">
        <is>
          <t>7795348250943</t>
        </is>
      </c>
      <c r="B28" s="44" t="inlineStr">
        <is>
          <t>TO-LAZINEVIR** comp.rec.x 60</t>
        </is>
      </c>
      <c r="C28" s="44" t="inlineStr">
        <is>
          <t>21922</t>
        </is>
      </c>
      <c r="D28" s="20" t="inlineStr">
        <is>
          <t>DSZA</t>
        </is>
      </c>
    </row>
    <row r="29" ht="15" customHeight="1" s="34">
      <c r="A29" s="44" t="inlineStr">
        <is>
          <t>7798084680821</t>
        </is>
      </c>
      <c r="B29" s="44" t="inlineStr">
        <is>
          <t>MUTUM 150 mg comp.x 4</t>
        </is>
      </c>
      <c r="C29" s="44" t="inlineStr">
        <is>
          <t>22132</t>
        </is>
      </c>
      <c r="D29" s="20" t="inlineStr">
        <is>
          <t>DSZA</t>
        </is>
      </c>
    </row>
    <row r="30" ht="15" customHeight="1" s="34">
      <c r="A30" s="44" t="inlineStr">
        <is>
          <t>3000033622634</t>
        </is>
      </c>
      <c r="B30" s="44" t="inlineStr">
        <is>
          <t>STO-REYATAZ** 300 mg caps. x 30</t>
        </is>
      </c>
      <c r="C30" s="44" t="inlineStr">
        <is>
          <t>22963</t>
        </is>
      </c>
      <c r="D30" s="20" t="inlineStr">
        <is>
          <t>DSZA</t>
        </is>
      </c>
    </row>
    <row r="31" ht="15" customHeight="1" s="34">
      <c r="A31" s="44" t="inlineStr">
        <is>
          <t>7797991150199</t>
        </is>
      </c>
      <c r="B31" s="44" t="inlineStr">
        <is>
          <t>STO-ISENTRESS** 400 mg comp. x 60</t>
        </is>
      </c>
      <c r="C31" s="44" t="inlineStr">
        <is>
          <t>23411</t>
        </is>
      </c>
      <c r="D31" s="20" t="inlineStr">
        <is>
          <t>DSZA</t>
        </is>
      </c>
    </row>
    <row r="32" ht="15" customHeight="1" s="34">
      <c r="A32" s="44" t="inlineStr">
        <is>
          <t>7795336063340</t>
        </is>
      </c>
      <c r="B32" s="44" t="inlineStr">
        <is>
          <t>FLUCONAZOL RICHET 200 mg comp.x 10 (Est.)</t>
        </is>
      </c>
      <c r="C32" s="44" t="inlineStr">
        <is>
          <t>24727</t>
        </is>
      </c>
      <c r="D32" s="20" t="inlineStr">
        <is>
          <t>DSZA</t>
        </is>
      </c>
    </row>
    <row r="33" ht="15" customHeight="1" s="34">
      <c r="A33" s="44" t="inlineStr">
        <is>
          <t>7795348251223</t>
        </is>
      </c>
      <c r="B33" s="44" t="inlineStr">
        <is>
          <t>STO-LEUZAN** 300 mg comp. x 30</t>
        </is>
      </c>
      <c r="C33" s="44" t="inlineStr">
        <is>
          <t>26752</t>
        </is>
      </c>
      <c r="D33" s="20" t="inlineStr">
        <is>
          <t>DSZA</t>
        </is>
      </c>
    </row>
    <row r="34" ht="15" customHeight="1" s="34">
      <c r="A34" s="44" t="inlineStr">
        <is>
          <t>7791829019344</t>
        </is>
      </c>
      <c r="B34" s="44" t="inlineStr">
        <is>
          <t>STO-ZULETEL** 600 mg comp.x 30</t>
        </is>
      </c>
      <c r="C34" s="44" t="inlineStr">
        <is>
          <t>27184</t>
        </is>
      </c>
      <c r="D34" s="20" t="inlineStr">
        <is>
          <t>DSZA</t>
        </is>
      </c>
    </row>
    <row r="35" ht="15" customHeight="1" s="34">
      <c r="A35" s="44" t="inlineStr">
        <is>
          <t>7792183000443</t>
        </is>
      </c>
      <c r="B35" s="44" t="inlineStr">
        <is>
          <t>STO-ATRIPLA** comp.x30</t>
        </is>
      </c>
      <c r="C35" s="44" t="inlineStr">
        <is>
          <t>27425</t>
        </is>
      </c>
      <c r="D35" s="20" t="inlineStr">
        <is>
          <t>DSZA</t>
        </is>
      </c>
    </row>
    <row r="36" ht="15" customHeight="1" s="34">
      <c r="A36" s="44" t="inlineStr">
        <is>
          <t>7795314023458</t>
        </is>
      </c>
      <c r="B36" s="44" t="inlineStr">
        <is>
          <t>STO-PREZISTA** 600mg comp.x60</t>
        </is>
      </c>
      <c r="C36" s="44" t="inlineStr">
        <is>
          <t>27459</t>
        </is>
      </c>
      <c r="D36" s="20" t="inlineStr">
        <is>
          <t>DSZA</t>
        </is>
      </c>
    </row>
    <row r="37" ht="15" customHeight="1" s="34">
      <c r="A37" s="44" t="inlineStr">
        <is>
          <t>7795367000239</t>
        </is>
      </c>
      <c r="B37" s="44" t="inlineStr">
        <is>
          <t>STO-VIRAKAM** 300 mg comp.x 30</t>
        </is>
      </c>
      <c r="C37" s="44" t="inlineStr">
        <is>
          <t>27669</t>
        </is>
      </c>
      <c r="D37" s="20" t="inlineStr">
        <is>
          <t>DSZA</t>
        </is>
      </c>
    </row>
    <row r="38" ht="15" customHeight="1" s="34">
      <c r="A38" s="44" t="inlineStr">
        <is>
          <t>7795348000258</t>
        </is>
      </c>
      <c r="B38" s="44" t="inlineStr">
        <is>
          <t>TO-SELMIVIR** comp.rec.x 30</t>
        </is>
      </c>
      <c r="C38" s="44" t="inlineStr">
        <is>
          <t>28621</t>
        </is>
      </c>
      <c r="D38" s="20" t="inlineStr">
        <is>
          <t>DSZA</t>
        </is>
      </c>
    </row>
    <row r="39" ht="15" customHeight="1" s="34">
      <c r="A39" s="44" t="inlineStr">
        <is>
          <t>7795367000376</t>
        </is>
      </c>
      <c r="B39" s="44" t="inlineStr">
        <is>
          <t>TO-PROFELVIR comp. rec. x 30</t>
        </is>
      </c>
      <c r="C39" s="44" t="inlineStr">
        <is>
          <t>28919</t>
        </is>
      </c>
      <c r="D39" s="20" t="inlineStr">
        <is>
          <t>DSZA</t>
        </is>
      </c>
    </row>
    <row r="40" ht="15" customHeight="1" s="34">
      <c r="A40" s="44" t="inlineStr">
        <is>
          <t>7795348000326</t>
        </is>
      </c>
      <c r="B40" s="44" t="inlineStr">
        <is>
          <t>STO-MIVUTEN** comp.rec.x 30</t>
        </is>
      </c>
      <c r="C40" s="44" t="inlineStr">
        <is>
          <t>29011</t>
        </is>
      </c>
      <c r="D40" s="20" t="inlineStr">
        <is>
          <t>DSZA</t>
        </is>
      </c>
    </row>
    <row r="41" ht="15" customHeight="1" s="34">
      <c r="A41" s="44" t="inlineStr">
        <is>
          <t>7795314023694</t>
        </is>
      </c>
      <c r="B41" s="44" t="inlineStr">
        <is>
          <t>STO-PREZISTA** 400mg comp.x60</t>
        </is>
      </c>
      <c r="C41" s="44" t="inlineStr">
        <is>
          <t>29504</t>
        </is>
      </c>
      <c r="D41" s="20" t="inlineStr">
        <is>
          <t>DSZA</t>
        </is>
      </c>
    </row>
    <row r="42" ht="15" customHeight="1" s="34">
      <c r="A42" s="44" t="inlineStr">
        <is>
          <t>7795314023700</t>
        </is>
      </c>
      <c r="B42" s="44" t="inlineStr">
        <is>
          <t>TO-PREZISTA** 150mg comp.x240</t>
        </is>
      </c>
      <c r="C42" s="44" t="inlineStr">
        <is>
          <t>29721</t>
        </is>
      </c>
      <c r="D42" s="20" t="inlineStr">
        <is>
          <t>DSZA</t>
        </is>
      </c>
    </row>
    <row r="43" ht="15" customHeight="1" s="34">
      <c r="A43" s="44" t="inlineStr">
        <is>
          <t>7794640820076</t>
        </is>
      </c>
      <c r="B43" s="44" t="inlineStr">
        <is>
          <t>STO-CELSENTRI** 300mg comp.x60</t>
        </is>
      </c>
      <c r="C43" s="44" t="inlineStr">
        <is>
          <t>30110</t>
        </is>
      </c>
      <c r="D43" s="20" t="inlineStr">
        <is>
          <t>DSZA</t>
        </is>
      </c>
    </row>
    <row r="44" ht="15" customHeight="1" s="34">
      <c r="A44" s="44" t="inlineStr">
        <is>
          <t>7794640820083</t>
        </is>
      </c>
      <c r="B44" s="44" t="inlineStr">
        <is>
          <t>STO-CELSENTRI** 150mg comp.x60</t>
        </is>
      </c>
      <c r="C44" s="44" t="inlineStr">
        <is>
          <t>30136</t>
        </is>
      </c>
      <c r="D44" s="20" t="inlineStr">
        <is>
          <t>DSZA</t>
        </is>
      </c>
    </row>
    <row r="45" ht="15" customHeight="1" s="34">
      <c r="A45" s="44" t="inlineStr">
        <is>
          <t>7795367001069</t>
        </is>
      </c>
      <c r="B45" s="44" t="inlineStr">
        <is>
          <t>TO-MUVIDINA PLUS** comp.rec.x 60</t>
        </is>
      </c>
      <c r="C45" s="44" t="inlineStr">
        <is>
          <t>30590</t>
        </is>
      </c>
      <c r="D45" s="20" t="inlineStr">
        <is>
          <t>DSZA</t>
        </is>
      </c>
    </row>
    <row r="46" ht="15" customHeight="1" s="34">
      <c r="A46" s="44" t="inlineStr">
        <is>
          <t>7795367001038</t>
        </is>
      </c>
      <c r="B46" s="44" t="inlineStr">
        <is>
          <t>STO-TELAVIR** comp.rec.x 30</t>
        </is>
      </c>
      <c r="C46" s="44" t="inlineStr">
        <is>
          <t>30591</t>
        </is>
      </c>
      <c r="D46" s="20" t="inlineStr">
        <is>
          <t>DSZA</t>
        </is>
      </c>
    </row>
    <row r="47" ht="15" customHeight="1" s="34">
      <c r="A47" s="44" t="inlineStr">
        <is>
          <t>7795348001705</t>
        </is>
      </c>
      <c r="B47" s="44" t="inlineStr">
        <is>
          <t>STO-VIRONTAR** 100/600 comp.rec.x 60</t>
        </is>
      </c>
      <c r="C47" s="44" t="inlineStr">
        <is>
          <t>1031120</t>
        </is>
      </c>
      <c r="D47" s="20" t="inlineStr">
        <is>
          <t>DSZA</t>
        </is>
      </c>
    </row>
    <row r="48" ht="15" customHeight="1" s="34">
      <c r="A48" s="44" t="inlineStr">
        <is>
          <t>7791829018903</t>
        </is>
      </c>
      <c r="B48" s="44" t="inlineStr">
        <is>
          <t>STO-VIDARA** comp.rec.x 30</t>
        </is>
      </c>
      <c r="C48" s="44" t="inlineStr">
        <is>
          <t>1031182</t>
        </is>
      </c>
      <c r="D48" s="20" t="inlineStr">
        <is>
          <t>DSZA</t>
        </is>
      </c>
    </row>
    <row r="49" ht="15" customHeight="1" s="34">
      <c r="A49" s="44" t="inlineStr">
        <is>
          <t>7793397077269</t>
        </is>
      </c>
      <c r="B49" s="44" t="inlineStr">
        <is>
          <t>STO-EDILOSIV 50 mg comp.x 60</t>
        </is>
      </c>
      <c r="C49" s="44" t="inlineStr">
        <is>
          <t>1031370</t>
        </is>
      </c>
      <c r="D49" s="20" t="inlineStr">
        <is>
          <t>DSZA</t>
        </is>
      </c>
    </row>
    <row r="50" ht="15" customHeight="1" s="34">
      <c r="A50" s="44" t="inlineStr">
        <is>
          <t>7795367003544</t>
        </is>
      </c>
      <c r="B50" s="44" t="inlineStr">
        <is>
          <t>STO-RESISVIR** 600 mg comp.rec.x 60</t>
        </is>
      </c>
      <c r="C50" s="44" t="inlineStr">
        <is>
          <t>1031372</t>
        </is>
      </c>
      <c r="D50" s="20" t="inlineStr">
        <is>
          <t>DSZA</t>
        </is>
      </c>
    </row>
    <row r="51" ht="15" customHeight="1" s="34">
      <c r="A51" s="44" t="inlineStr">
        <is>
          <t>7795348000357</t>
        </is>
      </c>
      <c r="B51" s="44" t="inlineStr">
        <is>
          <t>TO-VUCLODIR** 300 mg comp x 30</t>
        </is>
      </c>
      <c r="C51" s="44" t="inlineStr">
        <is>
          <t>1031389</t>
        </is>
      </c>
      <c r="D51" s="20" t="inlineStr">
        <is>
          <t>DSZA</t>
        </is>
      </c>
    </row>
    <row r="52" ht="15" customHeight="1" s="34">
      <c r="A52" s="44" t="inlineStr">
        <is>
          <t>7794640820793</t>
        </is>
      </c>
      <c r="B52" s="44" t="inlineStr">
        <is>
          <t>TO-TIVICAY** 50mg x 30 comp.</t>
        </is>
      </c>
      <c r="C52" s="44" t="inlineStr">
        <is>
          <t>1031712</t>
        </is>
      </c>
      <c r="D52" s="20" t="inlineStr">
        <is>
          <t>DSZA</t>
        </is>
      </c>
    </row>
    <row r="53" ht="15" customHeight="1" s="34">
      <c r="A53" s="44" t="inlineStr">
        <is>
          <t>7797991000678</t>
        </is>
      </c>
      <c r="B53" s="44" t="inlineStr">
        <is>
          <t>STO-ISENTRESS** 100 mg comp.mast.x 60</t>
        </is>
      </c>
      <c r="C53" s="44" t="inlineStr">
        <is>
          <t>1031881</t>
        </is>
      </c>
      <c r="D53" s="20" t="inlineStr">
        <is>
          <t>DSZA</t>
        </is>
      </c>
    </row>
    <row r="54" ht="15" customHeight="1" s="34">
      <c r="A54" s="44" t="inlineStr">
        <is>
          <t>7797991000661</t>
        </is>
      </c>
      <c r="B54" s="44" t="inlineStr">
        <is>
          <t>STO-ISENTRESS** 25 mg comp.mast.x 60</t>
        </is>
      </c>
      <c r="C54" s="44" t="inlineStr">
        <is>
          <t>1031882</t>
        </is>
      </c>
      <c r="D54" s="20" t="inlineStr">
        <is>
          <t>DSZA</t>
        </is>
      </c>
    </row>
    <row r="55" ht="15" customHeight="1" s="34">
      <c r="A55" s="44" t="inlineStr">
        <is>
          <t>7795314023762</t>
        </is>
      </c>
      <c r="B55" s="44" t="inlineStr">
        <is>
          <t>TO-INTELENCE** 200mg comp.x60</t>
        </is>
      </c>
      <c r="C55" s="44" t="inlineStr">
        <is>
          <t>1031893</t>
        </is>
      </c>
      <c r="D55" s="20" t="inlineStr">
        <is>
          <t>DSZA</t>
        </is>
      </c>
    </row>
    <row r="56" ht="15" customHeight="1" s="34">
      <c r="A56" s="44" t="inlineStr">
        <is>
          <t>7796285277314</t>
        </is>
      </c>
      <c r="B56" s="44" t="inlineStr">
        <is>
          <t>STO-REMIVIR** comp.rec.x30</t>
        </is>
      </c>
      <c r="C56" s="44" t="inlineStr">
        <is>
          <t>1032116</t>
        </is>
      </c>
      <c r="D56" s="20" t="inlineStr">
        <is>
          <t>DSZA</t>
        </is>
      </c>
    </row>
    <row r="57" ht="15" customHeight="1" s="34">
      <c r="A57" s="44" t="inlineStr">
        <is>
          <t>7792183001945</t>
        </is>
      </c>
      <c r="B57" s="44" t="inlineStr">
        <is>
          <t>STO-STRIBILD** comp.rec.x30</t>
        </is>
      </c>
      <c r="C57" s="44" t="inlineStr">
        <is>
          <t>1032188</t>
        </is>
      </c>
      <c r="D57" s="20" t="inlineStr">
        <is>
          <t>DSZA</t>
        </is>
      </c>
    </row>
    <row r="58" ht="15" customHeight="1" s="34">
      <c r="A58" s="44" t="inlineStr">
        <is>
          <t>7795348002825</t>
        </is>
      </c>
      <c r="B58" s="44" t="inlineStr">
        <is>
          <t>STO-VIRONTAR N** 100/800 comp.rec.ran.x30</t>
        </is>
      </c>
      <c r="C58" s="44" t="inlineStr">
        <is>
          <t>1032222</t>
        </is>
      </c>
      <c r="D58" s="20" t="inlineStr">
        <is>
          <t>DSZA</t>
        </is>
      </c>
    </row>
    <row r="59" ht="15" customHeight="1" s="34">
      <c r="A59" s="44" t="inlineStr">
        <is>
          <t>8054083005003</t>
        </is>
      </c>
      <c r="B59" s="44" t="inlineStr">
        <is>
          <t>STO-RITONAVIR ABBVIE** comp.x30</t>
        </is>
      </c>
      <c r="C59" s="44" t="inlineStr">
        <is>
          <t>1032301</t>
        </is>
      </c>
      <c r="D59" s="20" t="inlineStr">
        <is>
          <t>DSZA</t>
        </is>
      </c>
    </row>
    <row r="60" ht="15" customHeight="1" s="34">
      <c r="A60" s="44" t="inlineStr">
        <is>
          <t>8054083003474</t>
        </is>
      </c>
      <c r="B60" s="44" t="inlineStr">
        <is>
          <t>STO-KALETRA 50mg/200mg comp.rec.x120</t>
        </is>
      </c>
      <c r="C60" s="44" t="inlineStr">
        <is>
          <t>1032380</t>
        </is>
      </c>
      <c r="D60" s="20" t="inlineStr">
        <is>
          <t>DSZA</t>
        </is>
      </c>
    </row>
    <row r="61" ht="15" customHeight="1" s="34">
      <c r="A61" s="44" t="inlineStr">
        <is>
          <t>7792183002539</t>
        </is>
      </c>
      <c r="B61" s="44" t="inlineStr">
        <is>
          <t>STO-COMPLERA** comp.rec.x30</t>
        </is>
      </c>
      <c r="C61" s="44" t="inlineStr">
        <is>
          <t>1032424</t>
        </is>
      </c>
      <c r="D61" s="20" t="inlineStr">
        <is>
          <t>DSZA</t>
        </is>
      </c>
    </row>
    <row r="62" ht="15" customHeight="1" s="34">
      <c r="A62" s="44" t="inlineStr">
        <is>
          <t>7794640820854</t>
        </is>
      </c>
      <c r="B62" s="44" t="inlineStr">
        <is>
          <t>TO-TRIUMEQ** 600 mg comp.x 30</t>
        </is>
      </c>
      <c r="C62" s="44" t="inlineStr">
        <is>
          <t>1032425</t>
        </is>
      </c>
      <c r="D62" s="20" t="inlineStr">
        <is>
          <t>DSZA</t>
        </is>
      </c>
    </row>
    <row r="63" ht="15" customHeight="1" s="34">
      <c r="A63" s="44" t="inlineStr">
        <is>
          <t>7798008272125</t>
        </is>
      </c>
      <c r="B63" s="44" t="inlineStr">
        <is>
          <t>STO-EVOTAZ** 300/150mg caps.x30</t>
        </is>
      </c>
      <c r="C63" s="44" t="inlineStr">
        <is>
          <t>1032554</t>
        </is>
      </c>
      <c r="D63" s="20" t="inlineStr">
        <is>
          <t>DSZA</t>
        </is>
      </c>
    </row>
    <row r="64" ht="15" customHeight="1" s="34">
      <c r="A64" s="44" t="inlineStr">
        <is>
          <t>7793397051474</t>
        </is>
      </c>
      <c r="B64" s="44" t="inlineStr">
        <is>
          <t>TO-FOSEVA 800mg comp.rec.x180</t>
        </is>
      </c>
      <c r="C64" s="44" t="inlineStr">
        <is>
          <t>1032577</t>
        </is>
      </c>
      <c r="D64" s="20" t="inlineStr">
        <is>
          <t>DSZA</t>
        </is>
      </c>
    </row>
    <row r="65" ht="15" customHeight="1" s="34">
      <c r="A65" s="44" t="inlineStr">
        <is>
          <t>7793397090305</t>
        </is>
      </c>
      <c r="B65" s="44" t="inlineStr">
        <is>
          <t>TO-TERFLIMIDA 14mg comp.rec.x28</t>
        </is>
      </c>
      <c r="C65" s="44" t="inlineStr">
        <is>
          <t>1032669</t>
        </is>
      </c>
      <c r="D65" s="20" t="inlineStr">
        <is>
          <t>DSZA</t>
        </is>
      </c>
    </row>
    <row r="66" ht="15" customHeight="1" s="34">
      <c r="A66" s="44" t="inlineStr">
        <is>
          <t>7793397051535</t>
        </is>
      </c>
      <c r="B66" s="44" t="inlineStr">
        <is>
          <t>TO-TENALCET 30mg comp.rec.x30</t>
        </is>
      </c>
      <c r="C66" s="44" t="inlineStr">
        <is>
          <t>1032748</t>
        </is>
      </c>
      <c r="D66" s="20" t="inlineStr">
        <is>
          <t>DSZA</t>
        </is>
      </c>
    </row>
    <row r="67" ht="15" customHeight="1" s="34">
      <c r="A67" s="44" t="inlineStr">
        <is>
          <t>7793397051542</t>
        </is>
      </c>
      <c r="B67" s="44" t="inlineStr">
        <is>
          <t>TO-TENALCET 60mg comp.rec.x30</t>
        </is>
      </c>
      <c r="C67" s="44" t="inlineStr">
        <is>
          <t>1032750</t>
        </is>
      </c>
      <c r="D67" s="20" t="inlineStr">
        <is>
          <t>DSZA</t>
        </is>
      </c>
    </row>
    <row r="68" ht="15" customHeight="1" s="34">
      <c r="A68" s="44" t="inlineStr">
        <is>
          <t>8054083006406</t>
        </is>
      </c>
      <c r="B68" s="44" t="inlineStr">
        <is>
          <t>STO-KALETRA sol.oral x160ml</t>
        </is>
      </c>
      <c r="C68" s="44" t="inlineStr">
        <is>
          <t>1032790</t>
        </is>
      </c>
      <c r="D68" s="20" t="inlineStr">
        <is>
          <t>DSZA</t>
        </is>
      </c>
    </row>
    <row r="69" ht="15" customHeight="1" s="34">
      <c r="A69" s="44" t="inlineStr">
        <is>
          <t>8054083003382</t>
        </is>
      </c>
      <c r="B69" s="44" t="inlineStr">
        <is>
          <t>STO-KALETRA** 25/100mg comp.rec.x60</t>
        </is>
      </c>
      <c r="C69" s="44" t="inlineStr">
        <is>
          <t>1032830</t>
        </is>
      </c>
      <c r="D69" s="20" t="inlineStr">
        <is>
          <t>DSZA</t>
        </is>
      </c>
    </row>
    <row r="70" ht="15" customHeight="1" s="34">
      <c r="A70" s="44" t="inlineStr">
        <is>
          <t>7795348003242</t>
        </is>
      </c>
      <c r="B70" s="44" t="inlineStr">
        <is>
          <t>STO-TRIVENZ** comp. x 30</t>
        </is>
      </c>
      <c r="C70" s="44" t="inlineStr">
        <is>
          <t>1032899</t>
        </is>
      </c>
      <c r="D70" s="20" t="inlineStr">
        <is>
          <t>DSZA</t>
        </is>
      </c>
    </row>
    <row r="71" ht="15" customHeight="1" s="34">
      <c r="A71" s="44" t="inlineStr">
        <is>
          <t>7796285279905</t>
        </is>
      </c>
      <c r="B71" s="44" t="inlineStr">
        <is>
          <t>STO-SIMPLIR** comp.rec.x30</t>
        </is>
      </c>
      <c r="C71" s="44" t="inlineStr">
        <is>
          <t>1032986</t>
        </is>
      </c>
      <c r="D71" s="20" t="inlineStr">
        <is>
          <t>DSZA</t>
        </is>
      </c>
    </row>
    <row r="72" ht="15" customHeight="1" s="34">
      <c r="A72" s="44" t="inlineStr">
        <is>
          <t>7792183002843</t>
        </is>
      </c>
      <c r="B72" s="44" t="inlineStr">
        <is>
          <t>TO-GENVOYA** comp.rec.x30</t>
        </is>
      </c>
      <c r="C72" s="44" t="inlineStr">
        <is>
          <t>1033043</t>
        </is>
      </c>
      <c r="D72" s="20" t="inlineStr">
        <is>
          <t>DSZA</t>
        </is>
      </c>
    </row>
    <row r="73" ht="15" customHeight="1" s="34">
      <c r="A73" s="44" t="inlineStr">
        <is>
          <t>7793397051658</t>
        </is>
      </c>
      <c r="B73" s="44" t="inlineStr">
        <is>
          <t>TO-PARITOL 5mcg f.a.x5</t>
        </is>
      </c>
      <c r="C73" s="44" t="inlineStr">
        <is>
          <t>1033050</t>
        </is>
      </c>
      <c r="D73" s="20" t="inlineStr">
        <is>
          <t>DSZA</t>
        </is>
      </c>
    </row>
    <row r="74" ht="15" customHeight="1" s="34">
      <c r="A74" s="44" t="inlineStr">
        <is>
          <t>7795356002046</t>
        </is>
      </c>
      <c r="B74" s="44" t="inlineStr">
        <is>
          <t>TO-LEUCOVORINA DELTA FARMA 50mg iny.liof</t>
        </is>
      </c>
      <c r="C74" s="44" t="inlineStr">
        <is>
          <t>1033179</t>
        </is>
      </c>
      <c r="D74" s="20" t="inlineStr">
        <is>
          <t>DSZA</t>
        </is>
      </c>
    </row>
    <row r="75" ht="15" customHeight="1" s="34">
      <c r="A75" s="44" t="inlineStr">
        <is>
          <t>7795367010030</t>
        </is>
      </c>
      <c r="B75" s="44" t="inlineStr">
        <is>
          <t>STO-TEFALA comp.rec.x 30</t>
        </is>
      </c>
      <c r="C75" s="44" t="inlineStr">
        <is>
          <t>1033533</t>
        </is>
      </c>
      <c r="D75" s="20" t="inlineStr">
        <is>
          <t>DSZA</t>
        </is>
      </c>
    </row>
    <row r="76" ht="15" customHeight="1" s="34">
      <c r="A76" s="44" t="inlineStr">
        <is>
          <t>7793081098334</t>
        </is>
      </c>
      <c r="B76" s="44" t="inlineStr">
        <is>
          <t>STO-ISENTRESS 600mg comp.rec.x60</t>
        </is>
      </c>
      <c r="C76" s="44" t="inlineStr">
        <is>
          <t>1033676</t>
        </is>
      </c>
      <c r="D76" s="20" t="inlineStr">
        <is>
          <t>DSZA</t>
        </is>
      </c>
    </row>
    <row r="77" ht="15" customHeight="1" s="34">
      <c r="A77" s="44" t="inlineStr">
        <is>
          <t>7792183489507</t>
        </is>
      </c>
      <c r="B77" s="44" t="inlineStr">
        <is>
          <t>TO-VEMLIDY comp.rec.x 30</t>
        </is>
      </c>
      <c r="C77" s="44" t="inlineStr">
        <is>
          <t>1033709</t>
        </is>
      </c>
      <c r="D77" s="20" t="inlineStr">
        <is>
          <t>DSZA</t>
        </is>
      </c>
    </row>
    <row r="78" ht="15" customHeight="1" s="34">
      <c r="A78" s="44" t="inlineStr">
        <is>
          <t>7792183489569</t>
        </is>
      </c>
      <c r="B78" s="44" t="inlineStr">
        <is>
          <t>TO-DESCOVY 200/10 mg comp.rec.x 30</t>
        </is>
      </c>
      <c r="C78" s="44" t="inlineStr">
        <is>
          <t>1033874</t>
        </is>
      </c>
      <c r="D78" s="20" t="inlineStr">
        <is>
          <t>DSZA</t>
        </is>
      </c>
    </row>
    <row r="79" ht="15" customHeight="1" s="34">
      <c r="A79" s="44" t="inlineStr">
        <is>
          <t>7792183489576</t>
        </is>
      </c>
      <c r="B79" s="44" t="inlineStr">
        <is>
          <t>TO-DESCOVY 200/25 mg comp.rec.x 30</t>
        </is>
      </c>
      <c r="C79" s="44" t="inlineStr">
        <is>
          <t>1033875</t>
        </is>
      </c>
      <c r="D79" s="20" t="inlineStr">
        <is>
          <t>DSZA</t>
        </is>
      </c>
    </row>
    <row r="80" ht="15" customHeight="1" s="34">
      <c r="A80" s="44" t="inlineStr">
        <is>
          <t>7795348421602</t>
        </is>
      </c>
      <c r="B80" s="44" t="inlineStr">
        <is>
          <t>TO-PREVID 200/25 mg comp.rec.x 30</t>
        </is>
      </c>
      <c r="C80" s="44" t="inlineStr">
        <is>
          <t>1034037</t>
        </is>
      </c>
      <c r="D80" s="20" t="inlineStr">
        <is>
          <t>DSZA</t>
        </is>
      </c>
    </row>
    <row r="81" ht="15" customHeight="1" s="34">
      <c r="A81" s="44" t="inlineStr">
        <is>
          <t>7794640820953</t>
        </is>
      </c>
      <c r="B81" s="44" t="inlineStr">
        <is>
          <t>TO-TIVICAY 25 mg comp.x 30</t>
        </is>
      </c>
      <c r="C81" s="44" t="inlineStr">
        <is>
          <t>1034079</t>
        </is>
      </c>
      <c r="D81" s="20" t="inlineStr">
        <is>
          <t>DSZA</t>
        </is>
      </c>
    </row>
    <row r="82" ht="15" customHeight="1" s="34">
      <c r="A82" s="44" t="inlineStr">
        <is>
          <t>7794640820946</t>
        </is>
      </c>
      <c r="B82" s="44" t="inlineStr">
        <is>
          <t>TO-TIVICAY 10 mg comp.x 30</t>
        </is>
      </c>
      <c r="C82" s="44" t="inlineStr">
        <is>
          <t>1034080</t>
        </is>
      </c>
      <c r="D82" s="20" t="inlineStr">
        <is>
          <t>DSZA</t>
        </is>
      </c>
    </row>
    <row r="83" ht="15" customHeight="1" s="34">
      <c r="A83" s="44" t="inlineStr">
        <is>
          <t>7795348421831</t>
        </is>
      </c>
      <c r="B83" s="44" t="inlineStr">
        <is>
          <t>TO-ZEVUVIR 50 mg comp.rec.x 30</t>
        </is>
      </c>
      <c r="C83" s="44" t="inlineStr">
        <is>
          <t>1034201</t>
        </is>
      </c>
      <c r="D83" s="20" t="inlineStr">
        <is>
          <t>DSZA</t>
        </is>
      </c>
    </row>
    <row r="84" ht="15" customHeight="1" s="34">
      <c r="A84" s="44" t="inlineStr">
        <is>
          <t>7792183489736</t>
        </is>
      </c>
      <c r="B84" s="44" t="inlineStr">
        <is>
          <t>TO-BIKTARVY comp.rec.x 30</t>
        </is>
      </c>
      <c r="C84" s="44" t="inlineStr">
        <is>
          <t>1034245</t>
        </is>
      </c>
      <c r="D84" s="20" t="inlineStr">
        <is>
          <t>DSZA</t>
        </is>
      </c>
    </row>
    <row r="85" ht="15" customHeight="1" s="34">
      <c r="A85" s="44" t="inlineStr">
        <is>
          <t>7795314572338</t>
        </is>
      </c>
      <c r="B85" s="44" t="inlineStr">
        <is>
          <t>TO-SYMTUZA comp.rec.x 30</t>
        </is>
      </c>
      <c r="C85" s="44" t="inlineStr">
        <is>
          <t>1034272</t>
        </is>
      </c>
      <c r="D85" s="20" t="inlineStr">
        <is>
          <t>DSZA</t>
        </is>
      </c>
    </row>
    <row r="86" ht="15" customHeight="1" s="34">
      <c r="A86" s="44" t="inlineStr">
        <is>
          <t>7798112993954</t>
        </is>
      </c>
      <c r="B86" s="44" t="inlineStr">
        <is>
          <t>STO-TIALSUR comp.x 30</t>
        </is>
      </c>
      <c r="C86" s="44" t="inlineStr">
        <is>
          <t>1034471</t>
        </is>
      </c>
      <c r="D86" s="20" t="inlineStr">
        <is>
          <t>DSZA</t>
        </is>
      </c>
    </row>
    <row r="87" ht="15" customHeight="1" s="34">
      <c r="A87" s="44" t="inlineStr">
        <is>
          <t>7793081098426</t>
        </is>
      </c>
      <c r="B87" s="44" t="inlineStr">
        <is>
          <t>TO-DELSTRIGO comp.rec.x 30</t>
        </is>
      </c>
      <c r="C87" s="44" t="inlineStr">
        <is>
          <t>1034752</t>
        </is>
      </c>
      <c r="D87" s="20" t="inlineStr">
        <is>
          <t>DSZA</t>
        </is>
      </c>
    </row>
    <row r="88" ht="15" customHeight="1" s="34">
      <c r="A88" s="44" t="inlineStr">
        <is>
          <t>7793397052082</t>
        </is>
      </c>
      <c r="B88" s="44" t="inlineStr">
        <is>
          <t>TO-PAZOPATER 200 mg comp.rec.x 30</t>
        </is>
      </c>
      <c r="C88" s="44" t="inlineStr">
        <is>
          <t>1034811</t>
        </is>
      </c>
      <c r="D88" s="20" t="inlineStr">
        <is>
          <t>DSZA</t>
        </is>
      </c>
    </row>
    <row r="89" ht="15" customHeight="1" s="34">
      <c r="A89" s="44" t="inlineStr">
        <is>
          <t>7793397052099</t>
        </is>
      </c>
      <c r="B89" s="44" t="inlineStr">
        <is>
          <t>TO-PAZOPATER 400 mg comp.rec.x 30</t>
        </is>
      </c>
      <c r="C89" s="44" t="inlineStr">
        <is>
          <t>1034812</t>
        </is>
      </c>
      <c r="D89" s="20" t="inlineStr">
        <is>
          <t>DSZA</t>
        </is>
      </c>
    </row>
    <row r="90" ht="15" customHeight="1" s="34">
      <c r="A90" s="44" t="inlineStr">
        <is>
          <t>7795306839227</t>
        </is>
      </c>
      <c r="B90" s="44" t="inlineStr">
        <is>
          <t>TO-SEVELAMER SANDOZ 800 mg comp.rec.x 180</t>
        </is>
      </c>
      <c r="C90" s="44" t="inlineStr">
        <is>
          <t>1034952</t>
        </is>
      </c>
      <c r="D90" s="20" t="inlineStr">
        <is>
          <t>DSZA</t>
        </is>
      </c>
    </row>
    <row r="91" ht="15" customHeight="1" s="34">
      <c r="A91" s="44" t="inlineStr">
        <is>
          <t>7792183489941</t>
        </is>
      </c>
      <c r="B91" s="44" t="inlineStr">
        <is>
          <t>TO-ARKUS 20 mg comp.rec.x 30</t>
        </is>
      </c>
      <c r="C91" s="44" t="inlineStr">
        <is>
          <t>1034964</t>
        </is>
      </c>
      <c r="D91" s="20" t="inlineStr">
        <is>
          <t>DSZA</t>
        </is>
      </c>
    </row>
    <row r="92" ht="15" customHeight="1" s="34">
      <c r="A92" s="44" t="inlineStr">
        <is>
          <t>7792183489958</t>
        </is>
      </c>
      <c r="B92" s="44" t="inlineStr">
        <is>
          <t>TO-ARKUS 40 mg comp.rec.x 30</t>
        </is>
      </c>
      <c r="C92" s="44" t="inlineStr">
        <is>
          <t>1034966</t>
        </is>
      </c>
      <c r="D92" s="20" t="inlineStr">
        <is>
          <t>DSZA</t>
        </is>
      </c>
    </row>
    <row r="93" ht="15" customHeight="1" s="34">
      <c r="A93" s="44" t="inlineStr">
        <is>
          <t>7792183489965</t>
        </is>
      </c>
      <c r="B93" s="44" t="inlineStr">
        <is>
          <t>TO-ARKUS 60 mg comp.rec.x 30</t>
        </is>
      </c>
      <c r="C93" s="44" t="inlineStr">
        <is>
          <t>1034968</t>
        </is>
      </c>
      <c r="D93" s="20" t="inlineStr">
        <is>
          <t>DSZA</t>
        </is>
      </c>
    </row>
    <row r="94" ht="15" customHeight="1" s="34">
      <c r="A94" s="44" t="inlineStr">
        <is>
          <t>7795348423446</t>
        </is>
      </c>
      <c r="B94" s="44" t="inlineStr">
        <is>
          <t>TO-ZEVUVIR L PACK comp.rec.x 30+30</t>
        </is>
      </c>
      <c r="C94" s="44" t="inlineStr">
        <is>
          <t>1035112</t>
        </is>
      </c>
      <c r="D94" s="20" t="inlineStr">
        <is>
          <t>DSZA</t>
        </is>
      </c>
    </row>
    <row r="95" ht="15" customHeight="1" s="34">
      <c r="A95" s="44" t="inlineStr">
        <is>
          <t>7794640909061</t>
        </is>
      </c>
      <c r="B95" s="44" t="inlineStr">
        <is>
          <t>TO-DOVATO comp x30</t>
        </is>
      </c>
      <c r="C95" s="44" t="inlineStr">
        <is>
          <t>1035658</t>
        </is>
      </c>
      <c r="D95" s="20" t="inlineStr">
        <is>
          <t>DSZA</t>
        </is>
      </c>
    </row>
    <row r="96" ht="15" customHeight="1" s="34">
      <c r="A96" s="44" t="inlineStr">
        <is>
          <t>7791909100948</t>
        </is>
      </c>
      <c r="B96" s="44" t="inlineStr">
        <is>
          <t>TO-AMINET 30 mg comp.rec.x 30</t>
        </is>
      </c>
      <c r="C96" s="44" t="inlineStr">
        <is>
          <t>1035806</t>
        </is>
      </c>
      <c r="D96" s="20" t="inlineStr">
        <is>
          <t>DSZA</t>
        </is>
      </c>
    </row>
    <row r="97" ht="15" customHeight="1" s="34">
      <c r="A97" s="44" t="inlineStr">
        <is>
          <t>7791909100979</t>
        </is>
      </c>
      <c r="B97" s="44" t="inlineStr">
        <is>
          <t>TO-AMINET 60 mg comp.rec.x 30</t>
        </is>
      </c>
      <c r="C97" s="44" t="inlineStr">
        <is>
          <t>1035807</t>
        </is>
      </c>
      <c r="D97" s="20" t="inlineStr">
        <is>
          <t>DSZA</t>
        </is>
      </c>
    </row>
    <row r="98" ht="15" customHeight="1" s="34">
      <c r="A98" s="44" t="inlineStr">
        <is>
          <t>7795348423354</t>
        </is>
      </c>
      <c r="B98" s="44" t="inlineStr">
        <is>
          <t>TO-ZEVUVIR ABC PACK comp.rec.x 30+30</t>
        </is>
      </c>
      <c r="C98" s="44" t="inlineStr">
        <is>
          <t>1035819</t>
        </is>
      </c>
      <c r="D98" s="20" t="inlineStr">
        <is>
          <t>DSZA</t>
        </is>
      </c>
    </row>
    <row r="99" ht="15" customHeight="1" s="34">
      <c r="A99" s="44" t="inlineStr">
        <is>
          <t>7798129414091</t>
        </is>
      </c>
      <c r="B99" s="44" t="inlineStr">
        <is>
          <t>DOSULFIN FORTE comp.x 14</t>
        </is>
      </c>
      <c r="C99" s="44" t="inlineStr">
        <is>
          <t>1036038</t>
        </is>
      </c>
      <c r="D99" s="20" t="inlineStr">
        <is>
          <t>DSZA</t>
        </is>
      </c>
    </row>
    <row r="100" ht="15" customHeight="1" s="34">
      <c r="A100" s="44" t="inlineStr">
        <is>
          <t>7798083522733</t>
        </is>
      </c>
      <c r="B100" s="44" t="inlineStr">
        <is>
          <t>LIBINIS 14 mg comp.rec.x 28</t>
        </is>
      </c>
      <c r="C100" s="44" t="inlineStr">
        <is>
          <t>1036101</t>
        </is>
      </c>
      <c r="D100" s="20" t="inlineStr">
        <is>
          <t>DSZA</t>
        </is>
      </c>
    </row>
    <row r="101" ht="15" customHeight="1" s="34">
      <c r="A101" s="44" t="inlineStr">
        <is>
          <t>7795367550499</t>
        </is>
      </c>
      <c r="B101" s="44" t="inlineStr">
        <is>
          <t>TO-DOLUFEVIR 50 mg comp.rec.x 30</t>
        </is>
      </c>
      <c r="C101" s="44" t="inlineStr">
        <is>
          <t>1036155</t>
        </is>
      </c>
      <c r="D101" s="20" t="inlineStr">
        <is>
          <t>DSZA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06"/>
  <sheetViews>
    <sheetView topLeftCell="A17" workbookViewId="0">
      <selection activeCell="C2" sqref="C2"/>
    </sheetView>
  </sheetViews>
  <sheetFormatPr baseColWidth="10" defaultRowHeight="15.75"/>
  <cols>
    <col width="17.5703125" customWidth="1" style="77" min="1" max="1"/>
    <col width="49.5703125" bestFit="1" customWidth="1" style="78" min="2" max="2"/>
    <col width="13.7109375" bestFit="1" customWidth="1" style="78" min="3" max="3"/>
  </cols>
  <sheetData>
    <row r="1" ht="15" customHeight="1" s="34">
      <c r="A1" s="79" t="inlineStr">
        <is>
          <t>EAN</t>
        </is>
      </c>
      <c r="B1" s="80" t="inlineStr">
        <is>
          <t>Material Nombre</t>
        </is>
      </c>
      <c r="C1" s="80" t="inlineStr">
        <is>
          <t>ID Material Sap</t>
        </is>
      </c>
    </row>
    <row r="2">
      <c r="A2" s="77" t="n">
        <v>7798006872006</v>
      </c>
      <c r="B2" s="78" t="inlineStr">
        <is>
          <t>TO-ZIDOVUDINA FILAXIS** 100 mg caps.x 100</t>
        </is>
      </c>
      <c r="C2" s="81" t="n">
        <v>250</v>
      </c>
    </row>
    <row r="3">
      <c r="A3" s="77" t="n">
        <v>7796930007310</v>
      </c>
      <c r="B3" s="78" t="inlineStr">
        <is>
          <t>TO-3 TC ** 150 mg comp.rec.x 60</t>
        </is>
      </c>
      <c r="C3" s="81" t="n">
        <v>528</v>
      </c>
    </row>
    <row r="4">
      <c r="A4" s="77" t="n">
        <v>7795348001859</v>
      </c>
      <c r="B4" s="78" t="inlineStr">
        <is>
          <t>TO-ZETROTAX RICHMOND** 10 mg/ml jbe.x 240 ml</t>
        </is>
      </c>
      <c r="C4" s="81" t="n">
        <v>534</v>
      </c>
    </row>
    <row r="5">
      <c r="A5" s="77" t="n">
        <v>7796930003336</v>
      </c>
      <c r="B5" s="78" t="inlineStr">
        <is>
          <t>TO-3 TC COMPLEX** comp.rec.x 60</t>
        </is>
      </c>
      <c r="C5" s="81" t="n">
        <v>620</v>
      </c>
    </row>
    <row r="6">
      <c r="A6" s="77" t="n">
        <v>7796930007303</v>
      </c>
      <c r="B6" s="78" t="inlineStr">
        <is>
          <t>TO-3 TC** sol.x 240 ml</t>
        </is>
      </c>
      <c r="C6" s="81" t="n">
        <v>635</v>
      </c>
    </row>
    <row r="7">
      <c r="A7" s="77" t="n">
        <v>7796930003978</v>
      </c>
      <c r="B7" s="78" t="inlineStr">
        <is>
          <t>TO-ZIAGENAVIR** 300 mg comp.rec.x 60</t>
        </is>
      </c>
      <c r="C7" s="81" t="n">
        <v>693</v>
      </c>
    </row>
    <row r="8">
      <c r="A8" s="77" t="n">
        <v>7798007801784</v>
      </c>
      <c r="B8" s="78" t="inlineStr">
        <is>
          <t>TO-KESS** 150 mg comp.x 60</t>
        </is>
      </c>
      <c r="C8" s="81" t="n">
        <v>764</v>
      </c>
    </row>
    <row r="9">
      <c r="A9" s="77" t="n">
        <v>7798007801906</v>
      </c>
      <c r="B9" s="78" t="inlineStr">
        <is>
          <t>TO-KESS COMPLEX** comp.x 60</t>
        </is>
      </c>
      <c r="C9" s="81" t="n">
        <v>808</v>
      </c>
    </row>
    <row r="10">
      <c r="A10" s="77" t="n">
        <v>7796930003985</v>
      </c>
      <c r="B10" s="78" t="inlineStr">
        <is>
          <t>TO-ZIAGENAVIR** 20mg/ml sol.oral x 240ml</t>
        </is>
      </c>
      <c r="C10" s="81" t="n">
        <v>829</v>
      </c>
    </row>
    <row r="11">
      <c r="A11" s="77" t="n">
        <v>7795304866133</v>
      </c>
      <c r="B11" s="78" t="inlineStr">
        <is>
          <t>TO-VIRAMUNE** susp.x 240 ml</t>
        </is>
      </c>
      <c r="C11" s="81" t="n">
        <v>913</v>
      </c>
    </row>
    <row r="12">
      <c r="A12" s="77" t="n">
        <v>7795305791588</v>
      </c>
      <c r="B12" s="78" t="inlineStr">
        <is>
          <t>STO-VIDEX EC 400 mg caps.x 30</t>
        </is>
      </c>
      <c r="C12" s="81" t="n">
        <v>1045</v>
      </c>
    </row>
    <row r="13">
      <c r="A13" s="77" t="n">
        <v>7796930008003</v>
      </c>
      <c r="B13" s="78" t="inlineStr">
        <is>
          <t>TO-TRICIVIR** comp.rec.x60</t>
        </is>
      </c>
      <c r="C13" s="81" t="n">
        <v>1140</v>
      </c>
    </row>
    <row r="14">
      <c r="A14" s="77" t="n">
        <v>7795305791540</v>
      </c>
      <c r="B14" s="78" t="inlineStr">
        <is>
          <t>TO-VIDEX EC 200 mg caps.x 30</t>
        </is>
      </c>
      <c r="C14" s="81" t="n">
        <v>1206</v>
      </c>
    </row>
    <row r="15">
      <c r="A15" s="77" t="n">
        <v>7795305791571</v>
      </c>
      <c r="B15" s="78" t="inlineStr">
        <is>
          <t>STO-VIDEX EC 250 mg caps.x 30</t>
        </is>
      </c>
      <c r="C15" s="81" t="n">
        <v>1226</v>
      </c>
    </row>
    <row r="16">
      <c r="A16" s="77" t="n">
        <v>7797991146819</v>
      </c>
      <c r="B16" s="78" t="inlineStr">
        <is>
          <t>STO-STOCRIN** 600 mg x 30 comp.</t>
        </is>
      </c>
      <c r="C16" s="81" t="n">
        <v>7241</v>
      </c>
    </row>
    <row r="17">
      <c r="A17" s="77" t="n">
        <v>7795336079617</v>
      </c>
      <c r="B17" s="78" t="inlineStr">
        <is>
          <t>TO-AZITROMICINA RICHET (ATB) 500mg comp.x 3 (Est.)</t>
        </is>
      </c>
      <c r="C17" s="81" t="n">
        <v>7655</v>
      </c>
    </row>
    <row r="18">
      <c r="A18" s="77" t="n">
        <v>7795367053815</v>
      </c>
      <c r="B18" s="78" t="inlineStr">
        <is>
          <t>TO-MUVIDINA** comp.x 60</t>
        </is>
      </c>
      <c r="C18" s="81" t="n">
        <v>7792</v>
      </c>
    </row>
    <row r="19">
      <c r="A19" s="77" t="n">
        <v>7796285048969</v>
      </c>
      <c r="B19" s="78" t="inlineStr">
        <is>
          <t>CRONOPEN (ATB) 500 mg comp.rec.x 3</t>
        </is>
      </c>
      <c r="C19" s="81" t="n">
        <v>7903</v>
      </c>
    </row>
    <row r="20">
      <c r="A20" s="77" t="n">
        <v>7798006871870</v>
      </c>
      <c r="B20" s="78" t="inlineStr">
        <is>
          <t>TO-FILIDE 200 mg comp.x 60</t>
        </is>
      </c>
      <c r="C20" s="81" t="n">
        <v>9697</v>
      </c>
    </row>
    <row r="21">
      <c r="A21" s="77" t="n">
        <v>7798061750943</v>
      </c>
      <c r="B21" s="78" t="inlineStr">
        <is>
          <t>TO-STAVUDINA** jbe.x 200 ml</t>
        </is>
      </c>
      <c r="C21" s="81" t="n">
        <v>10493</v>
      </c>
    </row>
    <row r="22">
      <c r="A22" s="77" t="n">
        <v>7795348003501</v>
      </c>
      <c r="B22" s="78" t="inlineStr">
        <is>
          <t>TO-ZEPRIL** 300 mg comp.rec.x 60</t>
        </is>
      </c>
      <c r="C22" s="81" t="n">
        <v>10939</v>
      </c>
    </row>
    <row r="23">
      <c r="A23" s="77" t="n">
        <v>3000033631193</v>
      </c>
      <c r="B23" s="78" t="inlineStr">
        <is>
          <t>STO-REYATAZ** 200 mg caps.x 60</t>
        </is>
      </c>
      <c r="C23" s="81" t="n">
        <v>10984</v>
      </c>
    </row>
    <row r="24">
      <c r="A24" s="77" t="n">
        <v>7795348003419</v>
      </c>
      <c r="B24" s="78" t="inlineStr">
        <is>
          <t>TO-PROTEASE 200 mg comp.x 60</t>
        </is>
      </c>
      <c r="C24" s="81" t="n">
        <v>11014</v>
      </c>
    </row>
    <row r="25">
      <c r="A25" s="77" t="n">
        <v>7792183487787</v>
      </c>
      <c r="B25" s="78" t="inlineStr">
        <is>
          <t>STO-VIREAD** comp.rec.x 30</t>
        </is>
      </c>
      <c r="C25" s="81" t="n">
        <v>11055</v>
      </c>
    </row>
    <row r="26">
      <c r="A26" s="77" t="n">
        <v>7795348250189</v>
      </c>
      <c r="B26" s="78" t="inlineStr">
        <is>
          <t>STO-VIRORREVER 600** 600 mg comp.x 30</t>
        </is>
      </c>
      <c r="C26" s="81" t="n">
        <v>11537</v>
      </c>
    </row>
    <row r="27">
      <c r="A27" s="77" t="n">
        <v>7795348003037</v>
      </c>
      <c r="B27" s="78" t="inlineStr">
        <is>
          <t>TO-ZETAVUDIN** comp.rec.x 60</t>
        </is>
      </c>
      <c r="C27" s="81" t="n">
        <v>11539</v>
      </c>
    </row>
    <row r="28">
      <c r="A28" s="77" t="n">
        <v>7794640408021</v>
      </c>
      <c r="B28" s="78" t="inlineStr">
        <is>
          <t>TO-TELZIR** 700 mg comp.x 60</t>
        </is>
      </c>
      <c r="C28" s="81" t="n">
        <v>11586</v>
      </c>
    </row>
    <row r="29">
      <c r="A29" s="77" t="n">
        <v>7792371649973</v>
      </c>
      <c r="B29" s="78" t="inlineStr">
        <is>
          <t>TO-FUZEON** 90 mg viales x 60 + kit de aplicacion</t>
        </is>
      </c>
      <c r="C29" s="81" t="n">
        <v>19034</v>
      </c>
    </row>
    <row r="30">
      <c r="A30" s="77" t="n">
        <v>7792371004833</v>
      </c>
      <c r="B30" s="78" t="inlineStr">
        <is>
          <t>BACTRIM FUERTE comp.x 10</t>
        </is>
      </c>
      <c r="C30" s="81" t="n">
        <v>19364</v>
      </c>
    </row>
    <row r="31">
      <c r="A31" s="77" t="n">
        <v>7796285049256</v>
      </c>
      <c r="B31" s="78" t="inlineStr">
        <is>
          <t>CRONOPEN (ATB) 500 mg comp.rec.x 5</t>
        </is>
      </c>
      <c r="C31" s="81" t="n">
        <v>19585</v>
      </c>
    </row>
    <row r="32">
      <c r="A32" s="77" t="n">
        <v>7794640401701</v>
      </c>
      <c r="B32" s="78" t="inlineStr">
        <is>
          <t>TO-KIVEXA** comp. x 30</t>
        </is>
      </c>
      <c r="C32" s="81" t="n">
        <v>19939</v>
      </c>
    </row>
    <row r="33">
      <c r="A33" s="77" t="n">
        <v>7795367054171</v>
      </c>
      <c r="B33" s="78" t="inlineStr">
        <is>
          <t>TO-FINECIL** 300 mg comp.x 60</t>
        </is>
      </c>
      <c r="C33" s="81" t="n">
        <v>20576</v>
      </c>
    </row>
    <row r="34">
      <c r="A34" s="77" t="n">
        <v>7795304866881</v>
      </c>
      <c r="B34" s="78" t="inlineStr">
        <is>
          <t>STO-APTIVUS** 250mg caps.x120</t>
        </is>
      </c>
      <c r="C34" s="81" t="n">
        <v>20613</v>
      </c>
    </row>
    <row r="35">
      <c r="A35" s="77" t="n">
        <v>7795367054522</v>
      </c>
      <c r="B35" s="78" t="inlineStr">
        <is>
          <t>STO-SULFINAV** 600 mg comp.x 30</t>
        </is>
      </c>
      <c r="C35" s="81" t="n">
        <v>21100</v>
      </c>
    </row>
    <row r="36">
      <c r="A36" s="77" t="n">
        <v>7792183488647</v>
      </c>
      <c r="B36" s="78" t="inlineStr">
        <is>
          <t>STO-TRUVADA** comp. rec. x 30</t>
        </is>
      </c>
      <c r="C36" s="81" t="n">
        <v>21128</v>
      </c>
    </row>
    <row r="37">
      <c r="A37" s="77" t="n">
        <v>7798061751292</v>
      </c>
      <c r="B37" s="78" t="inlineStr">
        <is>
          <t>TO-PLUSABCIR** 300 mg comp.rec.x 60</t>
        </is>
      </c>
      <c r="C37" s="81" t="n">
        <v>21303</v>
      </c>
    </row>
    <row r="38">
      <c r="A38" s="77" t="n">
        <v>7795348250943</v>
      </c>
      <c r="B38" s="78" t="inlineStr">
        <is>
          <t>TO-LAZINEVIR** comp.rec.x 60</t>
        </is>
      </c>
      <c r="C38" s="81" t="n">
        <v>21922</v>
      </c>
    </row>
    <row r="39">
      <c r="A39" s="77" t="n">
        <v>7798084680821</v>
      </c>
      <c r="B39" s="78" t="inlineStr">
        <is>
          <t>MUTUM 150 mg comp.x 4</t>
        </is>
      </c>
      <c r="C39" s="81" t="n">
        <v>22132</v>
      </c>
    </row>
    <row r="40">
      <c r="A40" s="77" t="n">
        <v>7798061750424</v>
      </c>
      <c r="B40" s="78" t="inlineStr">
        <is>
          <t>TO-AMILITRAP** 150 mg comp.rec.x 60</t>
        </is>
      </c>
      <c r="C40" s="81" t="n">
        <v>22882</v>
      </c>
    </row>
    <row r="41">
      <c r="A41" s="77" t="n">
        <v>3000033622634</v>
      </c>
      <c r="B41" s="78" t="inlineStr">
        <is>
          <t>STO-REYATAZ** 300 mg caps. x 30</t>
        </is>
      </c>
      <c r="C41" s="81" t="n">
        <v>22963</v>
      </c>
    </row>
    <row r="42">
      <c r="A42" s="77" t="n">
        <v>7797991150199</v>
      </c>
      <c r="B42" s="78" t="inlineStr">
        <is>
          <t>STO-ISENTRESS** 400 mg comp. x 60</t>
        </is>
      </c>
      <c r="C42" s="81" t="n">
        <v>23411</v>
      </c>
    </row>
    <row r="43">
      <c r="A43" s="77" t="n">
        <v>7795367055390</v>
      </c>
      <c r="B43" s="78" t="inlineStr">
        <is>
          <t>TO-ZIDOMUV** comp.x 60</t>
        </is>
      </c>
      <c r="C43" s="81" t="n">
        <v>24500</v>
      </c>
    </row>
    <row r="44">
      <c r="A44" s="77" t="n">
        <v>7795336063340</v>
      </c>
      <c r="B44" s="78" t="inlineStr">
        <is>
          <t>FLUCONAZOL RICHET 200 mg comp.x 10 (Est.)</t>
        </is>
      </c>
      <c r="C44" s="81" t="n">
        <v>24727</v>
      </c>
    </row>
    <row r="45">
      <c r="A45" s="77" t="n">
        <v>7795367055284</v>
      </c>
      <c r="B45" s="78" t="inlineStr">
        <is>
          <t>TO-ORALMUV** 300 mg comp.rec.x 30</t>
        </is>
      </c>
      <c r="C45" s="81" t="n">
        <v>24792</v>
      </c>
    </row>
    <row r="46">
      <c r="A46" s="77" t="n">
        <v>7791829018910</v>
      </c>
      <c r="B46" s="78" t="inlineStr">
        <is>
          <t>TO-PANKA** 300 mg comp.rec.x 60</t>
        </is>
      </c>
      <c r="C46" s="81" t="n">
        <v>26266</v>
      </c>
    </row>
    <row r="47">
      <c r="A47" s="77" t="n">
        <v>7795348251223</v>
      </c>
      <c r="B47" s="78" t="inlineStr">
        <is>
          <t>STO-LEUZAN** 300 mg comp. x 30</t>
        </is>
      </c>
      <c r="C47" s="81" t="n">
        <v>26752</v>
      </c>
    </row>
    <row r="48">
      <c r="A48" s="77" t="n">
        <v>7791829019344</v>
      </c>
      <c r="B48" s="78" t="inlineStr">
        <is>
          <t>STO-ZULETEL** 600 mg comp.x 30</t>
        </is>
      </c>
      <c r="C48" s="81" t="n">
        <v>27184</v>
      </c>
    </row>
    <row r="49">
      <c r="A49" s="77" t="n">
        <v>7792183000443</v>
      </c>
      <c r="B49" s="78" t="inlineStr">
        <is>
          <t>STO-ATRIPLA** comp.x30</t>
        </is>
      </c>
      <c r="C49" s="81" t="n">
        <v>27425</v>
      </c>
    </row>
    <row r="50">
      <c r="A50" s="77" t="n">
        <v>7795314023458</v>
      </c>
      <c r="B50" s="78" t="inlineStr">
        <is>
          <t>STO-PREZISTA** 600mg comp.x60</t>
        </is>
      </c>
      <c r="C50" s="81" t="n">
        <v>27459</v>
      </c>
    </row>
    <row r="51">
      <c r="A51" s="77" t="n">
        <v>7795367000239</v>
      </c>
      <c r="B51" s="78" t="inlineStr">
        <is>
          <t>STO-VIRAKAM** 300 mg comp.x 30</t>
        </is>
      </c>
      <c r="C51" s="81" t="n">
        <v>27669</v>
      </c>
    </row>
    <row r="52">
      <c r="A52" s="77" t="n">
        <v>7795348000258</v>
      </c>
      <c r="B52" s="78" t="inlineStr">
        <is>
          <t>TO-SELMIVIR** comp.rec.x 30</t>
        </is>
      </c>
      <c r="C52" s="81" t="n">
        <v>28621</v>
      </c>
    </row>
    <row r="53">
      <c r="A53" s="77" t="n">
        <v>7795367000376</v>
      </c>
      <c r="B53" s="78" t="inlineStr">
        <is>
          <t>TO-PROFELVIR comp. rec. x 30</t>
        </is>
      </c>
      <c r="C53" s="81" t="n">
        <v>28919</v>
      </c>
    </row>
    <row r="54">
      <c r="A54" s="77" t="n">
        <v>7795348000326</v>
      </c>
      <c r="B54" s="78" t="inlineStr">
        <is>
          <t>STO-MIVUTEN** comp.rec.x 30</t>
        </is>
      </c>
      <c r="C54" s="81" t="n">
        <v>29011</v>
      </c>
    </row>
    <row r="55">
      <c r="A55" s="77" t="n">
        <v>7795314023694</v>
      </c>
      <c r="B55" s="78" t="inlineStr">
        <is>
          <t>STO-PREZISTA** 400mg comp.x60</t>
        </is>
      </c>
      <c r="C55" s="81" t="n">
        <v>29504</v>
      </c>
    </row>
    <row r="56">
      <c r="A56" s="77" t="n">
        <v>7795314023700</v>
      </c>
      <c r="B56" s="78" t="inlineStr">
        <is>
          <t>TO-PREZISTA** 150mg comp.x240</t>
        </is>
      </c>
      <c r="C56" s="81" t="n">
        <v>29721</v>
      </c>
    </row>
    <row r="57">
      <c r="A57" s="77" t="n">
        <v>7794640820076</v>
      </c>
      <c r="B57" s="78" t="inlineStr">
        <is>
          <t>STO-CELSENTRI** 300mg comp.x60</t>
        </is>
      </c>
      <c r="C57" s="81" t="n">
        <v>30110</v>
      </c>
    </row>
    <row r="58">
      <c r="A58" s="77" t="n">
        <v>7794640820083</v>
      </c>
      <c r="B58" s="78" t="inlineStr">
        <is>
          <t>STO-CELSENTRI** 150mg comp.x60</t>
        </is>
      </c>
      <c r="C58" s="81" t="n">
        <v>30136</v>
      </c>
    </row>
    <row r="59">
      <c r="A59" s="77" t="n">
        <v>7795336079624</v>
      </c>
      <c r="B59" s="78" t="inlineStr">
        <is>
          <t>TO-AZITROMICINA RICHET (ATB) 500mg comp.x 6</t>
        </is>
      </c>
      <c r="C59" s="81" t="n">
        <v>30212</v>
      </c>
    </row>
    <row r="60">
      <c r="A60" s="77" t="n">
        <v>7795367001069</v>
      </c>
      <c r="B60" s="78" t="inlineStr">
        <is>
          <t>TO-MUVIDINA PLUS** comp.rec.x 60</t>
        </is>
      </c>
      <c r="C60" s="81" t="n">
        <v>30590</v>
      </c>
    </row>
    <row r="61">
      <c r="A61" s="77" t="n">
        <v>7795367001038</v>
      </c>
      <c r="B61" s="78" t="inlineStr">
        <is>
          <t>STO-TELAVIR** comp.rec.x 30</t>
        </is>
      </c>
      <c r="C61" s="81" t="n">
        <v>30591</v>
      </c>
    </row>
    <row r="62">
      <c r="A62" s="77" t="n">
        <v>7795348001705</v>
      </c>
      <c r="B62" s="78" t="inlineStr">
        <is>
          <t>STO-VIRONTAR** 100/600 comp.rec.x 60</t>
        </is>
      </c>
      <c r="C62" s="81" t="n">
        <v>1031120</v>
      </c>
    </row>
    <row r="63">
      <c r="A63" s="77" t="n">
        <v>7791829018903</v>
      </c>
      <c r="B63" s="78" t="inlineStr">
        <is>
          <t>STO-VIDARA** comp.rec.x 30</t>
        </is>
      </c>
      <c r="C63" s="81" t="n">
        <v>1031182</v>
      </c>
    </row>
    <row r="64">
      <c r="A64" s="77" t="n">
        <v>7793397077269</v>
      </c>
      <c r="B64" s="78" t="inlineStr">
        <is>
          <t>STO-EDILOSIV 50 mg comp.x 60</t>
        </is>
      </c>
      <c r="C64" s="81" t="n">
        <v>1031370</v>
      </c>
    </row>
    <row r="65">
      <c r="A65" s="77" t="n">
        <v>7795367003544</v>
      </c>
      <c r="B65" s="78" t="inlineStr">
        <is>
          <t>STO-RESISVIR** 600 mg comp.rec.x 60</t>
        </is>
      </c>
      <c r="C65" s="81" t="n">
        <v>1031372</v>
      </c>
    </row>
    <row r="66">
      <c r="A66" s="77" t="n">
        <v>7795348000357</v>
      </c>
      <c r="B66" s="78" t="inlineStr">
        <is>
          <t>TO-VUCLODIR** 300 mg comp x 30</t>
        </is>
      </c>
      <c r="C66" s="81" t="n">
        <v>1031389</v>
      </c>
    </row>
    <row r="67">
      <c r="A67" s="77" t="n">
        <v>7794640820793</v>
      </c>
      <c r="B67" s="78" t="inlineStr">
        <is>
          <t>TO-TIVICAY** 50mg x 30 comp.</t>
        </is>
      </c>
      <c r="C67" s="81" t="n">
        <v>1031712</v>
      </c>
    </row>
    <row r="68">
      <c r="A68" s="77" t="n">
        <v>7797991000678</v>
      </c>
      <c r="B68" s="78" t="inlineStr">
        <is>
          <t>STO-ISENTRESS** 100 mg comp.mast.x 60</t>
        </is>
      </c>
      <c r="C68" s="81" t="n">
        <v>1031881</v>
      </c>
    </row>
    <row r="69">
      <c r="A69" s="77" t="n">
        <v>7797991000661</v>
      </c>
      <c r="B69" s="78" t="inlineStr">
        <is>
          <t>STO-ISENTRESS** 25 mg comp.mast.x 60</t>
        </is>
      </c>
      <c r="C69" s="81" t="n">
        <v>1031882</v>
      </c>
    </row>
    <row r="70">
      <c r="A70" s="77" t="n">
        <v>7795314023762</v>
      </c>
      <c r="B70" s="78" t="inlineStr">
        <is>
          <t>TO-INTELENCE** 200mg comp.x60</t>
        </is>
      </c>
      <c r="C70" s="81" t="n">
        <v>1031893</v>
      </c>
    </row>
    <row r="71">
      <c r="A71" s="77" t="n">
        <v>7796285277314</v>
      </c>
      <c r="B71" s="78" t="inlineStr">
        <is>
          <t>STO-REMIVIR** comp.rec.x30</t>
        </is>
      </c>
      <c r="C71" s="81" t="n">
        <v>1032116</v>
      </c>
    </row>
    <row r="72">
      <c r="A72" s="77" t="n">
        <v>7792183001945</v>
      </c>
      <c r="B72" s="78" t="inlineStr">
        <is>
          <t>STO-STRIBILD** comp.rec.x30</t>
        </is>
      </c>
      <c r="C72" s="81" t="n">
        <v>1032188</v>
      </c>
    </row>
    <row r="73">
      <c r="A73" s="77" t="n">
        <v>7795348002825</v>
      </c>
      <c r="B73" s="78" t="inlineStr">
        <is>
          <t>STO-VIRONTAR N** 100/800 comp.rec.ran.x30</t>
        </is>
      </c>
      <c r="C73" s="81" t="n">
        <v>1032222</v>
      </c>
    </row>
    <row r="74">
      <c r="A74" s="77" t="n">
        <v>7793397051443</v>
      </c>
      <c r="B74" s="78" t="inlineStr">
        <is>
          <t>TO-PAZOPATER** 400mg comp.rec.x30 (PA)</t>
        </is>
      </c>
      <c r="C74" s="81" t="n">
        <v>1032299</v>
      </c>
    </row>
    <row r="75">
      <c r="A75" s="77" t="n">
        <v>8054083005003</v>
      </c>
      <c r="B75" s="78" t="inlineStr">
        <is>
          <t>STO-RITONAVIR ABBVIE** comp.x30</t>
        </is>
      </c>
      <c r="C75" s="81" t="n">
        <v>1032301</v>
      </c>
    </row>
    <row r="76">
      <c r="A76" s="77" t="n">
        <v>8054083003474</v>
      </c>
      <c r="B76" s="78" t="inlineStr">
        <is>
          <t>STO-KALETRA 50mg/200mg comp.rec.x120</t>
        </is>
      </c>
      <c r="C76" s="81" t="n">
        <v>1032380</v>
      </c>
    </row>
    <row r="77">
      <c r="A77" s="77" t="n">
        <v>7798061750837</v>
      </c>
      <c r="B77" s="78" t="inlineStr">
        <is>
          <t>TO-ZIDOVUDINA DOSA** 200mg/20ml f.a</t>
        </is>
      </c>
      <c r="C77" s="81" t="n">
        <v>1032382</v>
      </c>
    </row>
    <row r="78">
      <c r="A78" s="77" t="n">
        <v>7793397051436</v>
      </c>
      <c r="B78" s="78" t="inlineStr">
        <is>
          <t>TO-PAZOPATER** 200mg comp.rec.x30 (PA)</t>
        </is>
      </c>
      <c r="C78" s="81" t="n">
        <v>1032413</v>
      </c>
    </row>
    <row r="79">
      <c r="A79" s="77" t="n">
        <v>7792183002539</v>
      </c>
      <c r="B79" s="78" t="inlineStr">
        <is>
          <t>STO-COMPLERA** comp.rec.x30</t>
        </is>
      </c>
      <c r="C79" s="81" t="n">
        <v>1032424</v>
      </c>
    </row>
    <row r="80">
      <c r="A80" s="77" t="n">
        <v>7794640820854</v>
      </c>
      <c r="B80" s="78" t="inlineStr">
        <is>
          <t>TO-TRIUMEQ** 50mg/300mg/600mg</t>
        </is>
      </c>
      <c r="C80" s="81" t="n">
        <v>1032425</v>
      </c>
    </row>
    <row r="81">
      <c r="A81" s="77" t="n">
        <v>7798008272125</v>
      </c>
      <c r="B81" s="78" t="inlineStr">
        <is>
          <t>STO-EVOTAZ** 300/150mg caps.x30</t>
        </is>
      </c>
      <c r="C81" s="81" t="n">
        <v>1032554</v>
      </c>
    </row>
    <row r="82">
      <c r="A82" s="77" t="n">
        <v>7793397051474</v>
      </c>
      <c r="B82" s="78" t="inlineStr">
        <is>
          <t>TO-FOSEVA 800mg comp.rec.x180</t>
        </is>
      </c>
      <c r="C82" s="81" t="n">
        <v>1032577</v>
      </c>
    </row>
    <row r="83">
      <c r="A83" s="77" t="n">
        <v>7793397090305</v>
      </c>
      <c r="B83" s="78" t="inlineStr">
        <is>
          <t>TO-TERFLIMIDA 14mg comp.rec.x28</t>
        </is>
      </c>
      <c r="C83" s="81" t="n">
        <v>1032669</v>
      </c>
    </row>
    <row r="84">
      <c r="A84" s="77" t="n">
        <v>7793397051535</v>
      </c>
      <c r="B84" s="78" t="inlineStr">
        <is>
          <t>TO-TENALCET 30mg comp.rec.x30</t>
        </is>
      </c>
      <c r="C84" s="81" t="n">
        <v>1032748</v>
      </c>
    </row>
    <row r="85">
      <c r="A85" s="77" t="n">
        <v>7793397051542</v>
      </c>
      <c r="B85" s="78" t="inlineStr">
        <is>
          <t>TO-TENALCET 60mg comp.rec.x30</t>
        </is>
      </c>
      <c r="C85" s="81" t="n">
        <v>1032750</v>
      </c>
    </row>
    <row r="86">
      <c r="A86" s="77" t="n">
        <v>8054083006406</v>
      </c>
      <c r="B86" s="78" t="inlineStr">
        <is>
          <t>STO-KALETRA sol.oral x160ml</t>
        </is>
      </c>
      <c r="C86" s="81" t="n">
        <v>1032790</v>
      </c>
    </row>
    <row r="87">
      <c r="A87" s="77" t="n">
        <v>8054083003382</v>
      </c>
      <c r="B87" s="78" t="inlineStr">
        <is>
          <t>STO-KALETRA** 25/100mg comp.rec.x60</t>
        </is>
      </c>
      <c r="C87" s="81" t="n">
        <v>1032830</v>
      </c>
    </row>
    <row r="88">
      <c r="A88" s="77" t="n">
        <v>7795348003242</v>
      </c>
      <c r="B88" s="78" t="inlineStr">
        <is>
          <t>STO-TRIVENZ** comp. x 30</t>
        </is>
      </c>
      <c r="C88" s="81" t="n">
        <v>1032899</v>
      </c>
    </row>
    <row r="89">
      <c r="A89" s="77" t="n">
        <v>7796285279905</v>
      </c>
      <c r="B89" s="78" t="inlineStr">
        <is>
          <t>STO-SIMPLIR** comp.rec.x30</t>
        </is>
      </c>
      <c r="C89" s="81" t="n">
        <v>1032986</v>
      </c>
    </row>
    <row r="90">
      <c r="A90" s="77" t="n">
        <v>7792183002843</v>
      </c>
      <c r="B90" s="78" t="inlineStr">
        <is>
          <t>TO-GENVOYA** comp.rec.x30</t>
        </is>
      </c>
      <c r="C90" s="81" t="n">
        <v>1033043</v>
      </c>
    </row>
    <row r="91">
      <c r="A91" s="77" t="n">
        <v>7793397051658</v>
      </c>
      <c r="B91" s="78" t="inlineStr">
        <is>
          <t>TO-PARITOL 5mcg f.a.x5</t>
        </is>
      </c>
      <c r="C91" s="81" t="n">
        <v>1033050</v>
      </c>
    </row>
    <row r="92">
      <c r="A92" s="77" t="n">
        <v>7795367010030</v>
      </c>
      <c r="B92" s="78" t="inlineStr">
        <is>
          <t>STO-TEFALA comp.rec.x 30</t>
        </is>
      </c>
      <c r="C92" s="81" t="n">
        <v>1033533</v>
      </c>
    </row>
    <row r="93">
      <c r="A93" s="77" t="n">
        <v>7793397090428</v>
      </c>
      <c r="B93" s="78" t="inlineStr">
        <is>
          <t>TO-TILMURATO 240mg caps.x60</t>
        </is>
      </c>
      <c r="C93" s="81" t="n">
        <v>1033553</v>
      </c>
    </row>
    <row r="94">
      <c r="A94" s="77" t="n">
        <v>7793081098334</v>
      </c>
      <c r="B94" s="78" t="inlineStr">
        <is>
          <t>STO-ISENTRESS 600mg comp.rec.x60</t>
        </is>
      </c>
      <c r="C94" s="81" t="n">
        <v>1033676</v>
      </c>
    </row>
    <row r="95">
      <c r="A95" s="77" t="n">
        <v>7792183489507</v>
      </c>
      <c r="B95" s="78" t="inlineStr">
        <is>
          <t>TO-VEMLIDY comp.rec.x 30</t>
        </is>
      </c>
      <c r="C95" s="81" t="n">
        <v>1033709</v>
      </c>
    </row>
    <row r="96">
      <c r="A96" s="77" t="n">
        <v>7792183489569</v>
      </c>
      <c r="B96" s="78" t="inlineStr">
        <is>
          <t>TO-DESCOVY 200/10 mg comp.rec.x 30</t>
        </is>
      </c>
      <c r="C96" s="81" t="n">
        <v>1033874</v>
      </c>
    </row>
    <row r="97">
      <c r="A97" s="77" t="n">
        <v>7792183489576</v>
      </c>
      <c r="B97" s="78" t="inlineStr">
        <is>
          <t>TO-DESCOVY 200/25 mg comp.rec.x 30</t>
        </is>
      </c>
      <c r="C97" s="81" t="n">
        <v>1033875</v>
      </c>
    </row>
    <row r="98">
      <c r="A98" s="77" t="n">
        <v>7795348421602</v>
      </c>
      <c r="B98" s="78" t="inlineStr">
        <is>
          <t>TO-PREVID 200/25 mg comp.rec.x 30</t>
        </is>
      </c>
      <c r="C98" s="81" t="n">
        <v>1034037</v>
      </c>
    </row>
    <row r="99">
      <c r="A99" s="77" t="n">
        <v>7794640820953</v>
      </c>
      <c r="B99" s="78" t="inlineStr">
        <is>
          <t>TO-TIVICAY 25 mg comp.x 30</t>
        </is>
      </c>
      <c r="C99" s="81" t="n">
        <v>1034079</v>
      </c>
    </row>
    <row r="100">
      <c r="A100" s="77" t="n">
        <v>7794640820946</v>
      </c>
      <c r="B100" s="78" t="inlineStr">
        <is>
          <t>TO-TIVICAY 10 mg comp.x 30</t>
        </is>
      </c>
      <c r="C100" s="81" t="n">
        <v>1034080</v>
      </c>
    </row>
    <row r="101">
      <c r="A101" s="77" t="n">
        <v>7795348421831</v>
      </c>
      <c r="B101" s="78" t="inlineStr">
        <is>
          <t>TO-ZEVUVIR 50 mg comp.rec.x 30</t>
        </is>
      </c>
      <c r="C101" s="81" t="n">
        <v>1034201</v>
      </c>
    </row>
    <row r="102">
      <c r="A102" s="77" t="n">
        <v>7792183489736</v>
      </c>
      <c r="B102" s="78" t="inlineStr">
        <is>
          <t>TO-BIKTARVY comp.rec.x 30</t>
        </is>
      </c>
      <c r="C102" s="81" t="n">
        <v>1034245</v>
      </c>
    </row>
    <row r="103">
      <c r="A103" s="77" t="n">
        <v>7795314572338</v>
      </c>
      <c r="B103" s="78" t="inlineStr">
        <is>
          <t>TO-SYMTUZA comp.rec.x 30</t>
        </is>
      </c>
      <c r="C103" s="81" t="n">
        <v>1034272</v>
      </c>
    </row>
    <row r="104">
      <c r="A104" s="77" t="n">
        <v>7793397090411</v>
      </c>
      <c r="B104" s="78" t="inlineStr">
        <is>
          <t>TO-TILMURATO 120mg caps.x14</t>
        </is>
      </c>
      <c r="C104" s="81" t="n">
        <v>1034275</v>
      </c>
    </row>
    <row r="105">
      <c r="A105" s="77" t="n">
        <v>7793397052006</v>
      </c>
      <c r="B105" s="78" t="inlineStr">
        <is>
          <t>TO-PAZOPATER 200 mg comp.rec.x 30</t>
        </is>
      </c>
      <c r="C105" s="81" t="n">
        <v>1034433</v>
      </c>
    </row>
    <row r="106">
      <c r="A106" s="77" t="n">
        <v>7798112993954</v>
      </c>
      <c r="B106" s="78" t="inlineStr">
        <is>
          <t>STO-TIALSUR comp.x 30</t>
        </is>
      </c>
      <c r="C106" s="81" t="n">
        <v>1034471</v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Hoja3">
    <tabColor rgb="FFFFC00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M1720"/>
  <sheetViews>
    <sheetView zoomScale="80" zoomScaleNormal="80" workbookViewId="0">
      <selection activeCell="A5" sqref="A5:XFD5"/>
    </sheetView>
  </sheetViews>
  <sheetFormatPr baseColWidth="10" defaultRowHeight="15"/>
  <cols>
    <col width="21.42578125" customWidth="1" style="34" min="1" max="1"/>
    <col width="37.42578125" bestFit="1" customWidth="1" style="34" min="2" max="2"/>
    <col width="19.85546875" customWidth="1" style="34" min="3" max="3"/>
    <col width="17.7109375" bestFit="1" customWidth="1" style="34" min="4" max="4"/>
    <col width="20" bestFit="1" customWidth="1" style="34" min="5" max="5"/>
    <col width="10.28515625" customWidth="1" style="34" min="6" max="6"/>
    <col width="12.85546875" customWidth="1" style="34" min="8" max="8"/>
    <col width="43.7109375" bestFit="1" customWidth="1" style="34" min="9" max="9"/>
    <col width="44.28515625" bestFit="1" customWidth="1" style="34" min="10" max="10"/>
    <col width="33" bestFit="1" customWidth="1" style="34" min="11" max="11"/>
    <col width="22.28515625" bestFit="1" customWidth="1" style="34" min="12" max="12"/>
  </cols>
  <sheetData>
    <row r="1">
      <c r="A1" t="inlineStr">
        <is>
          <t>Z00960</t>
        </is>
      </c>
      <c r="C1" t="inlineStr">
        <is>
          <t>Padrón</t>
        </is>
      </c>
    </row>
    <row r="2" ht="17.25" customFormat="1" customHeight="1" s="33">
      <c r="A2" s="32" t="inlineStr">
        <is>
          <t>Codigo Afiliado</t>
        </is>
      </c>
      <c r="B2" s="32" t="inlineStr">
        <is>
          <t>Nom. Afil. Cli.</t>
        </is>
      </c>
      <c r="C2" s="31" t="inlineStr">
        <is>
          <t>Nom Codificado</t>
        </is>
      </c>
      <c r="D2" s="32" t="inlineStr">
        <is>
          <t>Cliente</t>
        </is>
      </c>
      <c r="E2" s="32" t="inlineStr">
        <is>
          <t>Nom. Cli.</t>
        </is>
      </c>
      <c r="F2" s="32" t="inlineStr">
        <is>
          <t>Centro</t>
        </is>
      </c>
      <c r="G2" s="32" t="inlineStr">
        <is>
          <t>Turno</t>
        </is>
      </c>
      <c r="H2" s="32" t="inlineStr">
        <is>
          <t>Dispone</t>
        </is>
      </c>
      <c r="I2" s="32" t="inlineStr">
        <is>
          <t>Nombre Farmacia</t>
        </is>
      </c>
      <c r="J2" s="32" t="inlineStr">
        <is>
          <t>Direccion</t>
        </is>
      </c>
      <c r="K2" s="32" t="inlineStr">
        <is>
          <t>Ciudad</t>
        </is>
      </c>
      <c r="L2" s="32" t="inlineStr">
        <is>
          <t>Nro Documento Af.</t>
        </is>
      </c>
    </row>
    <row r="3" ht="19.5" customHeight="1" s="34">
      <c r="A3" s="69" t="inlineStr">
        <is>
          <t>JUCA12345987</t>
        </is>
      </c>
      <c r="B3" s="69" t="inlineStr">
        <is>
          <t>JU CA</t>
        </is>
      </c>
      <c r="C3" s="69" t="n">
        <v>85409259</v>
      </c>
      <c r="D3" s="69" t="n">
        <v>40000001</v>
      </c>
      <c r="E3" s="70" t="inlineStr">
        <is>
          <t>EUROSISTEMAS SA</t>
        </is>
      </c>
      <c r="F3" s="70" t="inlineStr">
        <is>
          <t>HE01</t>
        </is>
      </c>
      <c r="G3" s="70" t="inlineStr">
        <is>
          <t>MAN</t>
        </is>
      </c>
      <c r="H3" s="69" t="n">
        <v>84001268</v>
      </c>
      <c r="I3" s="69" t="inlineStr">
        <is>
          <t>RED F SAN MARTIN SCS</t>
        </is>
      </c>
      <c r="J3" s="69" t="inlineStr">
        <is>
          <t>SAN MARTIN 244</t>
        </is>
      </c>
      <c r="K3" s="69" t="inlineStr">
        <is>
          <t>SAN SALVADOR DE JUJUY</t>
        </is>
      </c>
      <c r="L3">
        <f>RIGHT(A3,8)</f>
        <v/>
      </c>
      <c r="M3">
        <f>+IF(ISNUMBER(A3)="True",+RIGHT(A3,8),"11111")</f>
        <v/>
      </c>
    </row>
    <row r="4" ht="19.5" customHeight="1" s="34">
      <c r="A4" s="69" t="inlineStr">
        <is>
          <t>FPAAR15081982</t>
        </is>
      </c>
      <c r="B4" s="69" t="inlineStr">
        <is>
          <t>FPAAR 15081982</t>
        </is>
      </c>
      <c r="C4" s="69" t="n">
        <v>85424681</v>
      </c>
      <c r="D4" s="69" t="n">
        <v>40000001</v>
      </c>
      <c r="E4" s="70" t="inlineStr">
        <is>
          <t>EUROSISTEMAS SA</t>
        </is>
      </c>
      <c r="F4" s="70" t="inlineStr">
        <is>
          <t>HE01</t>
        </is>
      </c>
      <c r="G4" s="70" t="inlineStr">
        <is>
          <t>MAN</t>
        </is>
      </c>
      <c r="H4" s="69" t="n">
        <v>84004641</v>
      </c>
      <c r="I4" s="69" t="inlineStr">
        <is>
          <t>RED F FLEMING</t>
        </is>
      </c>
      <c r="J4" s="69" t="inlineStr">
        <is>
          <t>AVDA GRAL MANUEL BELGRANO 674</t>
        </is>
      </c>
      <c r="K4" s="69" t="inlineStr">
        <is>
          <t>SALTA</t>
        </is>
      </c>
      <c r="L4">
        <f>RIGHT(A4,8)</f>
        <v/>
      </c>
      <c r="M4">
        <f>+IF(ISNUMBER(A4)="True",+RIGHT(A4,8),"11111")</f>
        <v/>
      </c>
    </row>
    <row r="5" ht="19.5" customHeight="1" s="34">
      <c r="A5" s="69" t="inlineStr">
        <is>
          <t>FCRDO19071984</t>
        </is>
      </c>
      <c r="B5" s="69" t="inlineStr">
        <is>
          <t>FCRDO19.07.1984 FCRDO19.07.1984</t>
        </is>
      </c>
      <c r="C5" s="69" t="n">
        <v>85373082</v>
      </c>
      <c r="D5" s="69" t="n">
        <v>40000001</v>
      </c>
      <c r="E5" s="70" t="inlineStr">
        <is>
          <t>EUROSISTEMAS SA</t>
        </is>
      </c>
      <c r="F5" s="70" t="inlineStr">
        <is>
          <t>HE01</t>
        </is>
      </c>
      <c r="G5" s="70" t="inlineStr">
        <is>
          <t>MAN</t>
        </is>
      </c>
      <c r="H5" s="69" t="n">
        <v>84007899</v>
      </c>
      <c r="I5" s="69" t="inlineStr">
        <is>
          <t>RED F LIBERTAD</t>
        </is>
      </c>
      <c r="J5" s="69" t="inlineStr">
        <is>
          <t>AVDA BELTRAME 1137</t>
        </is>
      </c>
      <c r="K5" s="69" t="inlineStr">
        <is>
          <t>OBERA</t>
        </is>
      </c>
      <c r="L5">
        <f>RIGHT(A5,8)</f>
        <v/>
      </c>
      <c r="M5">
        <f>+IF(ISNUMBER(A5)="True",+RIGHT(A5,8),"11111")</f>
        <v/>
      </c>
    </row>
    <row r="6" ht="19.5" customHeight="1" s="34">
      <c r="A6" s="69" t="inlineStr">
        <is>
          <t>MHECA05071993</t>
        </is>
      </c>
      <c r="B6" s="69" t="inlineStr">
        <is>
          <t>MHECA05071993 MHECA05071993</t>
        </is>
      </c>
      <c r="C6" s="69" t="n">
        <v>85486337</v>
      </c>
      <c r="D6" s="69" t="n">
        <v>40000001</v>
      </c>
      <c r="E6" s="70" t="inlineStr">
        <is>
          <t>EUROSISTEMAS SA</t>
        </is>
      </c>
      <c r="F6" s="70" t="inlineStr">
        <is>
          <t>HE01</t>
        </is>
      </c>
      <c r="G6" s="70" t="inlineStr">
        <is>
          <t>MAN</t>
        </is>
      </c>
      <c r="H6" s="69" t="n">
        <v>84004641</v>
      </c>
      <c r="I6" s="69" t="inlineStr">
        <is>
          <t>RED F FLEMING</t>
        </is>
      </c>
      <c r="J6" s="69" t="inlineStr">
        <is>
          <t>AVDA GRAL MANUEL BELGRANO 674</t>
        </is>
      </c>
      <c r="K6" s="69" t="inlineStr">
        <is>
          <t>SALTA</t>
        </is>
      </c>
      <c r="L6">
        <f>RIGHT(A6,8)</f>
        <v/>
      </c>
      <c r="M6">
        <f>+IF(ISNUMBER(A6)="True",+RIGHT(A6,8),"11111")</f>
        <v/>
      </c>
    </row>
    <row r="7" ht="19.5" customHeight="1" s="34">
      <c r="A7" s="69" t="inlineStr">
        <is>
          <t>FJURI04021976</t>
        </is>
      </c>
      <c r="B7" s="69" t="inlineStr">
        <is>
          <t>FJURI 04021976</t>
        </is>
      </c>
      <c r="C7" s="69" t="n">
        <v>85429624</v>
      </c>
      <c r="D7" s="69" t="n">
        <v>40000001</v>
      </c>
      <c r="E7" s="70" t="inlineStr">
        <is>
          <t>EUROSISTEMAS SA</t>
        </is>
      </c>
      <c r="F7" s="70" t="inlineStr">
        <is>
          <t>HE01</t>
        </is>
      </c>
      <c r="G7" s="70" t="inlineStr">
        <is>
          <t>MAN</t>
        </is>
      </c>
      <c r="H7" s="69" t="n">
        <v>84001268</v>
      </c>
      <c r="I7" s="69" t="inlineStr">
        <is>
          <t>RED F SAN MARTIN SCS</t>
        </is>
      </c>
      <c r="J7" s="69" t="inlineStr">
        <is>
          <t>SAN MARTIN 244</t>
        </is>
      </c>
      <c r="K7" s="69" t="inlineStr">
        <is>
          <t>SAN SALVADOR DE JUJUY</t>
        </is>
      </c>
      <c r="L7">
        <f>RIGHT(A7,8)</f>
        <v/>
      </c>
      <c r="M7">
        <f>+IF(ISNUMBER(A7)="True",+RIGHT(A7,8),"11111")</f>
        <v/>
      </c>
    </row>
    <row r="8" ht="19.5" customHeight="1" s="34">
      <c r="A8" s="69" t="inlineStr">
        <is>
          <t>MJUDO27081976</t>
        </is>
      </c>
      <c r="B8" s="69" t="inlineStr">
        <is>
          <t>MJUDO27081976 MJUDO27081976</t>
        </is>
      </c>
      <c r="C8" s="69" t="n">
        <v>85060417</v>
      </c>
      <c r="D8" s="69" t="n">
        <v>40000001</v>
      </c>
      <c r="E8" s="70" t="inlineStr">
        <is>
          <t>EUROSISTEMAS SA</t>
        </is>
      </c>
      <c r="F8" s="70" t="inlineStr">
        <is>
          <t>HE01</t>
        </is>
      </c>
      <c r="G8" s="70" t="inlineStr">
        <is>
          <t>MAN</t>
        </is>
      </c>
      <c r="H8" s="69" t="n">
        <v>84007309</v>
      </c>
      <c r="I8" s="69" t="inlineStr">
        <is>
          <t>RED F SAN MARTIN</t>
        </is>
      </c>
      <c r="J8" s="69" t="inlineStr">
        <is>
          <t>JUAN PUJOL 1199</t>
        </is>
      </c>
      <c r="K8" s="69" t="inlineStr">
        <is>
          <t>MERCEDES</t>
        </is>
      </c>
      <c r="L8">
        <f>RIGHT(A8,8)</f>
        <v/>
      </c>
      <c r="M8">
        <f>+IF(ISNUMBER(A8)="True",+RIGHT(A8,8),"11111")</f>
        <v/>
      </c>
    </row>
    <row r="9" ht="19.5" customHeight="1" s="34">
      <c r="A9" s="69" t="inlineStr">
        <is>
          <t>MFRMA21021996</t>
        </is>
      </c>
      <c r="B9" s="69" t="inlineStr">
        <is>
          <t>MFRMA 21.02.1996</t>
        </is>
      </c>
      <c r="C9" s="69" t="n">
        <v>85414188</v>
      </c>
      <c r="D9" s="69" t="n">
        <v>40000001</v>
      </c>
      <c r="E9" s="70" t="inlineStr">
        <is>
          <t>EUROSISTEMAS SA</t>
        </is>
      </c>
      <c r="F9" s="70" t="inlineStr">
        <is>
          <t>HE01</t>
        </is>
      </c>
      <c r="G9" s="70" t="inlineStr">
        <is>
          <t>MAN</t>
        </is>
      </c>
      <c r="H9" s="69" t="n">
        <v>84000983</v>
      </c>
      <c r="I9" s="69" t="inlineStr">
        <is>
          <t>RED F MUTUAL (MDQ)</t>
        </is>
      </c>
      <c r="J9" s="69" t="inlineStr">
        <is>
          <t>AVDA INDEPENDENCIA 2249</t>
        </is>
      </c>
      <c r="K9" s="69" t="inlineStr">
        <is>
          <t>MAR DEL PLATA</t>
        </is>
      </c>
      <c r="L9">
        <f>RIGHT(A9,8)</f>
        <v/>
      </c>
      <c r="M9">
        <f>+IF(ISNUMBER(A9)="True",+RIGHT(A9,8),"11111")</f>
        <v/>
      </c>
    </row>
    <row r="10" ht="19.5" customHeight="1" s="34">
      <c r="A10" s="69" t="inlineStr">
        <is>
          <t>FMALO28061978</t>
        </is>
      </c>
      <c r="B10" s="69" t="inlineStr">
        <is>
          <t>FMALO28061978 FMALO28061978</t>
        </is>
      </c>
      <c r="C10" s="69" t="n">
        <v>85077422</v>
      </c>
      <c r="D10" s="69" t="n">
        <v>40000001</v>
      </c>
      <c r="E10" s="70" t="inlineStr">
        <is>
          <t>EUROSISTEMAS SA</t>
        </is>
      </c>
      <c r="F10" s="70" t="inlineStr">
        <is>
          <t>HE01</t>
        </is>
      </c>
      <c r="G10" s="70" t="inlineStr">
        <is>
          <t>MAN</t>
        </is>
      </c>
      <c r="H10" s="69" t="n">
        <v>84006581</v>
      </c>
      <c r="I10" s="69" t="inlineStr">
        <is>
          <t>RED F GENERAL PAZ CENTRO</t>
        </is>
      </c>
      <c r="J10" s="69" t="inlineStr">
        <is>
          <t>TUCUMAN 496</t>
        </is>
      </c>
      <c r="K10" s="69" t="inlineStr">
        <is>
          <t>CORDOBA</t>
        </is>
      </c>
      <c r="L10">
        <f>RIGHT(A10,8)</f>
        <v/>
      </c>
      <c r="M10">
        <f>+IF(ISNUMBER(A10)="True",+RIGHT(A10,8),"11111")</f>
        <v/>
      </c>
    </row>
    <row r="11" ht="19.5" customHeight="1" s="34">
      <c r="A11" s="69" t="inlineStr">
        <is>
          <t>FYAFL12061993</t>
        </is>
      </c>
      <c r="B11" s="69" t="inlineStr">
        <is>
          <t>FYAFL12061993 FYAFL12061993</t>
        </is>
      </c>
      <c r="C11" s="69" t="n">
        <v>85490773</v>
      </c>
      <c r="D11" s="69" t="n">
        <v>40000001</v>
      </c>
      <c r="E11" s="70" t="inlineStr">
        <is>
          <t>EUROSISTEMAS SA</t>
        </is>
      </c>
      <c r="F11" s="70" t="inlineStr">
        <is>
          <t>HE01</t>
        </is>
      </c>
      <c r="G11" s="70" t="inlineStr">
        <is>
          <t>MAN</t>
        </is>
      </c>
      <c r="H11" s="69" t="n">
        <v>84001268</v>
      </c>
      <c r="I11" s="69" t="inlineStr">
        <is>
          <t>RED F SAN MARTIN SCS</t>
        </is>
      </c>
      <c r="J11" s="69" t="inlineStr">
        <is>
          <t>SAN MARTIN 244</t>
        </is>
      </c>
      <c r="K11" s="69" t="inlineStr">
        <is>
          <t>SAN SALVADOR DE JUJUY</t>
        </is>
      </c>
      <c r="L11">
        <f>RIGHT(A11,8)</f>
        <v/>
      </c>
      <c r="M11">
        <f>+IF(ISNUMBER(A11)="True",+RIGHT(A11,8),"11111")</f>
        <v/>
      </c>
    </row>
    <row r="12" ht="19.5" customHeight="1" s="34">
      <c r="A12" s="69" t="inlineStr">
        <is>
          <t>MMAAI23071981</t>
        </is>
      </c>
      <c r="B12" s="69" t="inlineStr">
        <is>
          <t>MMAAI23071981 MMAAI23071981</t>
        </is>
      </c>
      <c r="C12" s="69" t="n">
        <v>85331369</v>
      </c>
      <c r="D12" s="69" t="n">
        <v>40000001</v>
      </c>
      <c r="E12" s="70" t="inlineStr">
        <is>
          <t>EUROSISTEMAS SA</t>
        </is>
      </c>
      <c r="F12" s="70" t="inlineStr">
        <is>
          <t>HE01</t>
        </is>
      </c>
      <c r="G12" s="70" t="inlineStr">
        <is>
          <t>MAN</t>
        </is>
      </c>
      <c r="H12" s="69" t="n">
        <v>84001268</v>
      </c>
      <c r="I12" s="69" t="inlineStr">
        <is>
          <t>RED F SAN MARTIN SCS</t>
        </is>
      </c>
      <c r="J12" s="69" t="inlineStr">
        <is>
          <t>SAN MARTIN 244</t>
        </is>
      </c>
      <c r="K12" s="69" t="inlineStr">
        <is>
          <t>SAN SALVADOR DE JUJUY</t>
        </is>
      </c>
      <c r="L12">
        <f>RIGHT(A12,8)</f>
        <v/>
      </c>
      <c r="M12">
        <f>+IF(ISNUMBER(A12)="True",+RIGHT(A12,8),"11111")</f>
        <v/>
      </c>
    </row>
    <row r="13" ht="19.5" customHeight="1" s="34">
      <c r="A13" s="69" t="inlineStr">
        <is>
          <t>MMAGE24021994</t>
        </is>
      </c>
      <c r="B13" s="69" t="inlineStr">
        <is>
          <t>MMAGE24.02.1994 MMAGE24.02.1994</t>
        </is>
      </c>
      <c r="C13" s="69" t="n">
        <v>85388250</v>
      </c>
      <c r="D13" s="69" t="n">
        <v>40000001</v>
      </c>
      <c r="E13" s="70" t="inlineStr">
        <is>
          <t>EUROSISTEMAS SA</t>
        </is>
      </c>
      <c r="F13" s="70" t="inlineStr">
        <is>
          <t>HE01</t>
        </is>
      </c>
      <c r="G13" s="70" t="inlineStr">
        <is>
          <t>MAN</t>
        </is>
      </c>
      <c r="H13" s="69" t="n">
        <v>84006241</v>
      </c>
      <c r="I13" s="69" t="inlineStr">
        <is>
          <t>RED F DEL PUEBLO (ITALIA)</t>
        </is>
      </c>
      <c r="J13" s="69" t="inlineStr">
        <is>
          <t>REP DE ITALIA 40</t>
        </is>
      </c>
      <c r="K13" s="69" t="inlineStr">
        <is>
          <t>NEUQUEN</t>
        </is>
      </c>
      <c r="L13">
        <f>RIGHT(A13,8)</f>
        <v/>
      </c>
      <c r="M13">
        <f>+IF(ISNUMBER(A13)="True",+RIGHT(A13,8),"11111")</f>
        <v/>
      </c>
    </row>
    <row r="14" ht="19.5" customHeight="1" s="34">
      <c r="A14" s="69" t="inlineStr">
        <is>
          <t>MAXVI12101995</t>
        </is>
      </c>
      <c r="B14" s="69" t="inlineStr">
        <is>
          <t>MAXVI 12101995</t>
        </is>
      </c>
      <c r="C14" s="69" t="n">
        <v>85396572</v>
      </c>
      <c r="D14" s="69" t="n">
        <v>40000001</v>
      </c>
      <c r="E14" s="70" t="inlineStr">
        <is>
          <t>EUROSISTEMAS SA</t>
        </is>
      </c>
      <c r="F14" s="70" t="inlineStr">
        <is>
          <t>HE01</t>
        </is>
      </c>
      <c r="G14" s="70" t="inlineStr">
        <is>
          <t>MAN</t>
        </is>
      </c>
      <c r="H14" s="69" t="n">
        <v>84000641</v>
      </c>
      <c r="I14" s="69" t="inlineStr">
        <is>
          <t>RED F FARMATOTAL</t>
        </is>
      </c>
      <c r="J14" s="69" t="inlineStr">
        <is>
          <t>AVDA JOSE VICENTE ZAPATA 303</t>
        </is>
      </c>
      <c r="K14" s="69" t="inlineStr">
        <is>
          <t>MENDOZA</t>
        </is>
      </c>
      <c r="L14">
        <f>RIGHT(A14,8)</f>
        <v/>
      </c>
      <c r="M14">
        <f>+IF(ISNUMBER(A14)="True",+RIGHT(A14,8),"11111")</f>
        <v/>
      </c>
    </row>
    <row r="15" ht="19.5" customHeight="1" s="34">
      <c r="A15" s="69" t="inlineStr">
        <is>
          <t>MMAFA30081984</t>
        </is>
      </c>
      <c r="B15" s="69" t="inlineStr">
        <is>
          <t>MMAFA30.08.1984 MMAFA30.08.1984</t>
        </is>
      </c>
      <c r="C15" s="69" t="n">
        <v>85327388</v>
      </c>
      <c r="D15" s="69" t="n">
        <v>40000001</v>
      </c>
      <c r="E15" s="70" t="inlineStr">
        <is>
          <t>EUROSISTEMAS SA</t>
        </is>
      </c>
      <c r="F15" s="70" t="inlineStr">
        <is>
          <t>HE01</t>
        </is>
      </c>
      <c r="G15" s="70" t="inlineStr">
        <is>
          <t>MAN</t>
        </is>
      </c>
      <c r="H15" s="69" t="n">
        <v>84000974</v>
      </c>
      <c r="I15" s="69" t="inlineStr">
        <is>
          <t>RED DEL PUEBLO (RIO IV)</t>
        </is>
      </c>
      <c r="J15" s="69" t="inlineStr">
        <is>
          <t>AVDA CONSTITUCION 901</t>
        </is>
      </c>
      <c r="K15" s="69" t="inlineStr">
        <is>
          <t>RIO CUARTO</t>
        </is>
      </c>
      <c r="L15">
        <f>RIGHT(A15,8)</f>
        <v/>
      </c>
      <c r="M15">
        <f>+IF(ISNUMBER(A15)="True",+RIGHT(A15,8),"11111")</f>
        <v/>
      </c>
    </row>
    <row r="16" ht="19.5" customHeight="1" s="34">
      <c r="A16" s="69" t="inlineStr">
        <is>
          <t>MHEPE26101985</t>
        </is>
      </c>
      <c r="B16" s="69" t="inlineStr">
        <is>
          <t>MHEPE26101985 MHEPE26101985</t>
        </is>
      </c>
      <c r="C16" s="69" t="n">
        <v>85328933</v>
      </c>
      <c r="D16" s="69" t="n">
        <v>40000001</v>
      </c>
      <c r="E16" s="70" t="inlineStr">
        <is>
          <t>EUROSISTEMAS SA</t>
        </is>
      </c>
      <c r="F16" s="70" t="inlineStr">
        <is>
          <t>HE01</t>
        </is>
      </c>
      <c r="G16" s="70" t="inlineStr">
        <is>
          <t>MAN</t>
        </is>
      </c>
      <c r="H16" s="69" t="n">
        <v>84006581</v>
      </c>
      <c r="I16" s="69" t="inlineStr">
        <is>
          <t>RED F GENERAL PAZ CENTRO</t>
        </is>
      </c>
      <c r="J16" s="69" t="inlineStr">
        <is>
          <t>TUCUMAN 496</t>
        </is>
      </c>
      <c r="K16" s="69" t="inlineStr">
        <is>
          <t>CORDOBA</t>
        </is>
      </c>
      <c r="L16">
        <f>RIGHT(A16,8)</f>
        <v/>
      </c>
      <c r="M16">
        <f>+IF(ISNUMBER(A16)="True",+RIGHT(A16,8),"11111")</f>
        <v/>
      </c>
    </row>
    <row r="17" ht="19.5" customHeight="1" s="34">
      <c r="A17" s="69" t="inlineStr">
        <is>
          <t>MDACA03111958</t>
        </is>
      </c>
      <c r="B17" s="69" t="inlineStr">
        <is>
          <t>MDACA03.11.1958 MDACA03.11.1958</t>
        </is>
      </c>
      <c r="C17" s="69" t="n">
        <v>85446618</v>
      </c>
      <c r="D17" s="69" t="n">
        <v>40000001</v>
      </c>
      <c r="E17" s="70" t="inlineStr">
        <is>
          <t>EUROSISTEMAS SA</t>
        </is>
      </c>
      <c r="F17" s="70" t="inlineStr">
        <is>
          <t>HE01</t>
        </is>
      </c>
      <c r="G17" s="70" t="inlineStr">
        <is>
          <t>MAN</t>
        </is>
      </c>
      <c r="H17" s="69" t="n">
        <v>84000092</v>
      </c>
      <c r="I17" s="69" t="inlineStr">
        <is>
          <t>RED F MILANESI</t>
        </is>
      </c>
      <c r="J17" s="69" t="inlineStr">
        <is>
          <t>AV INTE E. J. CROVARA 3147</t>
        </is>
      </c>
      <c r="K17" s="69" t="inlineStr">
        <is>
          <t>TABLADA</t>
        </is>
      </c>
      <c r="L17">
        <f>RIGHT(A17,8)</f>
        <v/>
      </c>
      <c r="M17">
        <f>+IF(ISNUMBER(A17)="True",+RIGHT(A17,8),"11111")</f>
        <v/>
      </c>
    </row>
    <row r="18" ht="19.5" customHeight="1" s="34">
      <c r="A18" s="69" t="inlineStr">
        <is>
          <t>MJOPA04011993</t>
        </is>
      </c>
      <c r="B18" s="69" t="inlineStr">
        <is>
          <t>MJOPA04011993 MJOPA04011993</t>
        </is>
      </c>
      <c r="C18" s="69" t="n">
        <v>85186891</v>
      </c>
      <c r="D18" s="69" t="n">
        <v>40000001</v>
      </c>
      <c r="E18" s="70" t="inlineStr">
        <is>
          <t>EUROSISTEMAS SA</t>
        </is>
      </c>
      <c r="F18" s="70" t="inlineStr">
        <is>
          <t>HE01</t>
        </is>
      </c>
      <c r="G18" s="70" t="inlineStr">
        <is>
          <t>MAN</t>
        </is>
      </c>
      <c r="H18" s="69" t="n">
        <v>84009835</v>
      </c>
      <c r="I18" s="69" t="inlineStr">
        <is>
          <t>RED F AUTOFARMA (COMODORO RIVADAVIA</t>
        </is>
      </c>
      <c r="J18" s="69" t="inlineStr">
        <is>
          <t>SAN MARTIN 313</t>
        </is>
      </c>
      <c r="K18" s="69" t="inlineStr">
        <is>
          <t>COMODORO RIVADAVIA</t>
        </is>
      </c>
      <c r="L18">
        <f>RIGHT(A18,8)</f>
        <v/>
      </c>
      <c r="M18">
        <f>+IF(ISNUMBER(A18)="True",+RIGHT(A18,8),"11111")</f>
        <v/>
      </c>
    </row>
    <row r="19" ht="19.5" customHeight="1" s="34">
      <c r="A19" s="69" t="inlineStr">
        <is>
          <t>MALFA20081951</t>
        </is>
      </c>
      <c r="B19" s="69" t="inlineStr">
        <is>
          <t>MALFA20081951 MALFA20081951</t>
        </is>
      </c>
      <c r="C19" s="69" t="n">
        <v>85041679</v>
      </c>
      <c r="D19" s="69" t="n">
        <v>40000001</v>
      </c>
      <c r="E19" s="70" t="inlineStr">
        <is>
          <t>EUROSISTEMAS SA</t>
        </is>
      </c>
      <c r="F19" s="70" t="inlineStr">
        <is>
          <t>HE01</t>
        </is>
      </c>
      <c r="G19" s="70" t="inlineStr">
        <is>
          <t>MAN</t>
        </is>
      </c>
      <c r="H19" s="69" t="n">
        <v>84006581</v>
      </c>
      <c r="I19" s="69" t="inlineStr">
        <is>
          <t>RED F GENERAL PAZ CENTRO</t>
        </is>
      </c>
      <c r="J19" s="69" t="inlineStr">
        <is>
          <t>TUCUMAN 496</t>
        </is>
      </c>
      <c r="K19" s="69" t="inlineStr">
        <is>
          <t>CORDOBA</t>
        </is>
      </c>
      <c r="L19">
        <f>RIGHT(A19,8)</f>
        <v/>
      </c>
      <c r="M19">
        <f>+IF(ISNUMBER(A19)="True",+RIGHT(A19,8),"11111")</f>
        <v/>
      </c>
    </row>
    <row r="20" ht="19.5" customHeight="1" s="34">
      <c r="A20" s="69" t="inlineStr">
        <is>
          <t>FPAHE25021977</t>
        </is>
      </c>
      <c r="B20" s="69" t="inlineStr">
        <is>
          <t>FPAHE25021977 FPAHE25021977</t>
        </is>
      </c>
      <c r="C20" s="69" t="n">
        <v>85042430</v>
      </c>
      <c r="D20" s="69" t="n">
        <v>40000001</v>
      </c>
      <c r="E20" s="70" t="inlineStr">
        <is>
          <t>EUROSISTEMAS SA</t>
        </is>
      </c>
      <c r="F20" s="70" t="inlineStr">
        <is>
          <t>HE01</t>
        </is>
      </c>
      <c r="G20" s="70" t="inlineStr">
        <is>
          <t>MAN</t>
        </is>
      </c>
      <c r="H20" s="69" t="n">
        <v>84006581</v>
      </c>
      <c r="I20" s="69" t="inlineStr">
        <is>
          <t>RED F GENERAL PAZ CENTRO</t>
        </is>
      </c>
      <c r="J20" s="69" t="inlineStr">
        <is>
          <t>TUCUMAN 496</t>
        </is>
      </c>
      <c r="K20" s="69" t="inlineStr">
        <is>
          <t>CORDOBA</t>
        </is>
      </c>
      <c r="L20">
        <f>RIGHT(A20,8)</f>
        <v/>
      </c>
      <c r="M20">
        <f>+IF(ISNUMBER(A20)="True",+RIGHT(A20,8),"11111")</f>
        <v/>
      </c>
    </row>
    <row r="21" ht="19.5" customHeight="1" s="34">
      <c r="A21" s="69" t="inlineStr">
        <is>
          <t>MIVCO24061999</t>
        </is>
      </c>
      <c r="B21" s="69" t="inlineStr">
        <is>
          <t>MIVCO 24061999</t>
        </is>
      </c>
      <c r="C21" s="69" t="n">
        <v>85411213</v>
      </c>
      <c r="D21" s="69" t="n">
        <v>40000001</v>
      </c>
      <c r="E21" s="70" t="inlineStr">
        <is>
          <t>EUROSISTEMAS SA</t>
        </is>
      </c>
      <c r="F21" s="70" t="inlineStr">
        <is>
          <t>HE01</t>
        </is>
      </c>
      <c r="G21" s="70" t="inlineStr">
        <is>
          <t>MAN</t>
        </is>
      </c>
      <c r="H21" s="69" t="n">
        <v>84006502</v>
      </c>
      <c r="I21" s="69" t="inlineStr">
        <is>
          <t>RED F ZONA VITAL NAHUEL</t>
        </is>
      </c>
      <c r="J21" s="69" t="inlineStr">
        <is>
          <t>PERITO FRANCISCO MORENO 246</t>
        </is>
      </c>
      <c r="K21" s="69" t="inlineStr">
        <is>
          <t>BARILOCHE</t>
        </is>
      </c>
      <c r="L21">
        <f>RIGHT(A21,8)</f>
        <v/>
      </c>
      <c r="M21">
        <f>+IF(ISNUMBER(A21)="True",+RIGHT(A21,8),"11111")</f>
        <v/>
      </c>
    </row>
    <row r="22" ht="19.5" customHeight="1" s="34">
      <c r="A22" s="69" t="inlineStr">
        <is>
          <t>MJUAL27021960</t>
        </is>
      </c>
      <c r="B22" s="69" t="inlineStr">
        <is>
          <t>MJUAL 27.02.1960</t>
        </is>
      </c>
      <c r="C22" s="69" t="n">
        <v>85404721</v>
      </c>
      <c r="D22" s="69" t="n">
        <v>40000001</v>
      </c>
      <c r="E22" s="70" t="inlineStr">
        <is>
          <t>EUROSISTEMAS SA</t>
        </is>
      </c>
      <c r="F22" s="70" t="inlineStr">
        <is>
          <t>HE01</t>
        </is>
      </c>
      <c r="G22" s="70" t="inlineStr">
        <is>
          <t>MAN</t>
        </is>
      </c>
      <c r="H22" s="69" t="n">
        <v>84009835</v>
      </c>
      <c r="I22" s="69" t="inlineStr">
        <is>
          <t>RED F AUTOFARMA (COMODORO RIVADAVIA</t>
        </is>
      </c>
      <c r="J22" s="69" t="inlineStr">
        <is>
          <t>SAN MARTIN 313</t>
        </is>
      </c>
      <c r="K22" s="69" t="inlineStr">
        <is>
          <t>COMODORO RIVADAVIA</t>
        </is>
      </c>
      <c r="L22">
        <f>RIGHT(A22,8)</f>
        <v/>
      </c>
      <c r="M22">
        <f>+IF(ISNUMBER(A22)="True",+RIGHT(A22,8),"11111")</f>
        <v/>
      </c>
    </row>
    <row r="23" ht="19.5" customHeight="1" s="34">
      <c r="A23" s="69" t="inlineStr">
        <is>
          <t>FERSO07051980</t>
        </is>
      </c>
      <c r="B23" s="69" t="inlineStr">
        <is>
          <t>FERSO07.05.1980 FERSO07.05.1980</t>
        </is>
      </c>
      <c r="C23" s="69" t="n">
        <v>85447721</v>
      </c>
      <c r="D23" s="69" t="n">
        <v>40000001</v>
      </c>
      <c r="E23" s="70" t="inlineStr">
        <is>
          <t>EUROSISTEMAS SA</t>
        </is>
      </c>
      <c r="F23" s="70" t="inlineStr">
        <is>
          <t>HE01</t>
        </is>
      </c>
      <c r="G23" s="70" t="inlineStr">
        <is>
          <t>MAN</t>
        </is>
      </c>
      <c r="H23" s="69" t="n">
        <v>84000581</v>
      </c>
      <c r="I23" s="69" t="inlineStr">
        <is>
          <t>RED F CARDOSO</t>
        </is>
      </c>
      <c r="J23" s="69" t="inlineStr">
        <is>
          <t>AVDA GDOR FREYRE 2638</t>
        </is>
      </c>
      <c r="K23" s="69" t="inlineStr">
        <is>
          <t>SANTA FE</t>
        </is>
      </c>
      <c r="L23">
        <f>RIGHT(A23,8)</f>
        <v/>
      </c>
      <c r="M23">
        <f>+IF(ISNUMBER(A23)="True",+RIGHT(A23,8),"11111")</f>
        <v/>
      </c>
    </row>
    <row r="24" ht="19.5" customHeight="1" s="34">
      <c r="A24" s="69" t="inlineStr">
        <is>
          <t>MWAHO10031990</t>
        </is>
      </c>
      <c r="B24" s="69" t="inlineStr">
        <is>
          <t>MWAHO 10031990</t>
        </is>
      </c>
      <c r="C24" s="69" t="n">
        <v>85418347</v>
      </c>
      <c r="D24" s="69" t="n">
        <v>40000001</v>
      </c>
      <c r="E24" s="70" t="inlineStr">
        <is>
          <t>EUROSISTEMAS SA</t>
        </is>
      </c>
      <c r="F24" s="70" t="inlineStr">
        <is>
          <t>HE01</t>
        </is>
      </c>
      <c r="G24" s="70" t="inlineStr">
        <is>
          <t>MAN</t>
        </is>
      </c>
      <c r="H24" s="69" t="n">
        <v>84004378</v>
      </c>
      <c r="I24" s="69" t="inlineStr">
        <is>
          <t>RED F LA ESTRELLA</t>
        </is>
      </c>
      <c r="J24" s="69" t="inlineStr">
        <is>
          <t>ENTRE RIOS 651</t>
        </is>
      </c>
      <c r="K24" s="69" t="inlineStr">
        <is>
          <t>CONCORDIA</t>
        </is>
      </c>
      <c r="L24">
        <f>RIGHT(A24,8)</f>
        <v/>
      </c>
      <c r="M24">
        <f>+IF(ISNUMBER(A24)="True",+RIGHT(A24,8),"11111")</f>
        <v/>
      </c>
    </row>
    <row r="25" ht="19.5" customHeight="1" s="34">
      <c r="A25" s="69" t="inlineStr">
        <is>
          <t>FGRFR21081990</t>
        </is>
      </c>
      <c r="B25" s="69" t="inlineStr">
        <is>
          <t>FGRFR 21081990</t>
        </is>
      </c>
      <c r="C25" s="69" t="n">
        <v>85418357</v>
      </c>
      <c r="D25" s="69" t="n">
        <v>40000001</v>
      </c>
      <c r="E25" s="70" t="inlineStr">
        <is>
          <t>EUROSISTEMAS SA</t>
        </is>
      </c>
      <c r="F25" s="70" t="inlineStr">
        <is>
          <t>HE01</t>
        </is>
      </c>
      <c r="G25" s="70" t="inlineStr">
        <is>
          <t>MAN</t>
        </is>
      </c>
      <c r="H25" s="69" t="n">
        <v>84004378</v>
      </c>
      <c r="I25" s="69" t="inlineStr">
        <is>
          <t>RED F LA ESTRELLA</t>
        </is>
      </c>
      <c r="J25" s="69" t="inlineStr">
        <is>
          <t>ENTRE RIOS 651</t>
        </is>
      </c>
      <c r="K25" s="69" t="inlineStr">
        <is>
          <t>CONCORDIA</t>
        </is>
      </c>
      <c r="L25">
        <f>RIGHT(A25,8)</f>
        <v/>
      </c>
      <c r="M25">
        <f>+IF(ISNUMBER(A25)="True",+RIGHT(A25,8),"11111")</f>
        <v/>
      </c>
    </row>
    <row r="26" ht="19.5" customHeight="1" s="34">
      <c r="A26" s="69" t="inlineStr">
        <is>
          <t>MJOBA27031987</t>
        </is>
      </c>
      <c r="B26" s="69" t="inlineStr">
        <is>
          <t>MJOBA 27031987</t>
        </is>
      </c>
      <c r="C26" s="69" t="n">
        <v>85435657</v>
      </c>
      <c r="D26" s="69" t="n">
        <v>40000001</v>
      </c>
      <c r="E26" s="70" t="inlineStr">
        <is>
          <t>EUROSISTEMAS SA</t>
        </is>
      </c>
      <c r="F26" s="70" t="inlineStr">
        <is>
          <t>HE01</t>
        </is>
      </c>
      <c r="G26" s="70" t="inlineStr">
        <is>
          <t>MAN</t>
        </is>
      </c>
      <c r="H26" s="69" t="n">
        <v>84000641</v>
      </c>
      <c r="I26" s="69" t="inlineStr">
        <is>
          <t>RED F FARMATOTAL</t>
        </is>
      </c>
      <c r="J26" s="69" t="inlineStr">
        <is>
          <t>AVDA JOSE VICENTE ZAPATA 303</t>
        </is>
      </c>
      <c r="K26" s="69" t="inlineStr">
        <is>
          <t>MENDOZA</t>
        </is>
      </c>
      <c r="L26">
        <f>RIGHT(A26,8)</f>
        <v/>
      </c>
      <c r="M26">
        <f>+IF(ISNUMBER(A26)="True",+RIGHT(A26,8),"11111")</f>
        <v/>
      </c>
    </row>
    <row r="27" ht="19.5" customHeight="1" s="34">
      <c r="A27" s="69" t="inlineStr">
        <is>
          <t>MPAIB05071977</t>
        </is>
      </c>
      <c r="B27" s="69" t="inlineStr">
        <is>
          <t>MPAIB 05071977</t>
        </is>
      </c>
      <c r="C27" s="69" t="n">
        <v>85295912</v>
      </c>
      <c r="D27" s="69" t="n">
        <v>40000001</v>
      </c>
      <c r="E27" s="70" t="inlineStr">
        <is>
          <t>EUROSISTEMAS SA</t>
        </is>
      </c>
      <c r="F27" s="70" t="inlineStr">
        <is>
          <t>HE01</t>
        </is>
      </c>
      <c r="G27" s="70" t="inlineStr">
        <is>
          <t>MAN</t>
        </is>
      </c>
      <c r="H27" s="69" t="n">
        <v>84000349</v>
      </c>
      <c r="I27" s="69" t="inlineStr">
        <is>
          <t>RED F PAS-CO</t>
        </is>
      </c>
      <c r="J27" s="69" t="inlineStr">
        <is>
          <t>PRES HIPOLITO YRIGOYEN 123</t>
        </is>
      </c>
      <c r="K27" s="69" t="inlineStr">
        <is>
          <t>SANTA ROSA</t>
        </is>
      </c>
      <c r="L27">
        <f>RIGHT(A27,8)</f>
        <v/>
      </c>
      <c r="M27">
        <f>+IF(ISNUMBER(A27)="True",+RIGHT(A27,8),"11111")</f>
        <v/>
      </c>
    </row>
    <row r="28" ht="19.5" customHeight="1" s="34">
      <c r="A28" s="69" t="inlineStr">
        <is>
          <t>MHEGO22021941</t>
        </is>
      </c>
      <c r="B28" s="69" t="inlineStr">
        <is>
          <t>MHEGO 22021941</t>
        </is>
      </c>
      <c r="C28" s="69" t="n">
        <v>85400242</v>
      </c>
      <c r="D28" s="69" t="n">
        <v>40000001</v>
      </c>
      <c r="E28" s="70" t="inlineStr">
        <is>
          <t>EUROSISTEMAS SA</t>
        </is>
      </c>
      <c r="F28" s="70" t="inlineStr">
        <is>
          <t>HE01</t>
        </is>
      </c>
      <c r="G28" s="70" t="inlineStr">
        <is>
          <t>MAN</t>
        </is>
      </c>
      <c r="H28" s="69" t="n">
        <v>84000641</v>
      </c>
      <c r="I28" s="69" t="inlineStr">
        <is>
          <t>RED F FARMATOTAL</t>
        </is>
      </c>
      <c r="J28" s="69" t="inlineStr">
        <is>
          <t>AVDA JOSE VICENTE ZAPATA 303</t>
        </is>
      </c>
      <c r="K28" s="69" t="inlineStr">
        <is>
          <t>MENDOZA</t>
        </is>
      </c>
      <c r="L28">
        <f>RIGHT(A28,8)</f>
        <v/>
      </c>
      <c r="M28">
        <f>+IF(ISNUMBER(A28)="True",+RIGHT(A28,8),"11111")</f>
        <v/>
      </c>
    </row>
    <row r="29" ht="19.5" customHeight="1" s="34">
      <c r="A29" s="69" t="inlineStr">
        <is>
          <t>MRATA27071952</t>
        </is>
      </c>
      <c r="B29" s="69" t="inlineStr">
        <is>
          <t>MRATA 27.07.1952</t>
        </is>
      </c>
      <c r="C29" s="69" t="n">
        <v>85053095</v>
      </c>
      <c r="D29" s="69" t="n">
        <v>40000001</v>
      </c>
      <c r="E29" s="70" t="inlineStr">
        <is>
          <t>EUROSISTEMAS SA</t>
        </is>
      </c>
      <c r="F29" s="70" t="inlineStr">
        <is>
          <t>HE01</t>
        </is>
      </c>
      <c r="G29" s="70" t="inlineStr">
        <is>
          <t>MAN</t>
        </is>
      </c>
      <c r="H29" s="69" t="n">
        <v>84004378</v>
      </c>
      <c r="I29" s="69" t="inlineStr">
        <is>
          <t>RED F LA ESTRELLA</t>
        </is>
      </c>
      <c r="J29" s="69" t="inlineStr">
        <is>
          <t>ENTRE RIOS 651</t>
        </is>
      </c>
      <c r="K29" s="69" t="inlineStr">
        <is>
          <t>CONCORDIA</t>
        </is>
      </c>
      <c r="L29">
        <f>RIGHT(A29,8)</f>
        <v/>
      </c>
      <c r="M29">
        <f>+IF(ISNUMBER(A29)="True",+RIGHT(A29,8),"11111")</f>
        <v/>
      </c>
    </row>
    <row r="30" ht="19.5" customHeight="1" s="34">
      <c r="A30" s="69" t="inlineStr">
        <is>
          <t>MJOER14081982</t>
        </is>
      </c>
      <c r="B30" s="69" t="inlineStr">
        <is>
          <t>MJOER 14081982</t>
        </is>
      </c>
      <c r="C30" s="69" t="n">
        <v>85178688</v>
      </c>
      <c r="D30" s="69" t="n">
        <v>40000001</v>
      </c>
      <c r="E30" s="70" t="inlineStr">
        <is>
          <t>EUROSISTEMAS SA</t>
        </is>
      </c>
      <c r="F30" s="70" t="inlineStr">
        <is>
          <t>HE01</t>
        </is>
      </c>
      <c r="G30" s="70" t="inlineStr">
        <is>
          <t>MAN</t>
        </is>
      </c>
      <c r="H30" s="69" t="n">
        <v>84000960</v>
      </c>
      <c r="I30" s="69" t="inlineStr">
        <is>
          <t>RED F MARSIGLIA</t>
        </is>
      </c>
      <c r="J30" s="69" t="inlineStr">
        <is>
          <t>AVENIDA 38 751</t>
        </is>
      </c>
      <c r="K30" s="69" t="inlineStr">
        <is>
          <t>LA PLATA</t>
        </is>
      </c>
      <c r="L30">
        <f>RIGHT(A30,8)</f>
        <v/>
      </c>
      <c r="M30">
        <f>+IF(ISNUMBER(A30)="True",+RIGHT(A30,8),"11111")</f>
        <v/>
      </c>
    </row>
    <row r="31" ht="19.5" customHeight="1" s="34">
      <c r="A31" s="69" t="inlineStr">
        <is>
          <t>FMAMO23101956</t>
        </is>
      </c>
      <c r="B31" s="69" t="inlineStr">
        <is>
          <t>FMAMO23101956 FMAMO23101956</t>
        </is>
      </c>
      <c r="C31" s="69" t="n">
        <v>85157491</v>
      </c>
      <c r="D31" s="69" t="n">
        <v>40000001</v>
      </c>
      <c r="E31" s="70" t="inlineStr">
        <is>
          <t>EUROSISTEMAS SA</t>
        </is>
      </c>
      <c r="F31" s="70" t="inlineStr">
        <is>
          <t>HE01</t>
        </is>
      </c>
      <c r="G31" s="70" t="inlineStr">
        <is>
          <t>MAN</t>
        </is>
      </c>
      <c r="H31" s="69" t="n">
        <v>84007910</v>
      </c>
      <c r="I31" s="69" t="inlineStr">
        <is>
          <t>RED LOS ALMENDROS</t>
        </is>
      </c>
      <c r="J31" s="69" t="inlineStr">
        <is>
          <t>P PABLO TISSERA 102</t>
        </is>
      </c>
      <c r="K31" s="69" t="inlineStr">
        <is>
          <t>MERLO</t>
        </is>
      </c>
      <c r="L31">
        <f>RIGHT(A31,8)</f>
        <v/>
      </c>
      <c r="M31">
        <f>+IF(ISNUMBER(A31)="True",+RIGHT(A31,8),"11111")</f>
        <v/>
      </c>
    </row>
    <row r="32" ht="19.5" customHeight="1" s="34">
      <c r="A32" s="69" t="inlineStr">
        <is>
          <t>FNAGA21121982</t>
        </is>
      </c>
      <c r="B32" s="69" t="inlineStr">
        <is>
          <t>FNAGA21121982 FNAGA21121982</t>
        </is>
      </c>
      <c r="C32" s="69" t="n">
        <v>85238566</v>
      </c>
      <c r="D32" s="69" t="n">
        <v>40000001</v>
      </c>
      <c r="E32" s="70" t="inlineStr">
        <is>
          <t>EUROSISTEMAS SA</t>
        </is>
      </c>
      <c r="F32" s="70" t="inlineStr">
        <is>
          <t>HE01</t>
        </is>
      </c>
      <c r="G32" s="70" t="inlineStr">
        <is>
          <t>MAN</t>
        </is>
      </c>
      <c r="H32" s="69" t="n">
        <v>84004378</v>
      </c>
      <c r="I32" s="69" t="inlineStr">
        <is>
          <t>RED F LA ESTRELLA</t>
        </is>
      </c>
      <c r="J32" s="69" t="inlineStr">
        <is>
          <t>ENTRE RIOS 651</t>
        </is>
      </c>
      <c r="K32" s="69" t="inlineStr">
        <is>
          <t>CONCORDIA</t>
        </is>
      </c>
      <c r="L32">
        <f>RIGHT(A32,8)</f>
        <v/>
      </c>
      <c r="M32">
        <f>+IF(ISNUMBER(A32)="True",+RIGHT(A32,8),"11111")</f>
        <v/>
      </c>
    </row>
    <row r="33" ht="19.5" customHeight="1" s="34">
      <c r="A33" s="69" t="inlineStr">
        <is>
          <t>MROHE02021984</t>
        </is>
      </c>
      <c r="B33" s="69" t="inlineStr">
        <is>
          <t>MROHE 02.02.1984</t>
        </is>
      </c>
      <c r="C33" s="69" t="n">
        <v>85210523</v>
      </c>
      <c r="D33" s="69" t="n">
        <v>40000001</v>
      </c>
      <c r="E33" s="70" t="inlineStr">
        <is>
          <t>EUROSISTEMAS SA</t>
        </is>
      </c>
      <c r="F33" s="70" t="inlineStr">
        <is>
          <t>HE01</t>
        </is>
      </c>
      <c r="G33" s="70" t="inlineStr">
        <is>
          <t>MAN</t>
        </is>
      </c>
      <c r="H33" s="69" t="n">
        <v>84010989</v>
      </c>
      <c r="I33" s="69" t="inlineStr">
        <is>
          <t>RED F LA FARMACIA</t>
        </is>
      </c>
      <c r="J33" s="69" t="inlineStr">
        <is>
          <t>CMTE LUIS PIEDRABUENA 899</t>
        </is>
      </c>
      <c r="K33" s="69" t="inlineStr">
        <is>
          <t>PUERTO DESEADO</t>
        </is>
      </c>
      <c r="L33">
        <f>RIGHT(A33,8)</f>
        <v/>
      </c>
      <c r="M33">
        <f>+IF(ISNUMBER(A33)="True",+RIGHT(A33,8),"11111")</f>
        <v/>
      </c>
    </row>
    <row r="34" ht="19.5" customHeight="1" s="34">
      <c r="A34" s="69" t="inlineStr">
        <is>
          <t>MANRU06121988</t>
        </is>
      </c>
      <c r="B34" s="69" t="inlineStr">
        <is>
          <t>MANRU06.12.1988 MANRU06.12.1988</t>
        </is>
      </c>
      <c r="C34" s="69" t="n">
        <v>85381379</v>
      </c>
      <c r="D34" s="69" t="n">
        <v>40000001</v>
      </c>
      <c r="E34" s="70" t="inlineStr">
        <is>
          <t>EUROSISTEMAS SA</t>
        </is>
      </c>
      <c r="F34" s="70" t="inlineStr">
        <is>
          <t>HE01</t>
        </is>
      </c>
      <c r="G34" s="70" t="inlineStr">
        <is>
          <t>MAN</t>
        </is>
      </c>
      <c r="H34" s="69" t="n">
        <v>84001125</v>
      </c>
      <c r="I34" s="69" t="inlineStr">
        <is>
          <t>RED F CORDOBA</t>
        </is>
      </c>
      <c r="J34" s="69" t="inlineStr">
        <is>
          <t>CORDOBA 2394</t>
        </is>
      </c>
      <c r="K34" s="69" t="inlineStr">
        <is>
          <t>ROSARIO</t>
        </is>
      </c>
      <c r="L34">
        <f>RIGHT(A34,8)</f>
        <v/>
      </c>
      <c r="M34">
        <f>+IF(ISNUMBER(A34)="True",+RIGHT(A34,8),"11111")</f>
        <v/>
      </c>
    </row>
    <row r="35" ht="19.5" customHeight="1" s="34">
      <c r="A35" s="69" t="inlineStr">
        <is>
          <t>MMAMU30041975</t>
        </is>
      </c>
      <c r="B35" s="69" t="inlineStr">
        <is>
          <t>MMAMU30041975 MMAMU30041975</t>
        </is>
      </c>
      <c r="C35" s="69" t="n">
        <v>85108451</v>
      </c>
      <c r="D35" s="69" t="n">
        <v>40000001</v>
      </c>
      <c r="E35" s="70" t="inlineStr">
        <is>
          <t>EUROSISTEMAS SA</t>
        </is>
      </c>
      <c r="F35" s="70" t="inlineStr">
        <is>
          <t>HE01</t>
        </is>
      </c>
      <c r="G35" s="70" t="inlineStr">
        <is>
          <t>MAN</t>
        </is>
      </c>
      <c r="H35" s="69" t="n">
        <v>84007451</v>
      </c>
      <c r="I35" s="69" t="inlineStr">
        <is>
          <t>RED F FARMAUCO</t>
        </is>
      </c>
      <c r="J35" s="69" t="inlineStr">
        <is>
          <t>RUTA NAC GRAL JOSE DE SAN MART 1283</t>
        </is>
      </c>
      <c r="K35" s="69" t="inlineStr">
        <is>
          <t>TUNUYAN</t>
        </is>
      </c>
      <c r="L35">
        <f>RIGHT(A35,8)</f>
        <v/>
      </c>
      <c r="M35">
        <f>+IF(ISNUMBER(A35)="True",+RIGHT(A35,8),"11111")</f>
        <v/>
      </c>
    </row>
    <row r="36" ht="19.5" customHeight="1" s="34">
      <c r="A36" s="69" t="inlineStr">
        <is>
          <t>FESSI02041969</t>
        </is>
      </c>
      <c r="B36" s="69" t="inlineStr">
        <is>
          <t>FESSI 02.04.1969</t>
        </is>
      </c>
      <c r="C36" s="69" t="n">
        <v>85414157</v>
      </c>
      <c r="D36" s="69" t="n">
        <v>40000001</v>
      </c>
      <c r="E36" s="70" t="inlineStr">
        <is>
          <t>EUROSISTEMAS SA</t>
        </is>
      </c>
      <c r="F36" s="70" t="inlineStr">
        <is>
          <t>HE01</t>
        </is>
      </c>
      <c r="G36" s="70" t="inlineStr">
        <is>
          <t>MAN</t>
        </is>
      </c>
      <c r="H36" s="69" t="n">
        <v>84000641</v>
      </c>
      <c r="I36" s="69" t="inlineStr">
        <is>
          <t>RED F FARMATOTAL</t>
        </is>
      </c>
      <c r="J36" s="69" t="inlineStr">
        <is>
          <t>AVDA JOSE VICENTE ZAPATA 303</t>
        </is>
      </c>
      <c r="K36" s="69" t="inlineStr">
        <is>
          <t>MENDOZA</t>
        </is>
      </c>
      <c r="L36">
        <f>RIGHT(A36,8)</f>
        <v/>
      </c>
      <c r="M36">
        <f>+IF(ISNUMBER(A36)="True",+RIGHT(A36,8),"11111")</f>
        <v/>
      </c>
    </row>
    <row r="37" ht="19.5" customHeight="1" s="34">
      <c r="A37" s="69" t="inlineStr">
        <is>
          <t>MFRHO23081976</t>
        </is>
      </c>
      <c r="B37" s="69" t="inlineStr">
        <is>
          <t>MFRHO23.08.1976 MFRHO23.08.1976</t>
        </is>
      </c>
      <c r="C37" s="69" t="n">
        <v>85361694</v>
      </c>
      <c r="D37" s="69" t="n">
        <v>40000001</v>
      </c>
      <c r="E37" s="70" t="inlineStr">
        <is>
          <t>EUROSISTEMAS SA</t>
        </is>
      </c>
      <c r="F37" s="70" t="inlineStr">
        <is>
          <t>HE01</t>
        </is>
      </c>
      <c r="G37" s="70" t="inlineStr">
        <is>
          <t>MAN</t>
        </is>
      </c>
      <c r="H37" s="69" t="n">
        <v>84008247</v>
      </c>
      <c r="I37" s="69" t="inlineStr">
        <is>
          <t>RED F RIVADAVIA</t>
        </is>
      </c>
      <c r="J37" s="69" t="inlineStr">
        <is>
          <t>AVDA RIVADAVIA 396</t>
        </is>
      </c>
      <c r="K37" s="69" t="inlineStr">
        <is>
          <t>LA RIOJA</t>
        </is>
      </c>
      <c r="L37">
        <f>RIGHT(A37,8)</f>
        <v/>
      </c>
      <c r="M37">
        <f>+IF(ISNUMBER(A37)="True",+RIGHT(A37,8),"11111")</f>
        <v/>
      </c>
    </row>
    <row r="38" ht="19.5" customHeight="1" s="34">
      <c r="A38" s="69" t="inlineStr">
        <is>
          <t>MALSU12081978</t>
        </is>
      </c>
      <c r="B38" s="69" t="inlineStr">
        <is>
          <t>MALSU12081978 MALSU12081978</t>
        </is>
      </c>
      <c r="C38" s="69" t="n">
        <v>85178676</v>
      </c>
      <c r="D38" s="69" t="n">
        <v>40000001</v>
      </c>
      <c r="E38" s="70" t="inlineStr">
        <is>
          <t>EUROSISTEMAS SA</t>
        </is>
      </c>
      <c r="F38" s="70" t="inlineStr">
        <is>
          <t>HE01</t>
        </is>
      </c>
      <c r="G38" s="70" t="inlineStr">
        <is>
          <t>MAN</t>
        </is>
      </c>
      <c r="H38" s="69" t="n">
        <v>84000036</v>
      </c>
      <c r="I38" s="69" t="inlineStr">
        <is>
          <t>RED F MODERNA PARANA SA</t>
        </is>
      </c>
      <c r="J38" s="69" t="inlineStr">
        <is>
          <t>GRAL JOSE DE SAN MARTIN 1101</t>
        </is>
      </c>
      <c r="K38" s="69" t="inlineStr">
        <is>
          <t>PARANA</t>
        </is>
      </c>
      <c r="L38">
        <f>RIGHT(A38,8)</f>
        <v/>
      </c>
      <c r="M38">
        <f>+IF(ISNUMBER(A38)="True",+RIGHT(A38,8),"11111")</f>
        <v/>
      </c>
    </row>
    <row r="39" ht="19.5" customHeight="1" s="34">
      <c r="A39" s="69" t="inlineStr">
        <is>
          <t>MGASA12101975</t>
        </is>
      </c>
      <c r="B39" s="69" t="inlineStr">
        <is>
          <t>MGASA12101975 MGASA12101975</t>
        </is>
      </c>
      <c r="C39" s="69" t="n">
        <v>85329429</v>
      </c>
      <c r="D39" s="69" t="n">
        <v>40000001</v>
      </c>
      <c r="E39" s="70" t="inlineStr">
        <is>
          <t>EUROSISTEMAS SA</t>
        </is>
      </c>
      <c r="F39" s="70" t="inlineStr">
        <is>
          <t>HE01</t>
        </is>
      </c>
      <c r="G39" s="70" t="inlineStr">
        <is>
          <t>MAN</t>
        </is>
      </c>
      <c r="H39" s="69" t="n">
        <v>84006816</v>
      </c>
      <c r="I39" s="69" t="inlineStr">
        <is>
          <t>RED F DEL MILAGRO</t>
        </is>
      </c>
      <c r="J39" s="69" t="inlineStr">
        <is>
          <t>ALVARADO 487</t>
        </is>
      </c>
      <c r="K39" s="69" t="inlineStr">
        <is>
          <t>SAN RAMON DE LA NUEVA ORAN</t>
        </is>
      </c>
      <c r="L39">
        <f>RIGHT(A39,8)</f>
        <v/>
      </c>
      <c r="M39">
        <f>+IF(ISNUMBER(A39)="True",+RIGHT(A39,8),"11111")</f>
        <v/>
      </c>
    </row>
    <row r="40" ht="19.5" customHeight="1" s="34">
      <c r="A40" s="69" t="inlineStr">
        <is>
          <t>MROBU04031977</t>
        </is>
      </c>
      <c r="B40" s="69" t="inlineStr">
        <is>
          <t>MROBU 04031977</t>
        </is>
      </c>
      <c r="C40" s="69" t="n">
        <v>85057518</v>
      </c>
      <c r="D40" s="69" t="n">
        <v>40000001</v>
      </c>
      <c r="E40" s="70" t="inlineStr">
        <is>
          <t>EUROSISTEMAS SA</t>
        </is>
      </c>
      <c r="F40" s="70" t="inlineStr">
        <is>
          <t>HE01</t>
        </is>
      </c>
      <c r="G40" s="70" t="inlineStr">
        <is>
          <t>MAN</t>
        </is>
      </c>
      <c r="H40" s="69" t="n">
        <v>84000868</v>
      </c>
      <c r="I40" s="69" t="inlineStr">
        <is>
          <t>RED DEL PUENTE CITY</t>
        </is>
      </c>
      <c r="J40" s="69" t="inlineStr">
        <is>
          <t>AVDA GRAL JOSE DE SAN MARTIN 1516</t>
        </is>
      </c>
      <c r="K40" s="69" t="inlineStr">
        <is>
          <t>MENDOZA</t>
        </is>
      </c>
      <c r="L40">
        <f>RIGHT(A40,8)</f>
        <v/>
      </c>
      <c r="M40">
        <f>+IF(ISNUMBER(A40)="True",+RIGHT(A40,8),"11111")</f>
        <v/>
      </c>
    </row>
    <row r="41" ht="19.5" customHeight="1" s="34">
      <c r="A41" s="69" t="inlineStr">
        <is>
          <t>FFAVE25031981</t>
        </is>
      </c>
      <c r="B41" s="69" t="inlineStr">
        <is>
          <t>FFAVE 25031981</t>
        </is>
      </c>
      <c r="C41" s="69" t="n">
        <v>85057522</v>
      </c>
      <c r="D41" s="69" t="n">
        <v>40000001</v>
      </c>
      <c r="E41" s="70" t="inlineStr">
        <is>
          <t>EUROSISTEMAS SA</t>
        </is>
      </c>
      <c r="F41" s="70" t="inlineStr">
        <is>
          <t>HE01</t>
        </is>
      </c>
      <c r="G41" s="70" t="inlineStr">
        <is>
          <t>MAN</t>
        </is>
      </c>
      <c r="H41" s="69" t="n">
        <v>84000868</v>
      </c>
      <c r="I41" s="69" t="inlineStr">
        <is>
          <t>RED DEL PUENTE CITY</t>
        </is>
      </c>
      <c r="J41" s="69" t="inlineStr">
        <is>
          <t>AVDA GRAL JOSE DE SAN MARTIN 1516</t>
        </is>
      </c>
      <c r="K41" s="69" t="inlineStr">
        <is>
          <t>MENDOZA</t>
        </is>
      </c>
      <c r="L41">
        <f>RIGHT(A41,8)</f>
        <v/>
      </c>
      <c r="M41">
        <f>+IF(ISNUMBER(A41)="True",+RIGHT(A41,8),"11111")</f>
        <v/>
      </c>
    </row>
    <row r="42" ht="19.5" customHeight="1" s="34">
      <c r="A42" s="69" t="inlineStr">
        <is>
          <t>MGUHE01111967</t>
        </is>
      </c>
      <c r="B42" s="69" t="inlineStr">
        <is>
          <t>MGUHE01111967 MGUHE01111967</t>
        </is>
      </c>
      <c r="C42" s="69" t="n">
        <v>85113348</v>
      </c>
      <c r="D42" s="69" t="n">
        <v>40000001</v>
      </c>
      <c r="E42" s="70" t="inlineStr">
        <is>
          <t>EUROSISTEMAS SA</t>
        </is>
      </c>
      <c r="F42" s="70" t="inlineStr">
        <is>
          <t>HE01</t>
        </is>
      </c>
      <c r="G42" s="70" t="inlineStr">
        <is>
          <t>MAN</t>
        </is>
      </c>
      <c r="H42" s="69" t="n">
        <v>84001216</v>
      </c>
      <c r="I42" s="69" t="inlineStr">
        <is>
          <t>RED F CUYO SRL</t>
        </is>
      </c>
      <c r="J42" s="69" t="inlineStr">
        <is>
          <t>AV SAN MARTIN OESTE 2918</t>
        </is>
      </c>
      <c r="K42" s="69" t="inlineStr">
        <is>
          <t>SAN JUAN</t>
        </is>
      </c>
      <c r="L42">
        <f>RIGHT(A42,8)</f>
        <v/>
      </c>
      <c r="M42">
        <f>+IF(ISNUMBER(A42)="True",+RIGHT(A42,8),"11111")</f>
        <v/>
      </c>
    </row>
    <row r="43" ht="19.5" customHeight="1" s="34">
      <c r="A43" s="69" t="inlineStr">
        <is>
          <t>FANBI08031971</t>
        </is>
      </c>
      <c r="B43" s="69" t="inlineStr">
        <is>
          <t>FANBI08031971 FANBI08031971</t>
        </is>
      </c>
      <c r="C43" s="69" t="n">
        <v>85355926</v>
      </c>
      <c r="D43" s="69" t="n">
        <v>40000001</v>
      </c>
      <c r="E43" s="70" t="inlineStr">
        <is>
          <t>EUROSISTEMAS SA</t>
        </is>
      </c>
      <c r="F43" s="70" t="inlineStr">
        <is>
          <t>HE01</t>
        </is>
      </c>
      <c r="G43" s="70" t="inlineStr">
        <is>
          <t>MAN</t>
        </is>
      </c>
      <c r="H43" s="69" t="n">
        <v>84001374</v>
      </c>
      <c r="I43" s="69" t="inlineStr">
        <is>
          <t>RED F MEDICINAR</t>
        </is>
      </c>
      <c r="J43" s="69" t="inlineStr">
        <is>
          <t>IGUAZU 58</t>
        </is>
      </c>
      <c r="K43" s="69" t="inlineStr">
        <is>
          <t>ELDORADO</t>
        </is>
      </c>
      <c r="L43">
        <f>RIGHT(A43,8)</f>
        <v/>
      </c>
      <c r="M43">
        <f>+IF(ISNUMBER(A43)="True",+RIGHT(A43,8),"11111")</f>
        <v/>
      </c>
    </row>
    <row r="44" ht="19.5" customHeight="1" s="34">
      <c r="A44" s="69" t="inlineStr">
        <is>
          <t>MARGO31071970</t>
        </is>
      </c>
      <c r="B44" s="69" t="inlineStr">
        <is>
          <t>MARGO31071970 MARGO31071970</t>
        </is>
      </c>
      <c r="C44" s="69" t="n">
        <v>85142967</v>
      </c>
      <c r="D44" s="69" t="n">
        <v>40000001</v>
      </c>
      <c r="E44" s="70" t="inlineStr">
        <is>
          <t>EUROSISTEMAS SA</t>
        </is>
      </c>
      <c r="F44" s="70" t="inlineStr">
        <is>
          <t>HE01</t>
        </is>
      </c>
      <c r="G44" s="70" t="inlineStr">
        <is>
          <t>MAN</t>
        </is>
      </c>
      <c r="H44" s="69" t="n">
        <v>84000641</v>
      </c>
      <c r="I44" s="69" t="inlineStr">
        <is>
          <t>RED F FARMATOTAL</t>
        </is>
      </c>
      <c r="J44" s="69" t="inlineStr">
        <is>
          <t>AVDA JOSE VICENTE ZAPATA 303</t>
        </is>
      </c>
      <c r="K44" s="69" t="inlineStr">
        <is>
          <t>MENDOZA</t>
        </is>
      </c>
      <c r="L44">
        <f>RIGHT(A44,8)</f>
        <v/>
      </c>
      <c r="M44">
        <f>+IF(ISNUMBER(A44)="True",+RIGHT(A44,8),"11111")</f>
        <v/>
      </c>
    </row>
    <row r="45" ht="19.5" customHeight="1" s="34">
      <c r="A45" s="69" t="inlineStr">
        <is>
          <t>FIRCH15101982</t>
        </is>
      </c>
      <c r="B45" s="69" t="inlineStr">
        <is>
          <t>FIRCH15101982 FIRCH15101982</t>
        </is>
      </c>
      <c r="C45" s="69" t="n">
        <v>85142969</v>
      </c>
      <c r="D45" s="69" t="n">
        <v>40000001</v>
      </c>
      <c r="E45" s="70" t="inlineStr">
        <is>
          <t>EUROSISTEMAS SA</t>
        </is>
      </c>
      <c r="F45" s="70" t="inlineStr">
        <is>
          <t>HE01</t>
        </is>
      </c>
      <c r="G45" s="70" t="inlineStr">
        <is>
          <t>MAN</t>
        </is>
      </c>
      <c r="H45" s="69" t="n">
        <v>84000641</v>
      </c>
      <c r="I45" s="69" t="inlineStr">
        <is>
          <t>RED F FARMATOTAL</t>
        </is>
      </c>
      <c r="J45" s="69" t="inlineStr">
        <is>
          <t>AVDA JOSE VICENTE ZAPATA 303</t>
        </is>
      </c>
      <c r="K45" s="69" t="inlineStr">
        <is>
          <t>MENDOZA</t>
        </is>
      </c>
      <c r="L45">
        <f>RIGHT(A45,8)</f>
        <v/>
      </c>
      <c r="M45">
        <f>+IF(ISNUMBER(A45)="True",+RIGHT(A45,8),"11111")</f>
        <v/>
      </c>
    </row>
    <row r="46" ht="19.5" customHeight="1" s="34">
      <c r="A46" s="69" t="inlineStr">
        <is>
          <t>FJOAL02011990</t>
        </is>
      </c>
      <c r="B46" s="69" t="inlineStr">
        <is>
          <t>FJOAL02011990 FJOAL02011990</t>
        </is>
      </c>
      <c r="C46" s="69" t="n">
        <v>85332115</v>
      </c>
      <c r="D46" s="69" t="n">
        <v>40000001</v>
      </c>
      <c r="E46" s="70" t="inlineStr">
        <is>
          <t>EUROSISTEMAS SA</t>
        </is>
      </c>
      <c r="F46" s="70" t="inlineStr">
        <is>
          <t>HE01</t>
        </is>
      </c>
      <c r="G46" s="70" t="inlineStr">
        <is>
          <t>MAN</t>
        </is>
      </c>
      <c r="H46" s="69" t="n">
        <v>84004378</v>
      </c>
      <c r="I46" s="69" t="inlineStr">
        <is>
          <t>RED F LA ESTRELLA</t>
        </is>
      </c>
      <c r="J46" s="69" t="inlineStr">
        <is>
          <t>ENTRE RIOS 651</t>
        </is>
      </c>
      <c r="K46" s="69" t="inlineStr">
        <is>
          <t>CONCORDIA</t>
        </is>
      </c>
      <c r="L46">
        <f>RIGHT(A46,8)</f>
        <v/>
      </c>
      <c r="M46">
        <f>+IF(ISNUMBER(A46)="True",+RIGHT(A46,8),"11111")</f>
        <v/>
      </c>
    </row>
    <row r="47" ht="19.5" customHeight="1" s="34">
      <c r="A47" s="69" t="inlineStr">
        <is>
          <t>MJUCA18071985</t>
        </is>
      </c>
      <c r="B47" s="69" t="inlineStr">
        <is>
          <t>MJUCA18071985 MJUCA18071985</t>
        </is>
      </c>
      <c r="C47" s="69" t="n">
        <v>85043491</v>
      </c>
      <c r="D47" s="69" t="n">
        <v>40000001</v>
      </c>
      <c r="E47" s="70" t="inlineStr">
        <is>
          <t>EUROSISTEMAS SA</t>
        </is>
      </c>
      <c r="F47" s="70" t="inlineStr">
        <is>
          <t>HE01</t>
        </is>
      </c>
      <c r="G47" s="70" t="inlineStr">
        <is>
          <t>MAN</t>
        </is>
      </c>
      <c r="H47" s="69" t="n">
        <v>84000713</v>
      </c>
      <c r="I47" s="69" t="inlineStr">
        <is>
          <t>RED F DANIOTTI</t>
        </is>
      </c>
      <c r="J47" s="69" t="inlineStr">
        <is>
          <t>VICENTE AGUERO 336</t>
        </is>
      </c>
      <c r="K47" s="69" t="inlineStr">
        <is>
          <t>JESUS MARIA</t>
        </is>
      </c>
      <c r="L47">
        <f>RIGHT(A47,8)</f>
        <v/>
      </c>
      <c r="M47">
        <f>+IF(ISNUMBER(A47)="True",+RIGHT(A47,8),"11111")</f>
        <v/>
      </c>
    </row>
    <row r="48" ht="19.5" customHeight="1" s="34">
      <c r="A48" s="69" t="inlineStr">
        <is>
          <t>MNEMA11081985</t>
        </is>
      </c>
      <c r="B48" s="69" t="inlineStr">
        <is>
          <t>MNEMA11081985 MNEMA</t>
        </is>
      </c>
      <c r="C48" s="69" t="n">
        <v>85052201</v>
      </c>
      <c r="D48" s="69" t="n">
        <v>40000001</v>
      </c>
      <c r="E48" s="70" t="inlineStr">
        <is>
          <t>EUROSISTEMAS SA</t>
        </is>
      </c>
      <c r="F48" s="70" t="inlineStr">
        <is>
          <t>HE01</t>
        </is>
      </c>
      <c r="G48" s="70" t="inlineStr">
        <is>
          <t>MAN</t>
        </is>
      </c>
      <c r="H48" s="69" t="n">
        <v>84009381</v>
      </c>
      <c r="I48" s="69" t="inlineStr">
        <is>
          <t>RED F CAPITANELLI</t>
        </is>
      </c>
      <c r="J48" s="69" t="inlineStr">
        <is>
          <t>ALBERDI 131</t>
        </is>
      </c>
      <c r="K48" s="69" t="inlineStr">
        <is>
          <t>TARTAGAL</t>
        </is>
      </c>
      <c r="L48">
        <f>RIGHT(A48,8)</f>
        <v/>
      </c>
      <c r="M48">
        <f>+IF(ISNUMBER(A48)="True",+RIGHT(A48,8),"11111")</f>
        <v/>
      </c>
    </row>
    <row r="49" ht="19.5" customHeight="1" s="34">
      <c r="A49" s="69" t="inlineStr">
        <is>
          <t>MHUBR17121943</t>
        </is>
      </c>
      <c r="B49" s="69" t="inlineStr">
        <is>
          <t>MHUBR17121943 MHUBR17121943</t>
        </is>
      </c>
      <c r="C49" s="69" t="n">
        <v>85057498</v>
      </c>
      <c r="D49" s="69" t="n">
        <v>40000001</v>
      </c>
      <c r="E49" s="70" t="inlineStr">
        <is>
          <t>EUROSISTEMAS SA</t>
        </is>
      </c>
      <c r="F49" s="70" t="inlineStr">
        <is>
          <t>HE01</t>
        </is>
      </c>
      <c r="G49" s="70" t="inlineStr">
        <is>
          <t>MAN</t>
        </is>
      </c>
      <c r="H49" s="69" t="n">
        <v>84001125</v>
      </c>
      <c r="I49" s="69" t="inlineStr">
        <is>
          <t>RED F CORDOBA</t>
        </is>
      </c>
      <c r="J49" s="69" t="inlineStr">
        <is>
          <t>CORDOBA 2394</t>
        </is>
      </c>
      <c r="K49" s="69" t="inlineStr">
        <is>
          <t>ROSARIO</t>
        </is>
      </c>
      <c r="L49">
        <f>RIGHT(A49,8)</f>
        <v/>
      </c>
      <c r="M49">
        <f>+IF(ISNUMBER(A49)="True",+RIGHT(A49,8),"11111")</f>
        <v/>
      </c>
    </row>
    <row r="50" ht="19.5" customHeight="1" s="34">
      <c r="A50" s="69" t="inlineStr">
        <is>
          <t>FCRGAFCRGA</t>
        </is>
      </c>
      <c r="B50" s="69" t="inlineStr">
        <is>
          <t>FCRGA FCRGA</t>
        </is>
      </c>
      <c r="C50" s="69" t="n">
        <v>85472061</v>
      </c>
      <c r="D50" s="69" t="n">
        <v>40000001</v>
      </c>
      <c r="E50" s="70" t="inlineStr">
        <is>
          <t>EUROSISTEMAS SA</t>
        </is>
      </c>
      <c r="F50" s="70" t="inlineStr">
        <is>
          <t>HE01</t>
        </is>
      </c>
      <c r="G50" s="70" t="inlineStr">
        <is>
          <t>MAN</t>
        </is>
      </c>
      <c r="H50" s="69" t="n">
        <v>84008430</v>
      </c>
      <c r="I50" s="69" t="inlineStr">
        <is>
          <t>RED F GRAL PAZ POSADAS 2</t>
        </is>
      </c>
      <c r="J50" s="69" t="inlineStr">
        <is>
          <t>ENTRE RIOS 1797</t>
        </is>
      </c>
      <c r="K50" s="69" t="inlineStr">
        <is>
          <t>POSADAS</t>
        </is>
      </c>
      <c r="L50">
        <f>RIGHT(A50,8)</f>
        <v/>
      </c>
      <c r="M50">
        <f>+IF(ISNUMBER(A50)="True",+RIGHT(A50,8),"11111")</f>
        <v/>
      </c>
    </row>
    <row r="51" ht="19.5" customHeight="1" s="34">
      <c r="A51" s="69" t="inlineStr">
        <is>
          <t>MGEMEMGEME</t>
        </is>
      </c>
      <c r="B51" s="69" t="inlineStr">
        <is>
          <t>MGEME MGEME</t>
        </is>
      </c>
      <c r="C51" s="69" t="n">
        <v>85472060</v>
      </c>
      <c r="D51" s="69" t="n">
        <v>40000001</v>
      </c>
      <c r="E51" s="70" t="inlineStr">
        <is>
          <t>EUROSISTEMAS SA</t>
        </is>
      </c>
      <c r="F51" s="70" t="inlineStr">
        <is>
          <t>HE01</t>
        </is>
      </c>
      <c r="G51" s="70" t="inlineStr">
        <is>
          <t>MAN</t>
        </is>
      </c>
      <c r="H51" s="69" t="n">
        <v>84008430</v>
      </c>
      <c r="I51" s="69" t="inlineStr">
        <is>
          <t>RED F GRAL PAZ POSADAS 2</t>
        </is>
      </c>
      <c r="J51" s="69" t="inlineStr">
        <is>
          <t>ENTRE RIOS 1797</t>
        </is>
      </c>
      <c r="K51" s="69" t="inlineStr">
        <is>
          <t>POSADAS</t>
        </is>
      </c>
      <c r="L51">
        <f>RIGHT(A51,8)</f>
        <v/>
      </c>
      <c r="M51">
        <f>+IF(ISNUMBER(A51)="True",+RIGHT(A51,8),"11111")</f>
        <v/>
      </c>
    </row>
    <row r="52" ht="19.5" customHeight="1" s="34">
      <c r="A52" s="69" t="inlineStr">
        <is>
          <t>FNECO06021960</t>
        </is>
      </c>
      <c r="B52" s="69" t="inlineStr">
        <is>
          <t>FNECO06021960 FNECO06021960</t>
        </is>
      </c>
      <c r="C52" s="69" t="n">
        <v>85043528</v>
      </c>
      <c r="D52" s="69" t="n">
        <v>40000001</v>
      </c>
      <c r="E52" s="70" t="inlineStr">
        <is>
          <t>EUROSISTEMAS SA</t>
        </is>
      </c>
      <c r="F52" s="70" t="inlineStr">
        <is>
          <t>HE01</t>
        </is>
      </c>
      <c r="G52" s="70" t="inlineStr">
        <is>
          <t>MAN</t>
        </is>
      </c>
      <c r="H52" s="69" t="n">
        <v>84006581</v>
      </c>
      <c r="I52" s="69" t="inlineStr">
        <is>
          <t>RED F GENERAL PAZ CENTRO</t>
        </is>
      </c>
      <c r="J52" s="69" t="inlineStr">
        <is>
          <t>TUCUMAN 496</t>
        </is>
      </c>
      <c r="K52" s="69" t="inlineStr">
        <is>
          <t>CORDOBA</t>
        </is>
      </c>
      <c r="L52">
        <f>RIGHT(A52,8)</f>
        <v/>
      </c>
      <c r="M52">
        <f>+IF(ISNUMBER(A52)="True",+RIGHT(A52,8),"11111")</f>
        <v/>
      </c>
    </row>
    <row r="53" ht="19.5" customHeight="1" s="34">
      <c r="A53" s="69" t="inlineStr">
        <is>
          <t>MHEHO23101976</t>
        </is>
      </c>
      <c r="B53" s="69" t="inlineStr">
        <is>
          <t>MHEHO23101976 MHEHO23101976</t>
        </is>
      </c>
      <c r="C53" s="69" t="n">
        <v>85120925</v>
      </c>
      <c r="D53" s="69" t="n">
        <v>40000001</v>
      </c>
      <c r="E53" s="70" t="inlineStr">
        <is>
          <t>EUROSISTEMAS SA</t>
        </is>
      </c>
      <c r="F53" s="70" t="inlineStr">
        <is>
          <t>HE01</t>
        </is>
      </c>
      <c r="G53" s="70" t="inlineStr">
        <is>
          <t>MAN</t>
        </is>
      </c>
      <c r="H53" s="69" t="n">
        <v>84008430</v>
      </c>
      <c r="I53" s="69" t="inlineStr">
        <is>
          <t>RED F GRAL PAZ POSADAS 2</t>
        </is>
      </c>
      <c r="J53" s="69" t="inlineStr">
        <is>
          <t>ENTRE RIOS 1797</t>
        </is>
      </c>
      <c r="K53" s="69" t="inlineStr">
        <is>
          <t>POSADAS</t>
        </is>
      </c>
      <c r="L53">
        <f>RIGHT(A53,8)</f>
        <v/>
      </c>
      <c r="M53">
        <f>+IF(ISNUMBER(A53)="True",+RIGHT(A53,8),"11111")</f>
        <v/>
      </c>
    </row>
    <row r="54" ht="19.5" customHeight="1" s="34">
      <c r="A54" s="69" t="inlineStr">
        <is>
          <t>MSEPAMSEPA</t>
        </is>
      </c>
      <c r="B54" s="69" t="inlineStr">
        <is>
          <t>MSEPA MSEPA</t>
        </is>
      </c>
      <c r="C54" s="69" t="n">
        <v>85464681</v>
      </c>
      <c r="D54" s="69" t="n">
        <v>40000001</v>
      </c>
      <c r="E54" s="70" t="inlineStr">
        <is>
          <t>EUROSISTEMAS SA</t>
        </is>
      </c>
      <c r="F54" s="70" t="inlineStr">
        <is>
          <t>HE01</t>
        </is>
      </c>
      <c r="G54" s="70" t="inlineStr">
        <is>
          <t>MAN</t>
        </is>
      </c>
      <c r="H54" s="69" t="n">
        <v>84006581</v>
      </c>
      <c r="I54" s="69" t="inlineStr">
        <is>
          <t>RED F GENERAL PAZ CENTRO</t>
        </is>
      </c>
      <c r="J54" s="69" t="inlineStr">
        <is>
          <t>TUCUMAN 496</t>
        </is>
      </c>
      <c r="K54" s="69" t="inlineStr">
        <is>
          <t>CORDOBA</t>
        </is>
      </c>
      <c r="L54">
        <f>RIGHT(A54,8)</f>
        <v/>
      </c>
      <c r="M54">
        <f>+IF(ISNUMBER(A54)="True",+RIGHT(A54,8),"11111")</f>
        <v/>
      </c>
    </row>
    <row r="55" ht="19.5" customHeight="1" s="34">
      <c r="A55" s="69" t="inlineStr">
        <is>
          <t>MJUSA04081973</t>
        </is>
      </c>
      <c r="B55" s="69" t="inlineStr">
        <is>
          <t>MJUSA04081973 MJUSA04081973</t>
        </is>
      </c>
      <c r="C55" s="69" t="n">
        <v>85495360</v>
      </c>
      <c r="D55" s="69" t="n">
        <v>40000001</v>
      </c>
      <c r="E55" s="70" t="inlineStr">
        <is>
          <t>EUROSISTEMAS SA</t>
        </is>
      </c>
      <c r="F55" s="70" t="inlineStr">
        <is>
          <t>HE01</t>
        </is>
      </c>
      <c r="G55" s="70" t="inlineStr">
        <is>
          <t>MAN</t>
        </is>
      </c>
      <c r="H55" s="69" t="n">
        <v>84000983</v>
      </c>
      <c r="I55" s="69" t="inlineStr">
        <is>
          <t>RED F MUTUAL (MDQ)</t>
        </is>
      </c>
      <c r="J55" s="69" t="inlineStr">
        <is>
          <t>AVDA INDEPENDENCIA 2249</t>
        </is>
      </c>
      <c r="K55" s="69" t="inlineStr">
        <is>
          <t>MAR DEL PLATA</t>
        </is>
      </c>
      <c r="L55">
        <f>RIGHT(A55,8)</f>
        <v/>
      </c>
      <c r="M55">
        <f>+IF(ISNUMBER(A55)="True",+RIGHT(A55,8),"11111")</f>
        <v/>
      </c>
    </row>
    <row r="56" ht="19.5" customHeight="1" s="34">
      <c r="A56" s="69" t="inlineStr">
        <is>
          <t>MPACO30111981</t>
        </is>
      </c>
      <c r="B56" s="69" t="inlineStr">
        <is>
          <t>MPACO30111981 MPACO30111981</t>
        </is>
      </c>
      <c r="C56" s="69" t="n">
        <v>85495362</v>
      </c>
      <c r="D56" s="69" t="n">
        <v>40000001</v>
      </c>
      <c r="E56" s="70" t="inlineStr">
        <is>
          <t>EUROSISTEMAS SA</t>
        </is>
      </c>
      <c r="F56" s="70" t="inlineStr">
        <is>
          <t>HE01</t>
        </is>
      </c>
      <c r="G56" s="70" t="inlineStr">
        <is>
          <t>MAN</t>
        </is>
      </c>
      <c r="H56" s="69" t="n">
        <v>84000983</v>
      </c>
      <c r="I56" s="69" t="inlineStr">
        <is>
          <t>RED F MUTUAL (MDQ)</t>
        </is>
      </c>
      <c r="J56" s="69" t="inlineStr">
        <is>
          <t>AVDA INDEPENDENCIA 2249</t>
        </is>
      </c>
      <c r="K56" s="69" t="inlineStr">
        <is>
          <t>MAR DEL PLATA</t>
        </is>
      </c>
      <c r="L56">
        <f>RIGHT(A56,8)</f>
        <v/>
      </c>
      <c r="M56">
        <f>+IF(ISNUMBER(A56)="True",+RIGHT(A56,8),"11111")</f>
        <v/>
      </c>
    </row>
    <row r="57" ht="19.5" customHeight="1" s="34">
      <c r="A57" s="69" t="inlineStr">
        <is>
          <t>MOSLE17011961</t>
        </is>
      </c>
      <c r="B57" s="69" t="inlineStr">
        <is>
          <t>MOSLE17011961 MOSLE17011961</t>
        </is>
      </c>
      <c r="C57" s="69" t="n">
        <v>85045208</v>
      </c>
      <c r="D57" s="69" t="n">
        <v>40000001</v>
      </c>
      <c r="E57" s="70" t="inlineStr">
        <is>
          <t>EUROSISTEMAS SA</t>
        </is>
      </c>
      <c r="F57" s="70" t="inlineStr">
        <is>
          <t>HE01</t>
        </is>
      </c>
      <c r="G57" s="70" t="inlineStr">
        <is>
          <t>MAN</t>
        </is>
      </c>
      <c r="H57" s="69" t="n">
        <v>84004641</v>
      </c>
      <c r="I57" s="69" t="inlineStr">
        <is>
          <t>RED F FLEMING</t>
        </is>
      </c>
      <c r="J57" s="69" t="inlineStr">
        <is>
          <t>AVDA GRAL MANUEL BELGRANO 674</t>
        </is>
      </c>
      <c r="K57" s="69" t="inlineStr">
        <is>
          <t>SALTA</t>
        </is>
      </c>
      <c r="L57">
        <f>RIGHT(A57,8)</f>
        <v/>
      </c>
      <c r="M57">
        <f>+IF(ISNUMBER(A57)="True",+RIGHT(A57,8),"11111")</f>
        <v/>
      </c>
    </row>
    <row r="58" ht="19.5" customHeight="1" s="34">
      <c r="A58" s="69" t="inlineStr">
        <is>
          <t>MLULE20061956</t>
        </is>
      </c>
      <c r="B58" s="69" t="inlineStr">
        <is>
          <t>MLULE20.06.1956 MLULE20.06.1956</t>
        </is>
      </c>
      <c r="C58" s="69" t="n">
        <v>85288306</v>
      </c>
      <c r="D58" s="69" t="n">
        <v>40000001</v>
      </c>
      <c r="E58" s="70" t="inlineStr">
        <is>
          <t>EUROSISTEMAS SA</t>
        </is>
      </c>
      <c r="F58" s="70" t="inlineStr">
        <is>
          <t>HE01</t>
        </is>
      </c>
      <c r="G58" s="70" t="inlineStr">
        <is>
          <t>MAN</t>
        </is>
      </c>
      <c r="H58" s="69" t="n">
        <v>84001201</v>
      </c>
      <c r="I58" s="69" t="inlineStr">
        <is>
          <t>RED F MARIA AUXILIADORA</t>
        </is>
      </c>
      <c r="J58" s="69" t="inlineStr">
        <is>
          <t>AVDA GONZALEZ LELONG 506</t>
        </is>
      </c>
      <c r="K58" s="69" t="inlineStr">
        <is>
          <t>FORMOSA</t>
        </is>
      </c>
      <c r="L58">
        <f>RIGHT(A58,8)</f>
        <v/>
      </c>
      <c r="M58">
        <f>+IF(ISNUMBER(A58)="True",+RIGHT(A58,8),"11111")</f>
        <v/>
      </c>
    </row>
    <row r="59" ht="19.5" customHeight="1" s="34">
      <c r="A59" s="69" t="inlineStr">
        <is>
          <t>MJUCA16071959</t>
        </is>
      </c>
      <c r="B59" s="69" t="inlineStr">
        <is>
          <t>MJUCA 16071959</t>
        </is>
      </c>
      <c r="C59" s="69" t="n">
        <v>85057538</v>
      </c>
      <c r="D59" s="69" t="n">
        <v>40000001</v>
      </c>
      <c r="E59" s="70" t="inlineStr">
        <is>
          <t>EUROSISTEMAS SA</t>
        </is>
      </c>
      <c r="F59" s="70" t="inlineStr">
        <is>
          <t>HE01</t>
        </is>
      </c>
      <c r="G59" s="70" t="inlineStr">
        <is>
          <t>MAN</t>
        </is>
      </c>
      <c r="H59" s="69" t="n">
        <v>84007899</v>
      </c>
      <c r="I59" s="69" t="inlineStr">
        <is>
          <t>RED F LIBERTAD</t>
        </is>
      </c>
      <c r="J59" s="69" t="inlineStr">
        <is>
          <t>AVDA BELTRAME 1137</t>
        </is>
      </c>
      <c r="K59" s="69" t="inlineStr">
        <is>
          <t>OBERA</t>
        </is>
      </c>
      <c r="L59">
        <f>RIGHT(A59,8)</f>
        <v/>
      </c>
      <c r="M59">
        <f>+IF(ISNUMBER(A59)="True",+RIGHT(A59,8),"11111")</f>
        <v/>
      </c>
    </row>
    <row r="60" ht="19.5" customHeight="1" s="34">
      <c r="A60" s="69" t="inlineStr">
        <is>
          <t>FIROR15011955</t>
        </is>
      </c>
      <c r="B60" s="69" t="inlineStr">
        <is>
          <t>FIROR15011955 FIROR15011955</t>
        </is>
      </c>
      <c r="C60" s="69" t="n">
        <v>85045177</v>
      </c>
      <c r="D60" s="69" t="n">
        <v>40000001</v>
      </c>
      <c r="E60" s="70" t="inlineStr">
        <is>
          <t>EUROSISTEMAS SA</t>
        </is>
      </c>
      <c r="F60" s="70" t="inlineStr">
        <is>
          <t>HE01</t>
        </is>
      </c>
      <c r="G60" s="70" t="inlineStr">
        <is>
          <t>MAN</t>
        </is>
      </c>
      <c r="H60" s="69" t="n">
        <v>84007451</v>
      </c>
      <c r="I60" s="69" t="inlineStr">
        <is>
          <t>RED F FARMAUCO</t>
        </is>
      </c>
      <c r="J60" s="69" t="inlineStr">
        <is>
          <t>RUTA NAC GRAL JOSE DE SAN MART 1283</t>
        </is>
      </c>
      <c r="K60" s="69" t="inlineStr">
        <is>
          <t>TUNUYAN</t>
        </is>
      </c>
      <c r="L60">
        <f>RIGHT(A60,8)</f>
        <v/>
      </c>
      <c r="M60">
        <f>+IF(ISNUMBER(A60)="True",+RIGHT(A60,8),"11111")</f>
        <v/>
      </c>
    </row>
    <row r="61" ht="19.5" customHeight="1" s="34">
      <c r="A61" s="69" t="inlineStr">
        <is>
          <t>MFRJU22031993</t>
        </is>
      </c>
      <c r="B61" s="69" t="inlineStr">
        <is>
          <t>MFRJU 22031993</t>
        </is>
      </c>
      <c r="C61" s="69" t="n">
        <v>85427335</v>
      </c>
      <c r="D61" s="69" t="n">
        <v>40000001</v>
      </c>
      <c r="E61" s="70" t="inlineStr">
        <is>
          <t>EUROSISTEMAS SA</t>
        </is>
      </c>
      <c r="F61" s="70" t="inlineStr">
        <is>
          <t>HE01</t>
        </is>
      </c>
      <c r="G61" s="70" t="inlineStr">
        <is>
          <t>MAN</t>
        </is>
      </c>
      <c r="H61" s="69" t="n">
        <v>84006581</v>
      </c>
      <c r="I61" s="69" t="inlineStr">
        <is>
          <t>RED F GENERAL PAZ CENTRO</t>
        </is>
      </c>
      <c r="J61" s="69" t="inlineStr">
        <is>
          <t>TUCUMAN 496</t>
        </is>
      </c>
      <c r="K61" s="69" t="inlineStr">
        <is>
          <t>CORDOBA</t>
        </is>
      </c>
      <c r="L61">
        <f>RIGHT(A61,8)</f>
        <v/>
      </c>
      <c r="M61">
        <f>+IF(ISNUMBER(A61)="True",+RIGHT(A61,8),"11111")</f>
        <v/>
      </c>
    </row>
    <row r="62" ht="19.5" customHeight="1" s="34">
      <c r="A62" s="69" t="inlineStr">
        <is>
          <t>MSEAL25061984</t>
        </is>
      </c>
      <c r="B62" s="69" t="inlineStr">
        <is>
          <t>MSEAL25061984 MSEAL25061984</t>
        </is>
      </c>
      <c r="C62" s="69" t="n">
        <v>85464549</v>
      </c>
      <c r="D62" s="69" t="n">
        <v>40000001</v>
      </c>
      <c r="E62" s="70" t="inlineStr">
        <is>
          <t>EUROSISTEMAS SA</t>
        </is>
      </c>
      <c r="F62" s="70" t="inlineStr">
        <is>
          <t>HE01</t>
        </is>
      </c>
      <c r="G62" s="70" t="inlineStr">
        <is>
          <t>MAN</t>
        </is>
      </c>
      <c r="H62" s="69" t="n">
        <v>84008099</v>
      </c>
      <c r="I62" s="69" t="inlineStr">
        <is>
          <t>F FARMACOOP</t>
        </is>
      </c>
      <c r="J62" s="69" t="inlineStr">
        <is>
          <t>PADRE LUIS MONTI 444</t>
        </is>
      </c>
      <c r="K62" s="69" t="inlineStr">
        <is>
          <t>ZAPALA</t>
        </is>
      </c>
      <c r="L62">
        <f>RIGHT(A62,8)</f>
        <v/>
      </c>
      <c r="M62">
        <f>+IF(ISNUMBER(A62)="True",+RIGHT(A62,8),"11111")</f>
        <v/>
      </c>
    </row>
    <row r="63" ht="19.5" customHeight="1" s="34">
      <c r="A63" s="69" t="inlineStr">
        <is>
          <t>MPEMO22041984</t>
        </is>
      </c>
      <c r="B63" s="69" t="inlineStr">
        <is>
          <t>MPEMO22.04.1984 MPEMO22.04.1984</t>
        </is>
      </c>
      <c r="C63" s="69" t="n">
        <v>85450306</v>
      </c>
      <c r="D63" s="69" t="n">
        <v>40000001</v>
      </c>
      <c r="E63" s="70" t="inlineStr">
        <is>
          <t>EUROSISTEMAS SA</t>
        </is>
      </c>
      <c r="F63" s="70" t="inlineStr">
        <is>
          <t>HE01</t>
        </is>
      </c>
      <c r="G63" s="70" t="inlineStr">
        <is>
          <t>MAN</t>
        </is>
      </c>
      <c r="H63" s="69" t="n">
        <v>84001125</v>
      </c>
      <c r="I63" s="69" t="inlineStr">
        <is>
          <t>RED F CORDOBA</t>
        </is>
      </c>
      <c r="J63" s="69" t="inlineStr">
        <is>
          <t>CORDOBA 2394</t>
        </is>
      </c>
      <c r="K63" s="69" t="inlineStr">
        <is>
          <t>ROSARIO</t>
        </is>
      </c>
      <c r="L63">
        <f>RIGHT(A63,8)</f>
        <v/>
      </c>
      <c r="M63">
        <f>+IF(ISNUMBER(A63)="True",+RIGHT(A63,8),"11111")</f>
        <v/>
      </c>
    </row>
    <row r="64" ht="19.5" customHeight="1" s="34">
      <c r="A64" s="69" t="inlineStr">
        <is>
          <t>MHELI03061953</t>
        </is>
      </c>
      <c r="B64" s="69" t="inlineStr">
        <is>
          <t>MHELI03.06.1953 MHELI03.06.1953</t>
        </is>
      </c>
      <c r="C64" s="69" t="n">
        <v>85454406</v>
      </c>
      <c r="D64" s="69" t="n">
        <v>40000001</v>
      </c>
      <c r="E64" s="70" t="inlineStr">
        <is>
          <t>EUROSISTEMAS SA</t>
        </is>
      </c>
      <c r="F64" s="70" t="inlineStr">
        <is>
          <t>HE01</t>
        </is>
      </c>
      <c r="G64" s="70" t="inlineStr">
        <is>
          <t>MAN</t>
        </is>
      </c>
      <c r="H64" s="69" t="n">
        <v>84009528</v>
      </c>
      <c r="I64" s="69" t="inlineStr">
        <is>
          <t>RED F GUTIERREZ</t>
        </is>
      </c>
      <c r="J64" s="69" t="inlineStr">
        <is>
          <t>AVDA GRAL JOAQUIN DE MADARIAGA 286</t>
        </is>
      </c>
      <c r="K64" s="69" t="inlineStr">
        <is>
          <t>GOYA</t>
        </is>
      </c>
      <c r="L64">
        <f>RIGHT(A64,8)</f>
        <v/>
      </c>
      <c r="M64">
        <f>+IF(ISNUMBER(A64)="True",+RIGHT(A64,8),"11111")</f>
        <v/>
      </c>
    </row>
    <row r="65" ht="19.5" customHeight="1" s="34">
      <c r="A65" s="69" t="inlineStr">
        <is>
          <t>MMAPO08111986</t>
        </is>
      </c>
      <c r="B65" s="69" t="inlineStr">
        <is>
          <t>MMAPO 08.11.1986</t>
        </is>
      </c>
      <c r="C65" s="69" t="n">
        <v>85213622</v>
      </c>
      <c r="D65" s="69" t="n">
        <v>40000001</v>
      </c>
      <c r="E65" s="70" t="inlineStr">
        <is>
          <t>EUROSISTEMAS SA</t>
        </is>
      </c>
      <c r="F65" s="70" t="inlineStr">
        <is>
          <t>HE01</t>
        </is>
      </c>
      <c r="G65" s="70" t="inlineStr">
        <is>
          <t>MAN</t>
        </is>
      </c>
      <c r="H65" s="69" t="n">
        <v>84001216</v>
      </c>
      <c r="I65" s="69" t="inlineStr">
        <is>
          <t>RED F CUYO SRL</t>
        </is>
      </c>
      <c r="J65" s="69" t="inlineStr">
        <is>
          <t>AV SAN MARTIN OESTE 2918</t>
        </is>
      </c>
      <c r="K65" s="69" t="inlineStr">
        <is>
          <t>SAN JUAN</t>
        </is>
      </c>
      <c r="L65">
        <f>RIGHT(A65,8)</f>
        <v/>
      </c>
      <c r="M65">
        <f>+IF(ISNUMBER(A65)="True",+RIGHT(A65,8),"11111")</f>
        <v/>
      </c>
    </row>
    <row r="66" ht="19.5" customHeight="1" s="34">
      <c r="A66" s="69" t="inlineStr">
        <is>
          <t>MALMA29051961</t>
        </is>
      </c>
      <c r="B66" s="69" t="inlineStr">
        <is>
          <t>MALMA29051961 MALMA29051961</t>
        </is>
      </c>
      <c r="C66" s="69" t="n">
        <v>85043889</v>
      </c>
      <c r="D66" s="69" t="n">
        <v>40000001</v>
      </c>
      <c r="E66" s="70" t="inlineStr">
        <is>
          <t>EUROSISTEMAS SA</t>
        </is>
      </c>
      <c r="F66" s="70" t="inlineStr">
        <is>
          <t>HE01</t>
        </is>
      </c>
      <c r="G66" s="70" t="inlineStr">
        <is>
          <t>MAN</t>
        </is>
      </c>
      <c r="H66" s="69" t="n">
        <v>84001268</v>
      </c>
      <c r="I66" s="69" t="inlineStr">
        <is>
          <t>RED F SAN MARTIN SCS</t>
        </is>
      </c>
      <c r="J66" s="69" t="inlineStr">
        <is>
          <t>SAN MARTIN 244</t>
        </is>
      </c>
      <c r="K66" s="69" t="inlineStr">
        <is>
          <t>SAN SALVADOR DE JUJUY</t>
        </is>
      </c>
      <c r="L66">
        <f>RIGHT(A66,8)</f>
        <v/>
      </c>
      <c r="M66">
        <f>+IF(ISNUMBER(A66)="True",+RIGHT(A66,8),"11111")</f>
        <v/>
      </c>
    </row>
    <row r="67" ht="19.5" customHeight="1" s="34">
      <c r="A67" s="69" t="inlineStr">
        <is>
          <t>MORGO10101993</t>
        </is>
      </c>
      <c r="B67" s="69" t="inlineStr">
        <is>
          <t>MORGO 10.10.1993</t>
        </is>
      </c>
      <c r="C67" s="69" t="n">
        <v>85179976</v>
      </c>
      <c r="D67" s="69" t="n">
        <v>40000001</v>
      </c>
      <c r="E67" s="70" t="inlineStr">
        <is>
          <t>EUROSISTEMAS SA</t>
        </is>
      </c>
      <c r="F67" s="70" t="inlineStr">
        <is>
          <t>HE01</t>
        </is>
      </c>
      <c r="G67" s="70" t="inlineStr">
        <is>
          <t>MAN</t>
        </is>
      </c>
      <c r="H67" s="69" t="n">
        <v>84009672</v>
      </c>
      <c r="I67" s="69" t="inlineStr">
        <is>
          <t>RED F LA ESQUINA MITRE</t>
        </is>
      </c>
      <c r="J67" s="69" t="inlineStr">
        <is>
          <t>MITRE 276</t>
        </is>
      </c>
      <c r="K67" s="69" t="inlineStr">
        <is>
          <t>SANTIAGO DEL ESTERO</t>
        </is>
      </c>
      <c r="L67">
        <f>RIGHT(A67,8)</f>
        <v/>
      </c>
      <c r="M67">
        <f>+IF(ISNUMBER(A67)="True",+RIGHT(A67,8),"11111")</f>
        <v/>
      </c>
    </row>
    <row r="68" ht="19.5" customHeight="1" s="34">
      <c r="A68" s="69" t="inlineStr">
        <is>
          <t>MJULE30101970</t>
        </is>
      </c>
      <c r="B68" s="69" t="inlineStr">
        <is>
          <t>MJULE30.10.1970 MJULE30.10.1970</t>
        </is>
      </c>
      <c r="C68" s="69" t="n">
        <v>85504430</v>
      </c>
      <c r="D68" s="69" t="n">
        <v>40000001</v>
      </c>
      <c r="E68" s="70" t="inlineStr">
        <is>
          <t>EUROSISTEMAS SA</t>
        </is>
      </c>
      <c r="F68" s="70" t="inlineStr">
        <is>
          <t>HE01</t>
        </is>
      </c>
      <c r="G68" s="70" t="inlineStr">
        <is>
          <t>MAN</t>
        </is>
      </c>
      <c r="H68" s="69" t="n">
        <v>84000962</v>
      </c>
      <c r="I68" s="69" t="inlineStr">
        <is>
          <t>RED AUTOFARMA RIO GALLEGOS</t>
        </is>
      </c>
      <c r="J68" s="69" t="inlineStr">
        <is>
          <t>AV NESTOR KIRCHNER (EX AV JA ROCA) 1029</t>
        </is>
      </c>
      <c r="K68" s="69" t="inlineStr">
        <is>
          <t>RIO GALLEGOS</t>
        </is>
      </c>
      <c r="L68">
        <f>RIGHT(A68,8)</f>
        <v/>
      </c>
      <c r="M68">
        <f>+IF(ISNUMBER(A68)="True",+RIGHT(A68,8),"11111")</f>
        <v/>
      </c>
    </row>
    <row r="69" ht="19.5" customHeight="1" s="34">
      <c r="A69" s="69" t="inlineStr">
        <is>
          <t>MJOSA15091953</t>
        </is>
      </c>
      <c r="B69" s="69" t="inlineStr">
        <is>
          <t>MJOSA15091953 MJOSA15091953</t>
        </is>
      </c>
      <c r="C69" s="69" t="n">
        <v>85077421</v>
      </c>
      <c r="D69" s="69" t="n">
        <v>40000001</v>
      </c>
      <c r="E69" s="70" t="inlineStr">
        <is>
          <t>EUROSISTEMAS SA</t>
        </is>
      </c>
      <c r="F69" s="70" t="inlineStr">
        <is>
          <t>HE01</t>
        </is>
      </c>
      <c r="G69" s="70" t="inlineStr">
        <is>
          <t>MAN</t>
        </is>
      </c>
      <c r="H69" s="69" t="n">
        <v>84007451</v>
      </c>
      <c r="I69" s="69" t="inlineStr">
        <is>
          <t>RED F FARMAUCO</t>
        </is>
      </c>
      <c r="J69" s="69" t="inlineStr">
        <is>
          <t>RUTA NAC GRAL JOSE DE SAN MART 1283</t>
        </is>
      </c>
      <c r="K69" s="69" t="inlineStr">
        <is>
          <t>TUNUYAN</t>
        </is>
      </c>
      <c r="L69">
        <f>RIGHT(A69,8)</f>
        <v/>
      </c>
      <c r="M69">
        <f>+IF(ISNUMBER(A69)="True",+RIGHT(A69,8),"11111")</f>
        <v/>
      </c>
    </row>
    <row r="70" ht="19.5" customHeight="1" s="34">
      <c r="A70" s="69" t="inlineStr">
        <is>
          <t>MPAMA30011987</t>
        </is>
      </c>
      <c r="B70" s="69" t="inlineStr">
        <is>
          <t>MPAMA30011987 MPAMA30011987</t>
        </is>
      </c>
      <c r="C70" s="69" t="n">
        <v>85196365</v>
      </c>
      <c r="D70" s="69" t="n">
        <v>40000001</v>
      </c>
      <c r="E70" s="70" t="inlineStr">
        <is>
          <t>EUROSISTEMAS SA</t>
        </is>
      </c>
      <c r="F70" s="70" t="inlineStr">
        <is>
          <t>HE01</t>
        </is>
      </c>
      <c r="G70" s="70" t="inlineStr">
        <is>
          <t>MAN</t>
        </is>
      </c>
      <c r="H70" s="69" t="n">
        <v>84006581</v>
      </c>
      <c r="I70" s="69" t="inlineStr">
        <is>
          <t>RED F GENERAL PAZ CENTRO</t>
        </is>
      </c>
      <c r="J70" s="69" t="inlineStr">
        <is>
          <t>TUCUMAN 496</t>
        </is>
      </c>
      <c r="K70" s="69" t="inlineStr">
        <is>
          <t>CORDOBA</t>
        </is>
      </c>
      <c r="L70">
        <f>RIGHT(A70,8)</f>
        <v/>
      </c>
      <c r="M70">
        <f>+IF(ISNUMBER(A70)="True",+RIGHT(A70,8),"11111")</f>
        <v/>
      </c>
    </row>
    <row r="71" ht="19.5" customHeight="1" s="34">
      <c r="A71" s="69" t="inlineStr">
        <is>
          <t>MMACAMMACA</t>
        </is>
      </c>
      <c r="B71" s="69" t="inlineStr">
        <is>
          <t>MMACA MMACA</t>
        </is>
      </c>
      <c r="C71" s="69" t="n">
        <v>85466855</v>
      </c>
      <c r="D71" s="69" t="n">
        <v>40000001</v>
      </c>
      <c r="E71" s="70" t="inlineStr">
        <is>
          <t>EUROSISTEMAS SA</t>
        </is>
      </c>
      <c r="F71" s="70" t="inlineStr">
        <is>
          <t>HE01</t>
        </is>
      </c>
      <c r="G71" s="70" t="inlineStr">
        <is>
          <t>MAN</t>
        </is>
      </c>
      <c r="H71" s="69" t="n">
        <v>84000962</v>
      </c>
      <c r="I71" s="69" t="inlineStr">
        <is>
          <t>RED AUTOFARMA RIO GALLEGOS</t>
        </is>
      </c>
      <c r="J71" s="69" t="inlineStr">
        <is>
          <t>AV NESTOR KIRCHNER (EX AV JA ROCA) 1029</t>
        </is>
      </c>
      <c r="K71" s="69" t="inlineStr">
        <is>
          <t>RIO GALLEGOS</t>
        </is>
      </c>
      <c r="L71">
        <f>RIGHT(A71,8)</f>
        <v/>
      </c>
      <c r="M71">
        <f>+IF(ISNUMBER(A71)="True",+RIGHT(A71,8),"11111")</f>
        <v/>
      </c>
    </row>
    <row r="72" ht="19.5" customHeight="1" s="34">
      <c r="A72" s="69" t="inlineStr">
        <is>
          <t>MAGYA12031991</t>
        </is>
      </c>
      <c r="B72" s="69" t="inlineStr">
        <is>
          <t>MAGYA12.03.1991 MAGYA12.03.1991</t>
        </is>
      </c>
      <c r="C72" s="69" t="n">
        <v>85460818</v>
      </c>
      <c r="D72" s="69" t="n">
        <v>40000001</v>
      </c>
      <c r="E72" s="70" t="inlineStr">
        <is>
          <t>EUROSISTEMAS SA</t>
        </is>
      </c>
      <c r="F72" s="70" t="inlineStr">
        <is>
          <t>HE01</t>
        </is>
      </c>
      <c r="G72" s="70" t="inlineStr">
        <is>
          <t>MAN</t>
        </is>
      </c>
      <c r="H72" s="69" t="n">
        <v>84000962</v>
      </c>
      <c r="I72" s="69" t="inlineStr">
        <is>
          <t>RED AUTOFARMA RIO GALLEGOS</t>
        </is>
      </c>
      <c r="J72" s="69" t="inlineStr">
        <is>
          <t>AV NESTOR KIRCHNER (EX AV JA ROCA) 1029</t>
        </is>
      </c>
      <c r="K72" s="69" t="inlineStr">
        <is>
          <t>RIO GALLEGOS</t>
        </is>
      </c>
      <c r="L72">
        <f>RIGHT(A72,8)</f>
        <v/>
      </c>
      <c r="M72">
        <f>+IF(ISNUMBER(A72)="True",+RIGHT(A72,8),"11111")</f>
        <v/>
      </c>
    </row>
    <row r="73" ht="19.5" customHeight="1" s="34">
      <c r="A73" s="69" t="inlineStr">
        <is>
          <t>FSACH11031967</t>
        </is>
      </c>
      <c r="B73" s="69" t="inlineStr">
        <is>
          <t>FSACH11031967 FSACH11031967</t>
        </is>
      </c>
      <c r="C73" s="69" t="n">
        <v>85043576</v>
      </c>
      <c r="D73" s="69" t="n">
        <v>40000001</v>
      </c>
      <c r="E73" s="70" t="inlineStr">
        <is>
          <t>EUROSISTEMAS SA</t>
        </is>
      </c>
      <c r="F73" s="70" t="inlineStr">
        <is>
          <t>HE01</t>
        </is>
      </c>
      <c r="G73" s="70" t="inlineStr">
        <is>
          <t>MAN</t>
        </is>
      </c>
      <c r="H73" s="69" t="n">
        <v>84007910</v>
      </c>
      <c r="I73" s="69" t="inlineStr">
        <is>
          <t>RED LOS ALMENDROS</t>
        </is>
      </c>
      <c r="J73" s="69" t="inlineStr">
        <is>
          <t>P PABLO TISSERA 102</t>
        </is>
      </c>
      <c r="K73" s="69" t="inlineStr">
        <is>
          <t>MERLO</t>
        </is>
      </c>
      <c r="L73">
        <f>RIGHT(A73,8)</f>
        <v/>
      </c>
      <c r="M73">
        <f>+IF(ISNUMBER(A73)="True",+RIGHT(A73,8),"11111")</f>
        <v/>
      </c>
    </row>
    <row r="74" ht="19.5" customHeight="1" s="34">
      <c r="A74" s="69" t="inlineStr">
        <is>
          <t>MLUHE28061968</t>
        </is>
      </c>
      <c r="B74" s="69" t="inlineStr">
        <is>
          <t>MLUHE28061968 MLUHE28061968</t>
        </is>
      </c>
      <c r="C74" s="69" t="n">
        <v>85129653</v>
      </c>
      <c r="D74" s="69" t="n">
        <v>40000001</v>
      </c>
      <c r="E74" s="70" t="inlineStr">
        <is>
          <t>EUROSISTEMAS SA</t>
        </is>
      </c>
      <c r="F74" s="70" t="inlineStr">
        <is>
          <t>HE01</t>
        </is>
      </c>
      <c r="G74" s="70" t="inlineStr">
        <is>
          <t>MAN</t>
        </is>
      </c>
      <c r="H74" s="69" t="n">
        <v>84000036</v>
      </c>
      <c r="I74" s="69" t="inlineStr">
        <is>
          <t>RED F MODERNA PARANA SA</t>
        </is>
      </c>
      <c r="J74" s="69" t="inlineStr">
        <is>
          <t>GRAL JOSE DE SAN MARTIN 1101</t>
        </is>
      </c>
      <c r="K74" s="69" t="inlineStr">
        <is>
          <t>PARANA</t>
        </is>
      </c>
      <c r="L74">
        <f>RIGHT(A74,8)</f>
        <v/>
      </c>
      <c r="M74">
        <f>+IF(ISNUMBER(A74)="True",+RIGHT(A74,8),"11111")</f>
        <v/>
      </c>
    </row>
    <row r="75" ht="19.5" customHeight="1" s="34">
      <c r="A75" s="69" t="inlineStr">
        <is>
          <t>MRICHMRICH</t>
        </is>
      </c>
      <c r="B75" s="69" t="inlineStr">
        <is>
          <t>MRICH MRICH</t>
        </is>
      </c>
      <c r="C75" s="69" t="n">
        <v>85476612</v>
      </c>
      <c r="D75" s="69" t="n">
        <v>40000001</v>
      </c>
      <c r="E75" s="70" t="inlineStr">
        <is>
          <t>EUROSISTEMAS SA</t>
        </is>
      </c>
      <c r="F75" s="70" t="inlineStr">
        <is>
          <t>HE01</t>
        </is>
      </c>
      <c r="G75" s="70" t="inlineStr">
        <is>
          <t>MAN</t>
        </is>
      </c>
      <c r="H75" s="69" t="n">
        <v>84006581</v>
      </c>
      <c r="I75" s="69" t="inlineStr">
        <is>
          <t>RED F GENERAL PAZ CENTRO</t>
        </is>
      </c>
      <c r="J75" s="69" t="inlineStr">
        <is>
          <t>TUCUMAN 496</t>
        </is>
      </c>
      <c r="K75" s="69" t="inlineStr">
        <is>
          <t>CORDOBA</t>
        </is>
      </c>
      <c r="L75">
        <f>RIGHT(A75,8)</f>
        <v/>
      </c>
      <c r="M75">
        <f>+IF(ISNUMBER(A75)="True",+RIGHT(A75,8),"11111")</f>
        <v/>
      </c>
    </row>
    <row r="76" ht="19.5" customHeight="1" s="34">
      <c r="A76" s="69" t="inlineStr">
        <is>
          <t>MJAOL24011970</t>
        </is>
      </c>
      <c r="B76" s="69" t="inlineStr">
        <is>
          <t>MJAOL24.01.1970 MJAOL24.01.1970</t>
        </is>
      </c>
      <c r="C76" s="69" t="n">
        <v>85458835</v>
      </c>
      <c r="D76" s="69" t="n">
        <v>40000001</v>
      </c>
      <c r="E76" s="70" t="inlineStr">
        <is>
          <t>EUROSISTEMAS SA</t>
        </is>
      </c>
      <c r="F76" s="70" t="inlineStr">
        <is>
          <t>HE01</t>
        </is>
      </c>
      <c r="G76" s="70" t="inlineStr">
        <is>
          <t>MAN</t>
        </is>
      </c>
      <c r="H76" s="69" t="n">
        <v>84006581</v>
      </c>
      <c r="I76" s="69" t="inlineStr">
        <is>
          <t>RED F GENERAL PAZ CENTRO</t>
        </is>
      </c>
      <c r="J76" s="69" t="inlineStr">
        <is>
          <t>TUCUMAN 496</t>
        </is>
      </c>
      <c r="K76" s="69" t="inlineStr">
        <is>
          <t>CORDOBA</t>
        </is>
      </c>
      <c r="L76">
        <f>RIGHT(A76,8)</f>
        <v/>
      </c>
      <c r="M76">
        <f>+IF(ISNUMBER(A76)="True",+RIGHT(A76,8),"11111")</f>
        <v/>
      </c>
    </row>
    <row r="77" ht="19.5" customHeight="1" s="34">
      <c r="A77" s="69" t="inlineStr">
        <is>
          <t>MANAL13061955</t>
        </is>
      </c>
      <c r="B77" s="69" t="inlineStr">
        <is>
          <t>MANAL13.06.1955 MANAL13.06.1955</t>
        </is>
      </c>
      <c r="C77" s="69" t="n">
        <v>85043901</v>
      </c>
      <c r="D77" s="69" t="n">
        <v>40000001</v>
      </c>
      <c r="E77" s="70" t="inlineStr">
        <is>
          <t>EUROSISTEMAS SA</t>
        </is>
      </c>
      <c r="F77" s="70" t="inlineStr">
        <is>
          <t>HE01</t>
        </is>
      </c>
      <c r="G77" s="70" t="inlineStr">
        <is>
          <t>MAN</t>
        </is>
      </c>
      <c r="H77" s="69" t="n">
        <v>84004378</v>
      </c>
      <c r="I77" s="69" t="inlineStr">
        <is>
          <t>RED F LA ESTRELLA</t>
        </is>
      </c>
      <c r="J77" s="69" t="inlineStr">
        <is>
          <t>ENTRE RIOS 651</t>
        </is>
      </c>
      <c r="K77" s="69" t="inlineStr">
        <is>
          <t>CONCORDIA</t>
        </is>
      </c>
      <c r="L77">
        <f>RIGHT(A77,8)</f>
        <v/>
      </c>
      <c r="M77">
        <f>+IF(ISNUMBER(A77)="True",+RIGHT(A77,8),"11111")</f>
        <v/>
      </c>
    </row>
    <row r="78" ht="19.5" customHeight="1" s="34">
      <c r="A78" s="69" t="inlineStr">
        <is>
          <t>MJUPA03041959</t>
        </is>
      </c>
      <c r="B78" s="69" t="inlineStr">
        <is>
          <t>MJUPA03.04.1959 MJUPA03.04.1959</t>
        </is>
      </c>
      <c r="C78" s="69" t="n">
        <v>85041773</v>
      </c>
      <c r="D78" s="69" t="n">
        <v>40000001</v>
      </c>
      <c r="E78" s="70" t="inlineStr">
        <is>
          <t>EUROSISTEMAS SA</t>
        </is>
      </c>
      <c r="F78" s="70" t="inlineStr">
        <is>
          <t>HE01</t>
        </is>
      </c>
      <c r="G78" s="70" t="inlineStr">
        <is>
          <t>MAN</t>
        </is>
      </c>
      <c r="H78" s="69" t="n">
        <v>84000641</v>
      </c>
      <c r="I78" s="69" t="inlineStr">
        <is>
          <t>RED F FARMATOTAL</t>
        </is>
      </c>
      <c r="J78" s="69" t="inlineStr">
        <is>
          <t>AVDA JOSE VICENTE ZAPATA 303</t>
        </is>
      </c>
      <c r="K78" s="69" t="inlineStr">
        <is>
          <t>MENDOZA</t>
        </is>
      </c>
      <c r="L78">
        <f>RIGHT(A78,8)</f>
        <v/>
      </c>
      <c r="M78">
        <f>+IF(ISNUMBER(A78)="True",+RIGHT(A78,8),"11111")</f>
        <v/>
      </c>
    </row>
    <row r="79" ht="19.5" customHeight="1" s="34">
      <c r="A79" s="69" t="inlineStr">
        <is>
          <t>FNARI11021962</t>
        </is>
      </c>
      <c r="B79" s="69" t="inlineStr">
        <is>
          <t>FNARI11021962 FNARI11021962</t>
        </is>
      </c>
      <c r="C79" s="69" t="n">
        <v>85043856</v>
      </c>
      <c r="D79" s="69" t="n">
        <v>40000001</v>
      </c>
      <c r="E79" s="70" t="inlineStr">
        <is>
          <t>EUROSISTEMAS SA</t>
        </is>
      </c>
      <c r="F79" s="70" t="inlineStr">
        <is>
          <t>HE01</t>
        </is>
      </c>
      <c r="G79" s="70" t="inlineStr">
        <is>
          <t>MAN</t>
        </is>
      </c>
      <c r="H79" s="69" t="n">
        <v>84000641</v>
      </c>
      <c r="I79" s="69" t="inlineStr">
        <is>
          <t>RED F FARMATOTAL</t>
        </is>
      </c>
      <c r="J79" s="69" t="inlineStr">
        <is>
          <t>AVDA JOSE VICENTE ZAPATA 303</t>
        </is>
      </c>
      <c r="K79" s="69" t="inlineStr">
        <is>
          <t>MENDOZA</t>
        </is>
      </c>
      <c r="L79">
        <f>RIGHT(A79,8)</f>
        <v/>
      </c>
      <c r="M79">
        <f>+IF(ISNUMBER(A79)="True",+RIGHT(A79,8),"11111")</f>
        <v/>
      </c>
    </row>
    <row r="80" ht="19.5" customHeight="1" s="34">
      <c r="A80" s="69" t="inlineStr">
        <is>
          <t>MGERA24011994</t>
        </is>
      </c>
      <c r="B80" s="69" t="inlineStr">
        <is>
          <t>MGERA24011994 MGERA24011994</t>
        </is>
      </c>
      <c r="C80" s="69" t="n">
        <v>85480330</v>
      </c>
      <c r="D80" s="69" t="n">
        <v>40000001</v>
      </c>
      <c r="E80" s="70" t="inlineStr">
        <is>
          <t>EUROSISTEMAS SA</t>
        </is>
      </c>
      <c r="F80" s="70" t="inlineStr">
        <is>
          <t>HE01</t>
        </is>
      </c>
      <c r="G80" s="70" t="inlineStr">
        <is>
          <t>MAN</t>
        </is>
      </c>
      <c r="H80" s="69" t="n">
        <v>84007758</v>
      </c>
      <c r="I80" s="69" t="inlineStr">
        <is>
          <t>RED F STRICKER</t>
        </is>
      </c>
      <c r="J80" s="69" t="inlineStr">
        <is>
          <t>RIVADAVIA 901</t>
        </is>
      </c>
      <c r="K80" s="69" t="inlineStr">
        <is>
          <t>ZARATE</t>
        </is>
      </c>
      <c r="L80">
        <f>RIGHT(A80,8)</f>
        <v/>
      </c>
      <c r="M80">
        <f>+IF(ISNUMBER(A80)="True",+RIGHT(A80,8),"11111")</f>
        <v/>
      </c>
    </row>
    <row r="81" ht="19.5" customHeight="1" s="34">
      <c r="A81" s="69" t="inlineStr">
        <is>
          <t>FLALO26011977</t>
        </is>
      </c>
      <c r="B81" s="69" t="inlineStr">
        <is>
          <t>FLALO 26011977</t>
        </is>
      </c>
      <c r="C81" s="69" t="n">
        <v>85054414</v>
      </c>
      <c r="D81" s="69" t="n">
        <v>40000001</v>
      </c>
      <c r="E81" s="70" t="inlineStr">
        <is>
          <t>EUROSISTEMAS SA</t>
        </is>
      </c>
      <c r="F81" s="70" t="inlineStr">
        <is>
          <t>HE01</t>
        </is>
      </c>
      <c r="G81" s="70" t="inlineStr">
        <is>
          <t>MAN</t>
        </is>
      </c>
      <c r="H81" s="69" t="n">
        <v>84009852</v>
      </c>
      <c r="I81" s="69" t="inlineStr">
        <is>
          <t>F SOBREMONTE</t>
        </is>
      </c>
      <c r="J81" s="69" t="inlineStr">
        <is>
          <t>AV LIBERTADOR 1350</t>
        </is>
      </c>
      <c r="K81" s="69" t="inlineStr">
        <is>
          <t>SAN MARTÍN</t>
        </is>
      </c>
      <c r="L81">
        <f>RIGHT(A81,8)</f>
        <v/>
      </c>
      <c r="M81">
        <f>+IF(ISNUMBER(A81)="True",+RIGHT(A81,8),"11111")</f>
        <v/>
      </c>
    </row>
    <row r="82" ht="19.5" customHeight="1" s="34">
      <c r="A82" s="69" t="inlineStr">
        <is>
          <t>MPAFL25061985</t>
        </is>
      </c>
      <c r="B82" s="69" t="inlineStr">
        <is>
          <t>MPAFL 25.06.1985</t>
        </is>
      </c>
      <c r="C82" s="69" t="n">
        <v>85308731</v>
      </c>
      <c r="D82" s="69" t="n">
        <v>40000001</v>
      </c>
      <c r="E82" s="70" t="inlineStr">
        <is>
          <t>EUROSISTEMAS SA</t>
        </is>
      </c>
      <c r="F82" s="70" t="inlineStr">
        <is>
          <t>HE01</t>
        </is>
      </c>
      <c r="G82" s="70" t="inlineStr">
        <is>
          <t>MAN</t>
        </is>
      </c>
      <c r="H82" s="69" t="n">
        <v>84000842</v>
      </c>
      <c r="I82" s="69" t="inlineStr">
        <is>
          <t>RED F GUTNISKY SRL</t>
        </is>
      </c>
      <c r="J82" s="69" t="inlineStr">
        <is>
          <t>PRES CARLOS PELLEGRINI 1310</t>
        </is>
      </c>
      <c r="K82" s="69" t="inlineStr">
        <is>
          <t>CORRIENTES</t>
        </is>
      </c>
      <c r="L82">
        <f>RIGHT(A82,8)</f>
        <v/>
      </c>
      <c r="M82">
        <f>+IF(ISNUMBER(A82)="True",+RIGHT(A82,8),"11111")</f>
        <v/>
      </c>
    </row>
    <row r="83" ht="19.5" customHeight="1" s="34">
      <c r="A83" s="69" t="inlineStr">
        <is>
          <t>MGUOV19111972</t>
        </is>
      </c>
      <c r="B83" s="69" t="inlineStr">
        <is>
          <t>MGUOV 19111972</t>
        </is>
      </c>
      <c r="C83" s="69" t="n">
        <v>85436770</v>
      </c>
      <c r="D83" s="69" t="n">
        <v>40000001</v>
      </c>
      <c r="E83" s="70" t="inlineStr">
        <is>
          <t>EUROSISTEMAS SA</t>
        </is>
      </c>
      <c r="F83" s="70" t="inlineStr">
        <is>
          <t>HE01</t>
        </is>
      </c>
      <c r="G83" s="70" t="inlineStr">
        <is>
          <t>MAN</t>
        </is>
      </c>
      <c r="H83" s="69" t="n">
        <v>84006581</v>
      </c>
      <c r="I83" s="69" t="inlineStr">
        <is>
          <t>RED F GENERAL PAZ CENTRO</t>
        </is>
      </c>
      <c r="J83" s="69" t="inlineStr">
        <is>
          <t>TUCUMAN 496</t>
        </is>
      </c>
      <c r="K83" s="69" t="inlineStr">
        <is>
          <t>CORDOBA</t>
        </is>
      </c>
      <c r="L83">
        <f>RIGHT(A83,8)</f>
        <v/>
      </c>
      <c r="M83">
        <f>+IF(ISNUMBER(A83)="True",+RIGHT(A83,8),"11111")</f>
        <v/>
      </c>
    </row>
    <row r="84" ht="19.5" customHeight="1" s="34">
      <c r="A84" s="69" t="inlineStr">
        <is>
          <t>MNIBE20011960</t>
        </is>
      </c>
      <c r="B84" s="69" t="inlineStr">
        <is>
          <t>MNIBE20011960 MNIBE20011960</t>
        </is>
      </c>
      <c r="C84" s="69" t="n">
        <v>85278383</v>
      </c>
      <c r="D84" s="69" t="n">
        <v>40000001</v>
      </c>
      <c r="E84" s="70" t="inlineStr">
        <is>
          <t>EUROSISTEMAS SA</t>
        </is>
      </c>
      <c r="F84" s="70" t="inlineStr">
        <is>
          <t>HE01</t>
        </is>
      </c>
      <c r="G84" s="70" t="inlineStr">
        <is>
          <t>MAN</t>
        </is>
      </c>
      <c r="H84" s="69" t="n">
        <v>84000641</v>
      </c>
      <c r="I84" s="69" t="inlineStr">
        <is>
          <t>RED F FARMATOTAL</t>
        </is>
      </c>
      <c r="J84" s="69" t="inlineStr">
        <is>
          <t>AVDA JOSE VICENTE ZAPATA 303</t>
        </is>
      </c>
      <c r="K84" s="69" t="inlineStr">
        <is>
          <t>MENDOZA</t>
        </is>
      </c>
      <c r="L84">
        <f>RIGHT(A84,8)</f>
        <v/>
      </c>
      <c r="M84">
        <f>+IF(ISNUMBER(A84)="True",+RIGHT(A84,8),"11111")</f>
        <v/>
      </c>
    </row>
    <row r="85" ht="19.5" customHeight="1" s="34">
      <c r="A85" s="69" t="inlineStr">
        <is>
          <t>FLUGE29071983</t>
        </is>
      </c>
      <c r="B85" s="69" t="inlineStr">
        <is>
          <t>FLUGE29071983 FLUGE29071983</t>
        </is>
      </c>
      <c r="C85" s="69" t="n">
        <v>85335977</v>
      </c>
      <c r="D85" s="69" t="n">
        <v>40000001</v>
      </c>
      <c r="E85" s="70" t="inlineStr">
        <is>
          <t>EUROSISTEMAS SA</t>
        </is>
      </c>
      <c r="F85" s="70" t="inlineStr">
        <is>
          <t>HE01</t>
        </is>
      </c>
      <c r="G85" s="70" t="inlineStr">
        <is>
          <t>MAN</t>
        </is>
      </c>
      <c r="H85" s="69" t="n">
        <v>84004079</v>
      </c>
      <c r="I85" s="69" t="inlineStr">
        <is>
          <t>F DEL RIO</t>
        </is>
      </c>
      <c r="J85" s="69" t="inlineStr">
        <is>
          <t>AVDA GRAL JOSE DE SAN MARTIN 405</t>
        </is>
      </c>
      <c r="K85" s="69" t="inlineStr">
        <is>
          <t>SAN MARTIN DE LOS ANDES</t>
        </is>
      </c>
      <c r="L85">
        <f>RIGHT(A85,8)</f>
        <v/>
      </c>
      <c r="M85">
        <f>+IF(ISNUMBER(A85)="True",+RIGHT(A85,8),"11111")</f>
        <v/>
      </c>
    </row>
    <row r="86" ht="19.5" customHeight="1" s="34">
      <c r="A86" s="69" t="inlineStr">
        <is>
          <t>MRARE20101955</t>
        </is>
      </c>
      <c r="B86" s="69" t="inlineStr">
        <is>
          <t>MRARE 20101955 MRARE20101955</t>
        </is>
      </c>
      <c r="C86" s="69" t="n">
        <v>85042493</v>
      </c>
      <c r="D86" s="69" t="n">
        <v>40000001</v>
      </c>
      <c r="E86" s="70" t="inlineStr">
        <is>
          <t>EUROSISTEMAS SA</t>
        </is>
      </c>
      <c r="F86" s="70" t="inlineStr">
        <is>
          <t>HE01</t>
        </is>
      </c>
      <c r="G86" s="70" t="inlineStr">
        <is>
          <t>MAN</t>
        </is>
      </c>
      <c r="H86" s="69" t="n">
        <v>84006581</v>
      </c>
      <c r="I86" s="69" t="inlineStr">
        <is>
          <t>RED F GENERAL PAZ CENTRO</t>
        </is>
      </c>
      <c r="J86" s="69" t="inlineStr">
        <is>
          <t>TUCUMAN 496</t>
        </is>
      </c>
      <c r="K86" s="69" t="inlineStr">
        <is>
          <t>CORDOBA</t>
        </is>
      </c>
      <c r="L86">
        <f>RIGHT(A86,8)</f>
        <v/>
      </c>
      <c r="M86">
        <f>+IF(ISNUMBER(A86)="True",+RIGHT(A86,8),"11111")</f>
        <v/>
      </c>
    </row>
    <row r="87" ht="19.5" customHeight="1" s="34">
      <c r="A87" s="69" t="inlineStr">
        <is>
          <t>MRACH11041960</t>
        </is>
      </c>
      <c r="B87" s="69" t="inlineStr">
        <is>
          <t>MRACH11.04.1960 MRACH11.04.1960</t>
        </is>
      </c>
      <c r="C87" s="69" t="n">
        <v>85045211</v>
      </c>
      <c r="D87" s="69" t="n">
        <v>40000001</v>
      </c>
      <c r="E87" s="70" t="inlineStr">
        <is>
          <t>EUROSISTEMAS SA</t>
        </is>
      </c>
      <c r="F87" s="70" t="inlineStr">
        <is>
          <t>HE01</t>
        </is>
      </c>
      <c r="G87" s="70" t="inlineStr">
        <is>
          <t>MAN</t>
        </is>
      </c>
      <c r="H87" s="69" t="n">
        <v>84004641</v>
      </c>
      <c r="I87" s="69" t="inlineStr">
        <is>
          <t>RED F FLEMING</t>
        </is>
      </c>
      <c r="J87" s="69" t="inlineStr">
        <is>
          <t>AVDA GRAL MANUEL BELGRANO 674</t>
        </is>
      </c>
      <c r="K87" s="69" t="inlineStr">
        <is>
          <t>SALTA</t>
        </is>
      </c>
      <c r="L87">
        <f>RIGHT(A87,8)</f>
        <v/>
      </c>
      <c r="M87">
        <f>+IF(ISNUMBER(A87)="True",+RIGHT(A87,8),"11111")</f>
        <v/>
      </c>
    </row>
    <row r="88" ht="19.5" customHeight="1" s="34">
      <c r="A88" s="69" t="inlineStr">
        <is>
          <t>MMIMA27091961</t>
        </is>
      </c>
      <c r="B88" s="69" t="inlineStr">
        <is>
          <t>MMIMA27091961 MMIMA27091961</t>
        </is>
      </c>
      <c r="C88" s="69" t="n">
        <v>85045187</v>
      </c>
      <c r="D88" s="69" t="n">
        <v>40000001</v>
      </c>
      <c r="E88" s="70" t="inlineStr">
        <is>
          <t>EUROSISTEMAS SA</t>
        </is>
      </c>
      <c r="F88" s="70" t="inlineStr">
        <is>
          <t>HE01</t>
        </is>
      </c>
      <c r="G88" s="70" t="inlineStr">
        <is>
          <t>MAN</t>
        </is>
      </c>
      <c r="H88" s="69" t="n">
        <v>84004641</v>
      </c>
      <c r="I88" s="69" t="inlineStr">
        <is>
          <t>RED F FLEMING</t>
        </is>
      </c>
      <c r="J88" s="69" t="inlineStr">
        <is>
          <t>AVDA GRAL MANUEL BELGRANO 674</t>
        </is>
      </c>
      <c r="K88" s="69" t="inlineStr">
        <is>
          <t>SALTA</t>
        </is>
      </c>
      <c r="L88">
        <f>RIGHT(A88,8)</f>
        <v/>
      </c>
      <c r="M88">
        <f>+IF(ISNUMBER(A88)="True",+RIGHT(A88,8),"11111")</f>
        <v/>
      </c>
    </row>
    <row r="89" ht="19.5" customHeight="1" s="34">
      <c r="A89" s="69" t="inlineStr">
        <is>
          <t>MRAFE15061948</t>
        </is>
      </c>
      <c r="B89" s="69" t="inlineStr">
        <is>
          <t>MRAFE15061948 MRAFE15061948</t>
        </is>
      </c>
      <c r="C89" s="69" t="n">
        <v>85094036</v>
      </c>
      <c r="D89" s="69" t="n">
        <v>40000001</v>
      </c>
      <c r="E89" s="70" t="inlineStr">
        <is>
          <t>EUROSISTEMAS SA</t>
        </is>
      </c>
      <c r="F89" s="70" t="inlineStr">
        <is>
          <t>HE01</t>
        </is>
      </c>
      <c r="G89" s="70" t="inlineStr">
        <is>
          <t>MAN</t>
        </is>
      </c>
      <c r="H89" s="69" t="n">
        <v>84000988</v>
      </c>
      <c r="I89" s="69" t="inlineStr">
        <is>
          <t>RED PATAGONICAS COSTANERA</t>
        </is>
      </c>
      <c r="J89" s="69" t="inlineStr">
        <is>
          <t>AVDA PRES GRAL JULIO ARGENTINO 315</t>
        </is>
      </c>
      <c r="K89" s="69" t="inlineStr">
        <is>
          <t>PUERTO MADRYN</t>
        </is>
      </c>
      <c r="L89">
        <f>RIGHT(A89,8)</f>
        <v/>
      </c>
      <c r="M89">
        <f>+IF(ISNUMBER(A89)="True",+RIGHT(A89,8),"11111")</f>
        <v/>
      </c>
    </row>
    <row r="90" ht="19.5" customHeight="1" s="34">
      <c r="A90" s="69" t="inlineStr">
        <is>
          <t>MEDCA17031970</t>
        </is>
      </c>
      <c r="B90" s="69" t="inlineStr">
        <is>
          <t>MEDCA17.03.1970 MEDCA17.03.1970</t>
        </is>
      </c>
      <c r="C90" s="69" t="n">
        <v>85459335</v>
      </c>
      <c r="D90" s="69" t="n">
        <v>40000001</v>
      </c>
      <c r="E90" s="70" t="inlineStr">
        <is>
          <t>EUROSISTEMAS SA</t>
        </is>
      </c>
      <c r="F90" s="70" t="inlineStr">
        <is>
          <t>HE01</t>
        </is>
      </c>
      <c r="G90" s="70" t="inlineStr">
        <is>
          <t>MAN</t>
        </is>
      </c>
      <c r="H90" s="69" t="n">
        <v>84000842</v>
      </c>
      <c r="I90" s="69" t="inlineStr">
        <is>
          <t>RED F GUTNISKY SRL</t>
        </is>
      </c>
      <c r="J90" s="69" t="inlineStr">
        <is>
          <t>PRES CARLOS PELLEGRINI 1310</t>
        </is>
      </c>
      <c r="K90" s="69" t="inlineStr">
        <is>
          <t>CORRIENTES</t>
        </is>
      </c>
      <c r="L90">
        <f>RIGHT(A90,8)</f>
        <v/>
      </c>
      <c r="M90">
        <f>+IF(ISNUMBER(A90)="True",+RIGHT(A90,8),"11111")</f>
        <v/>
      </c>
    </row>
    <row r="91" ht="19.5" customHeight="1" s="34">
      <c r="A91" s="69" t="inlineStr">
        <is>
          <t>MGUSA25101986</t>
        </is>
      </c>
      <c r="B91" s="69" t="inlineStr">
        <is>
          <t>MGUSA25.10.1986 MGUSA25.10.1986</t>
        </is>
      </c>
      <c r="C91" s="69" t="n">
        <v>85343415</v>
      </c>
      <c r="D91" s="69" t="n">
        <v>40000001</v>
      </c>
      <c r="E91" s="70" t="inlineStr">
        <is>
          <t>EUROSISTEMAS SA</t>
        </is>
      </c>
      <c r="F91" s="70" t="inlineStr">
        <is>
          <t>HE01</t>
        </is>
      </c>
      <c r="G91" s="70" t="inlineStr">
        <is>
          <t>MAN</t>
        </is>
      </c>
      <c r="H91" s="69" t="n">
        <v>84004641</v>
      </c>
      <c r="I91" s="69" t="inlineStr">
        <is>
          <t>RED F FLEMING</t>
        </is>
      </c>
      <c r="J91" s="69" t="inlineStr">
        <is>
          <t>AVDA GRAL MANUEL BELGRANO 674</t>
        </is>
      </c>
      <c r="K91" s="69" t="inlineStr">
        <is>
          <t>SALTA</t>
        </is>
      </c>
      <c r="L91">
        <f>RIGHT(A91,8)</f>
        <v/>
      </c>
      <c r="M91">
        <f>+IF(ISNUMBER(A91)="True",+RIGHT(A91,8),"11111")</f>
        <v/>
      </c>
    </row>
    <row r="92" ht="19.5" customHeight="1" s="34">
      <c r="A92" s="69" t="inlineStr">
        <is>
          <t>MLELO29051985</t>
        </is>
      </c>
      <c r="B92" s="69" t="inlineStr">
        <is>
          <t>MLELO 29.05.1985</t>
        </is>
      </c>
      <c r="C92" s="69" t="n">
        <v>85330122</v>
      </c>
      <c r="D92" s="69" t="n">
        <v>40000001</v>
      </c>
      <c r="E92" s="70" t="inlineStr">
        <is>
          <t>EUROSISTEMAS SA</t>
        </is>
      </c>
      <c r="F92" s="70" t="inlineStr">
        <is>
          <t>HE01</t>
        </is>
      </c>
      <c r="G92" s="70" t="inlineStr">
        <is>
          <t>MAN</t>
        </is>
      </c>
      <c r="H92" s="69" t="n">
        <v>84006895</v>
      </c>
      <c r="I92" s="69" t="inlineStr">
        <is>
          <t>RED F LA FLORAL (N)</t>
        </is>
      </c>
      <c r="J92" s="69" t="inlineStr">
        <is>
          <t>AVDA PRIMERA JUNTA 519</t>
        </is>
      </c>
      <c r="K92" s="69" t="inlineStr">
        <is>
          <t>GUALEGUAYCHU</t>
        </is>
      </c>
      <c r="L92">
        <f>RIGHT(A92,8)</f>
        <v/>
      </c>
      <c r="M92">
        <f>+IF(ISNUMBER(A92)="True",+RIGHT(A92,8),"11111")</f>
        <v/>
      </c>
    </row>
    <row r="93" ht="19.5" customHeight="1" s="34">
      <c r="A93" s="69" t="inlineStr">
        <is>
          <t>MGASA03081964</t>
        </is>
      </c>
      <c r="B93" s="69" t="inlineStr">
        <is>
          <t>MGASA 03.08.1964 MGASA 03.08.1964</t>
        </is>
      </c>
      <c r="C93" s="69" t="n">
        <v>85485504</v>
      </c>
      <c r="D93" s="69" t="n">
        <v>40000001</v>
      </c>
      <c r="E93" s="70" t="inlineStr">
        <is>
          <t>EUROSISTEMAS SA</t>
        </is>
      </c>
      <c r="F93" s="70" t="inlineStr">
        <is>
          <t>HE01</t>
        </is>
      </c>
      <c r="G93" s="70" t="inlineStr">
        <is>
          <t>MAN</t>
        </is>
      </c>
      <c r="H93" s="69" t="n">
        <v>84006241</v>
      </c>
      <c r="I93" s="69" t="inlineStr">
        <is>
          <t>RED F DEL PUEBLO (ITALIA)</t>
        </is>
      </c>
      <c r="J93" s="69" t="inlineStr">
        <is>
          <t>REP DE ITALIA 40</t>
        </is>
      </c>
      <c r="K93" s="69" t="inlineStr">
        <is>
          <t>NEUQUEN</t>
        </is>
      </c>
      <c r="L93">
        <f>RIGHT(A93,8)</f>
        <v/>
      </c>
      <c r="M93">
        <f>+IF(ISNUMBER(A93)="True",+RIGHT(A93,8),"11111")</f>
        <v/>
      </c>
    </row>
    <row r="94" ht="19.5" customHeight="1" s="34">
      <c r="A94" s="69" t="inlineStr">
        <is>
          <t>FNOCA26081974</t>
        </is>
      </c>
      <c r="B94" s="69" t="inlineStr">
        <is>
          <t>FNOCA 26.08.1974 FNOCA 26.08.1974</t>
        </is>
      </c>
      <c r="C94" s="69" t="n">
        <v>85485506</v>
      </c>
      <c r="D94" s="69" t="n">
        <v>40000001</v>
      </c>
      <c r="E94" s="70" t="inlineStr">
        <is>
          <t>EUROSISTEMAS SA</t>
        </is>
      </c>
      <c r="F94" s="70" t="inlineStr">
        <is>
          <t>HE01</t>
        </is>
      </c>
      <c r="G94" s="70" t="inlineStr">
        <is>
          <t>MAN</t>
        </is>
      </c>
      <c r="H94" s="69" t="n">
        <v>84006241</v>
      </c>
      <c r="I94" s="69" t="inlineStr">
        <is>
          <t>RED F DEL PUEBLO (ITALIA)</t>
        </is>
      </c>
      <c r="J94" s="69" t="inlineStr">
        <is>
          <t>REP DE ITALIA 40</t>
        </is>
      </c>
      <c r="K94" s="69" t="inlineStr">
        <is>
          <t>NEUQUEN</t>
        </is>
      </c>
      <c r="L94">
        <f>RIGHT(A94,8)</f>
        <v/>
      </c>
      <c r="M94">
        <f>+IF(ISNUMBER(A94)="True",+RIGHT(A94,8),"11111")</f>
        <v/>
      </c>
    </row>
    <row r="95" ht="19.5" customHeight="1" s="34">
      <c r="A95" s="69" t="inlineStr">
        <is>
          <t>MJUCA04021972</t>
        </is>
      </c>
      <c r="B95" s="69" t="inlineStr">
        <is>
          <t>MJUCA04021972 MJUCA04021972</t>
        </is>
      </c>
      <c r="C95" s="69" t="n">
        <v>85268356</v>
      </c>
      <c r="D95" s="69" t="n">
        <v>40000001</v>
      </c>
      <c r="E95" s="70" t="inlineStr">
        <is>
          <t>EUROSISTEMAS SA</t>
        </is>
      </c>
      <c r="F95" s="70" t="inlineStr">
        <is>
          <t>HE01</t>
        </is>
      </c>
      <c r="G95" s="70" t="inlineStr">
        <is>
          <t>MAN</t>
        </is>
      </c>
      <c r="H95" s="69" t="n">
        <v>84003441</v>
      </c>
      <c r="I95" s="69" t="inlineStr">
        <is>
          <t>RED F DEL SAGRADO CORAZON</t>
        </is>
      </c>
      <c r="J95" s="69" t="inlineStr">
        <is>
          <t>AVDA HERNANDARIAS 786</t>
        </is>
      </c>
      <c r="K95" s="69" t="inlineStr">
        <is>
          <t>RESISTENCIA</t>
        </is>
      </c>
      <c r="L95">
        <f>RIGHT(A95,8)</f>
        <v/>
      </c>
      <c r="M95">
        <f>+IF(ISNUMBER(A95)="True",+RIGHT(A95,8),"11111")</f>
        <v/>
      </c>
    </row>
    <row r="96" ht="19.5" customHeight="1" s="34">
      <c r="A96" s="69" t="inlineStr">
        <is>
          <t>MJOLI30111993</t>
        </is>
      </c>
      <c r="B96" s="69" t="inlineStr">
        <is>
          <t>MJOLI30.11.1993 MJOLI30.11.1993</t>
        </is>
      </c>
      <c r="C96" s="69" t="n">
        <v>85450070</v>
      </c>
      <c r="D96" s="69" t="n">
        <v>40000001</v>
      </c>
      <c r="E96" s="70" t="inlineStr">
        <is>
          <t>EUROSISTEMAS SA</t>
        </is>
      </c>
      <c r="F96" s="70" t="inlineStr">
        <is>
          <t>HE01</t>
        </is>
      </c>
      <c r="G96" s="70" t="inlineStr">
        <is>
          <t>MAN</t>
        </is>
      </c>
      <c r="H96" s="69" t="n">
        <v>84009835</v>
      </c>
      <c r="I96" s="69" t="inlineStr">
        <is>
          <t>RED F AUTOFARMA (COMODORO RIVADAVIA</t>
        </is>
      </c>
      <c r="J96" s="69" t="inlineStr">
        <is>
          <t>SAN MARTIN 313</t>
        </is>
      </c>
      <c r="K96" s="69" t="inlineStr">
        <is>
          <t>COMODORO RIVADAVIA</t>
        </is>
      </c>
      <c r="L96">
        <f>RIGHT(A96,8)</f>
        <v/>
      </c>
      <c r="M96">
        <f>+IF(ISNUMBER(A96)="True",+RIGHT(A96,8),"11111")</f>
        <v/>
      </c>
    </row>
    <row r="97" ht="19.5" customHeight="1" s="34">
      <c r="A97" s="69" t="inlineStr">
        <is>
          <t>MMAMO18061969</t>
        </is>
      </c>
      <c r="B97" s="69" t="inlineStr">
        <is>
          <t>MMAMO18.06.1969 MMAMO18.06.1969</t>
        </is>
      </c>
      <c r="C97" s="69" t="n">
        <v>85436157</v>
      </c>
      <c r="D97" s="69" t="n">
        <v>40000001</v>
      </c>
      <c r="E97" s="70" t="inlineStr">
        <is>
          <t>EUROSISTEMAS SA</t>
        </is>
      </c>
      <c r="F97" s="70" t="inlineStr">
        <is>
          <t>HE01</t>
        </is>
      </c>
      <c r="G97" s="70" t="inlineStr">
        <is>
          <t>MAN</t>
        </is>
      </c>
      <c r="H97" s="69" t="n">
        <v>84000581</v>
      </c>
      <c r="I97" s="69" t="inlineStr">
        <is>
          <t>RED F CARDOSO</t>
        </is>
      </c>
      <c r="J97" s="69" t="inlineStr">
        <is>
          <t>AVDA GDOR FREYRE 2638</t>
        </is>
      </c>
      <c r="K97" s="69" t="inlineStr">
        <is>
          <t>SANTA FE</t>
        </is>
      </c>
      <c r="L97">
        <f>RIGHT(A97,8)</f>
        <v/>
      </c>
      <c r="M97">
        <f>+IF(ISNUMBER(A97)="True",+RIGHT(A97,8),"11111")</f>
        <v/>
      </c>
    </row>
    <row r="98" ht="19.5" customHeight="1" s="34">
      <c r="A98" s="69" t="inlineStr">
        <is>
          <t>MJOGA15111992</t>
        </is>
      </c>
      <c r="B98" s="69" t="inlineStr">
        <is>
          <t>MJOGA15111992 MJOGA15111992</t>
        </is>
      </c>
      <c r="C98" s="69" t="n">
        <v>85094952</v>
      </c>
      <c r="D98" s="69" t="n">
        <v>40000001</v>
      </c>
      <c r="E98" s="70" t="inlineStr">
        <is>
          <t>EUROSISTEMAS SA</t>
        </is>
      </c>
      <c r="F98" s="70" t="inlineStr">
        <is>
          <t>HE01</t>
        </is>
      </c>
      <c r="G98" s="70" t="inlineStr">
        <is>
          <t>MAN</t>
        </is>
      </c>
      <c r="H98" s="69" t="n">
        <v>84000960</v>
      </c>
      <c r="I98" s="69" t="inlineStr">
        <is>
          <t>RED F MARSIGLIA</t>
        </is>
      </c>
      <c r="J98" s="69" t="inlineStr">
        <is>
          <t>AVENIDA 38 751</t>
        </is>
      </c>
      <c r="K98" s="69" t="inlineStr">
        <is>
          <t>LA PLATA</t>
        </is>
      </c>
      <c r="L98">
        <f>RIGHT(A98,8)</f>
        <v/>
      </c>
      <c r="M98">
        <f>+IF(ISNUMBER(A98)="True",+RIGHT(A98,8),"11111")</f>
        <v/>
      </c>
    </row>
    <row r="99" ht="19.5" customHeight="1" s="34">
      <c r="A99" s="69" t="inlineStr">
        <is>
          <t>MJUKO09091954</t>
        </is>
      </c>
      <c r="B99" s="69" t="inlineStr">
        <is>
          <t>MJUKO09091954 MJUKO09091954</t>
        </is>
      </c>
      <c r="C99" s="69" t="n">
        <v>85041890</v>
      </c>
      <c r="D99" s="69" t="n">
        <v>40000001</v>
      </c>
      <c r="E99" s="70" t="inlineStr">
        <is>
          <t>EUROSISTEMAS SA</t>
        </is>
      </c>
      <c r="F99" s="70" t="inlineStr">
        <is>
          <t>HE01</t>
        </is>
      </c>
      <c r="G99" s="70" t="inlineStr">
        <is>
          <t>MAN</t>
        </is>
      </c>
      <c r="H99" s="69" t="n">
        <v>84009835</v>
      </c>
      <c r="I99" s="69" t="inlineStr">
        <is>
          <t>RED F AUTOFARMA (COMODORO RIVADAVIA</t>
        </is>
      </c>
      <c r="J99" s="69" t="inlineStr">
        <is>
          <t>SAN MARTIN 313</t>
        </is>
      </c>
      <c r="K99" s="69" t="inlineStr">
        <is>
          <t>COMODORO RIVADAVIA</t>
        </is>
      </c>
      <c r="L99">
        <f>RIGHT(A99,8)</f>
        <v/>
      </c>
      <c r="M99">
        <f>+IF(ISNUMBER(A99)="True",+RIGHT(A99,8),"11111")</f>
        <v/>
      </c>
    </row>
    <row r="100" ht="19.5" customHeight="1" s="34">
      <c r="A100" s="69" t="inlineStr">
        <is>
          <t>MMINU06091991</t>
        </is>
      </c>
      <c r="B100" s="69" t="inlineStr">
        <is>
          <t>MMINU06091991 MMINU06091991</t>
        </is>
      </c>
      <c r="C100" s="69" t="n">
        <v>85332111</v>
      </c>
      <c r="D100" s="69" t="n">
        <v>40000001</v>
      </c>
      <c r="E100" s="70" t="inlineStr">
        <is>
          <t>EUROSISTEMAS SA</t>
        </is>
      </c>
      <c r="F100" s="70" t="inlineStr">
        <is>
          <t>HE01</t>
        </is>
      </c>
      <c r="G100" s="70" t="inlineStr">
        <is>
          <t>MAN</t>
        </is>
      </c>
      <c r="H100" s="69" t="n">
        <v>84001216</v>
      </c>
      <c r="I100" s="69" t="inlineStr">
        <is>
          <t>RED F CUYO SRL</t>
        </is>
      </c>
      <c r="J100" s="69" t="inlineStr">
        <is>
          <t>AV SAN MARTIN OESTE 2918</t>
        </is>
      </c>
      <c r="K100" s="69" t="inlineStr">
        <is>
          <t>SAN JUAN</t>
        </is>
      </c>
      <c r="L100">
        <f>RIGHT(A100,8)</f>
        <v/>
      </c>
      <c r="M100">
        <f>+IF(ISNUMBER(A100)="True",+RIGHT(A100,8),"11111")</f>
        <v/>
      </c>
    </row>
    <row r="101" ht="19.5" customHeight="1" s="34">
      <c r="A101" s="69" t="inlineStr">
        <is>
          <t>MFACA23071986</t>
        </is>
      </c>
      <c r="B101" s="69" t="inlineStr">
        <is>
          <t>MFACA23071986 MFACA23071986</t>
        </is>
      </c>
      <c r="C101" s="69" t="n">
        <v>85252377</v>
      </c>
      <c r="D101" s="69" t="n">
        <v>40000001</v>
      </c>
      <c r="E101" s="70" t="inlineStr">
        <is>
          <t>EUROSISTEMAS SA</t>
        </is>
      </c>
      <c r="F101" s="70" t="inlineStr">
        <is>
          <t>HE01</t>
        </is>
      </c>
      <c r="G101" s="70" t="inlineStr">
        <is>
          <t>MAN</t>
        </is>
      </c>
      <c r="H101" s="69" t="n">
        <v>84001216</v>
      </c>
      <c r="I101" s="69" t="inlineStr">
        <is>
          <t>RED F CUYO SRL</t>
        </is>
      </c>
      <c r="J101" s="69" t="inlineStr">
        <is>
          <t>AV SAN MARTIN OESTE 2918</t>
        </is>
      </c>
      <c r="K101" s="69" t="inlineStr">
        <is>
          <t>SAN JUAN</t>
        </is>
      </c>
      <c r="L101">
        <f>RIGHT(A101,8)</f>
        <v/>
      </c>
      <c r="M101">
        <f>+IF(ISNUMBER(A101)="True",+RIGHT(A101,8),"11111")</f>
        <v/>
      </c>
    </row>
    <row r="102" ht="19.5" customHeight="1" s="34">
      <c r="A102" s="69" t="inlineStr">
        <is>
          <t>MROMA15011979</t>
        </is>
      </c>
      <c r="B102" s="69" t="inlineStr">
        <is>
          <t>MROMA15.01.1979 MROMA15.01.1979</t>
        </is>
      </c>
      <c r="C102" s="69" t="n">
        <v>85441422</v>
      </c>
      <c r="D102" s="69" t="n">
        <v>40000001</v>
      </c>
      <c r="E102" s="70" t="inlineStr">
        <is>
          <t>EUROSISTEMAS SA</t>
        </is>
      </c>
      <c r="F102" s="70" t="inlineStr">
        <is>
          <t>HE01</t>
        </is>
      </c>
      <c r="G102" s="70" t="inlineStr">
        <is>
          <t>MAN</t>
        </is>
      </c>
      <c r="H102" s="69" t="n">
        <v>84008430</v>
      </c>
      <c r="I102" s="69" t="inlineStr">
        <is>
          <t>RED F GRAL PAZ POSADAS 2</t>
        </is>
      </c>
      <c r="J102" s="69" t="inlineStr">
        <is>
          <t>ENTRE RIOS 1797</t>
        </is>
      </c>
      <c r="K102" s="69" t="inlineStr">
        <is>
          <t>POSADAS</t>
        </is>
      </c>
      <c r="L102">
        <f>RIGHT(A102,8)</f>
        <v/>
      </c>
      <c r="M102">
        <f>+IF(ISNUMBER(A102)="True",+RIGHT(A102,8),"11111")</f>
        <v/>
      </c>
    </row>
    <row r="103" ht="19.5" customHeight="1" s="34">
      <c r="A103" s="69" t="inlineStr">
        <is>
          <t>MJOME29061972</t>
        </is>
      </c>
      <c r="B103" s="69" t="inlineStr">
        <is>
          <t>MJOME29061972 MJOME29061972</t>
        </is>
      </c>
      <c r="C103" s="69" t="n">
        <v>85050624</v>
      </c>
      <c r="D103" s="69" t="n">
        <v>40000001</v>
      </c>
      <c r="E103" s="70" t="inlineStr">
        <is>
          <t>EUROSISTEMAS SA</t>
        </is>
      </c>
      <c r="F103" s="70" t="inlineStr">
        <is>
          <t>HE01</t>
        </is>
      </c>
      <c r="G103" s="70" t="inlineStr">
        <is>
          <t>MAN</t>
        </is>
      </c>
      <c r="H103" s="69" t="n">
        <v>84000718</v>
      </c>
      <c r="I103" s="69" t="inlineStr">
        <is>
          <t>RED F ESPAÑOLA</t>
        </is>
      </c>
      <c r="J103" s="69" t="inlineStr">
        <is>
          <t>SAN MARTIN 301</t>
        </is>
      </c>
      <c r="K103" s="69" t="inlineStr">
        <is>
          <t>BAHIA BLANCA</t>
        </is>
      </c>
      <c r="L103">
        <f>RIGHT(A103,8)</f>
        <v/>
      </c>
      <c r="M103">
        <f>+IF(ISNUMBER(A103)="True",+RIGHT(A103,8),"11111")</f>
        <v/>
      </c>
    </row>
    <row r="104" ht="19.5" customHeight="1" s="34">
      <c r="A104" s="69" t="inlineStr">
        <is>
          <t>VIJU</t>
        </is>
      </c>
      <c r="B104" s="69" t="inlineStr">
        <is>
          <t>VI JU</t>
        </is>
      </c>
      <c r="C104" s="69" t="n">
        <v>85124605</v>
      </c>
      <c r="D104" s="69" t="n">
        <v>40000001</v>
      </c>
      <c r="E104" s="70" t="inlineStr">
        <is>
          <t>EUROSISTEMAS SA</t>
        </is>
      </c>
      <c r="F104" s="70" t="inlineStr">
        <is>
          <t>HE01</t>
        </is>
      </c>
      <c r="G104" s="70" t="inlineStr">
        <is>
          <t>MAN</t>
        </is>
      </c>
      <c r="H104" s="69" t="n">
        <v>84000349</v>
      </c>
      <c r="I104" s="69" t="inlineStr">
        <is>
          <t>RED F PAS-CO</t>
        </is>
      </c>
      <c r="J104" s="69" t="inlineStr">
        <is>
          <t>PRES HIPOLITO YRIGOYEN 123</t>
        </is>
      </c>
      <c r="K104" s="69" t="inlineStr">
        <is>
          <t>SANTA ROSA</t>
        </is>
      </c>
      <c r="L104">
        <f>RIGHT(A104,8)</f>
        <v/>
      </c>
      <c r="M104">
        <f>+IF(ISNUMBER(A104)="True",+RIGHT(A104,8),"11111")</f>
        <v/>
      </c>
    </row>
    <row r="105" ht="19.5" customHeight="1" s="34">
      <c r="A105" s="69" t="inlineStr">
        <is>
          <t>MJOMA09081953</t>
        </is>
      </c>
      <c r="B105" s="69" t="inlineStr">
        <is>
          <t>MJOMA09.08.1953 MJOMA09.08.1953</t>
        </is>
      </c>
      <c r="C105" s="69" t="n">
        <v>85043854</v>
      </c>
      <c r="D105" s="69" t="n">
        <v>40000001</v>
      </c>
      <c r="E105" s="70" t="inlineStr">
        <is>
          <t>EUROSISTEMAS SA</t>
        </is>
      </c>
      <c r="F105" s="70" t="inlineStr">
        <is>
          <t>HE01</t>
        </is>
      </c>
      <c r="G105" s="70" t="inlineStr">
        <is>
          <t>MAN</t>
        </is>
      </c>
      <c r="H105" s="69" t="n">
        <v>84004619</v>
      </c>
      <c r="I105" s="69" t="inlineStr">
        <is>
          <t>RED MAYO (SAN RAFAEL)</t>
        </is>
      </c>
      <c r="J105" s="69" t="inlineStr">
        <is>
          <t>AVDA PRES HIPOLITO YRIGOYEN 458</t>
        </is>
      </c>
      <c r="K105" s="69" t="inlineStr">
        <is>
          <t>SAN RAFAEL</t>
        </is>
      </c>
      <c r="L105">
        <f>RIGHT(A105,8)</f>
        <v/>
      </c>
      <c r="M105">
        <f>+IF(ISNUMBER(A105)="True",+RIGHT(A105,8),"11111")</f>
        <v/>
      </c>
    </row>
    <row r="106" ht="19.5" customHeight="1" s="34">
      <c r="A106" s="69" t="inlineStr">
        <is>
          <t>FBLFR26091995</t>
        </is>
      </c>
      <c r="B106" s="69" t="inlineStr">
        <is>
          <t>FBLFR26091995 FBLFR26091995</t>
        </is>
      </c>
      <c r="C106" s="69" t="n">
        <v>85502875</v>
      </c>
      <c r="D106" s="69" t="n">
        <v>40000001</v>
      </c>
      <c r="E106" s="70" t="inlineStr">
        <is>
          <t>EUROSISTEMAS SA</t>
        </is>
      </c>
      <c r="F106" s="70" t="inlineStr">
        <is>
          <t>HE01</t>
        </is>
      </c>
      <c r="G106" s="70" t="inlineStr">
        <is>
          <t>MAN</t>
        </is>
      </c>
      <c r="H106" s="69" t="n">
        <v>84000713</v>
      </c>
      <c r="I106" s="69" t="inlineStr">
        <is>
          <t>RED F DANIOTTI</t>
        </is>
      </c>
      <c r="J106" s="69" t="inlineStr">
        <is>
          <t>VICENTE AGUERO 336</t>
        </is>
      </c>
      <c r="K106" s="69" t="inlineStr">
        <is>
          <t>JESUS MARIA</t>
        </is>
      </c>
      <c r="L106">
        <f>RIGHT(A106,8)</f>
        <v/>
      </c>
      <c r="M106">
        <f>+IF(ISNUMBER(A106)="True",+RIGHT(A106,8),"11111")</f>
        <v/>
      </c>
    </row>
    <row r="107" ht="19.5" customHeight="1" s="34">
      <c r="A107" s="69" t="inlineStr">
        <is>
          <t>MALCA16091971</t>
        </is>
      </c>
      <c r="B107" s="69" t="inlineStr">
        <is>
          <t>MALCA16091971 MALCA16091971</t>
        </is>
      </c>
      <c r="C107" s="69" t="n">
        <v>85251476</v>
      </c>
      <c r="D107" s="69" t="n">
        <v>40000001</v>
      </c>
      <c r="E107" s="70" t="inlineStr">
        <is>
          <t>EUROSISTEMAS SA</t>
        </is>
      </c>
      <c r="F107" s="70" t="inlineStr">
        <is>
          <t>HE01</t>
        </is>
      </c>
      <c r="G107" s="70" t="inlineStr">
        <is>
          <t>MAN</t>
        </is>
      </c>
      <c r="H107" s="69" t="n">
        <v>84000641</v>
      </c>
      <c r="I107" s="69" t="inlineStr">
        <is>
          <t>RED F FARMATOTAL</t>
        </is>
      </c>
      <c r="J107" s="69" t="inlineStr">
        <is>
          <t>AVDA JOSE VICENTE ZAPATA 303</t>
        </is>
      </c>
      <c r="K107" s="69" t="inlineStr">
        <is>
          <t>MENDOZA</t>
        </is>
      </c>
      <c r="L107">
        <f>RIGHT(A107,8)</f>
        <v/>
      </c>
      <c r="M107">
        <f>+IF(ISNUMBER(A107)="True",+RIGHT(A107,8),"11111")</f>
        <v/>
      </c>
    </row>
    <row r="108" ht="19.5" customHeight="1" s="34">
      <c r="A108" s="69" t="inlineStr">
        <is>
          <t>MLUVE20061956</t>
        </is>
      </c>
      <c r="B108" s="69" t="inlineStr">
        <is>
          <t>MLUVE20061956 MLUVE20061956</t>
        </is>
      </c>
      <c r="C108" s="69" t="n">
        <v>85041657</v>
      </c>
      <c r="D108" s="69" t="n">
        <v>40000001</v>
      </c>
      <c r="E108" s="70" t="inlineStr">
        <is>
          <t>EUROSISTEMAS SA</t>
        </is>
      </c>
      <c r="F108" s="70" t="inlineStr">
        <is>
          <t>HE01</t>
        </is>
      </c>
      <c r="G108" s="70" t="inlineStr">
        <is>
          <t>MAN</t>
        </is>
      </c>
      <c r="H108" s="69" t="n">
        <v>84006581</v>
      </c>
      <c r="I108" s="69" t="inlineStr">
        <is>
          <t>RED F GENERAL PAZ CENTRO</t>
        </is>
      </c>
      <c r="J108" s="69" t="inlineStr">
        <is>
          <t>TUCUMAN 496</t>
        </is>
      </c>
      <c r="K108" s="69" t="inlineStr">
        <is>
          <t>CORDOBA</t>
        </is>
      </c>
      <c r="L108">
        <f>RIGHT(A108,8)</f>
        <v/>
      </c>
      <c r="M108">
        <f>+IF(ISNUMBER(A108)="True",+RIGHT(A108,8),"11111")</f>
        <v/>
      </c>
    </row>
    <row r="109" ht="19.5" customHeight="1" s="34">
      <c r="A109" s="69" t="inlineStr">
        <is>
          <t>MCAVE27021994</t>
        </is>
      </c>
      <c r="B109" s="69" t="inlineStr">
        <is>
          <t>MCAVE27.02.1994 MCAVE27.02.1994</t>
        </is>
      </c>
      <c r="C109" s="69" t="n">
        <v>85454333</v>
      </c>
      <c r="D109" s="69" t="n">
        <v>40000001</v>
      </c>
      <c r="E109" s="70" t="inlineStr">
        <is>
          <t>EUROSISTEMAS SA</t>
        </is>
      </c>
      <c r="F109" s="70" t="inlineStr">
        <is>
          <t>HE01</t>
        </is>
      </c>
      <c r="G109" s="70" t="inlineStr">
        <is>
          <t>MAN</t>
        </is>
      </c>
      <c r="H109" s="69" t="n">
        <v>84001056</v>
      </c>
      <c r="I109" s="69" t="inlineStr">
        <is>
          <t>RED Del Pueblo SCS</t>
        </is>
      </c>
      <c r="J109" s="69" t="inlineStr">
        <is>
          <t>SARMIENTO 2646</t>
        </is>
      </c>
      <c r="K109" s="69" t="inlineStr">
        <is>
          <t>CHAJARI</t>
        </is>
      </c>
      <c r="L109">
        <f>RIGHT(A109,8)</f>
        <v/>
      </c>
      <c r="M109">
        <f>+IF(ISNUMBER(A109)="True",+RIGHT(A109,8),"11111")</f>
        <v/>
      </c>
    </row>
    <row r="110" ht="19.5" customHeight="1" s="34">
      <c r="A110" s="69" t="inlineStr">
        <is>
          <t>FGIKA10031987</t>
        </is>
      </c>
      <c r="B110" s="69" t="inlineStr">
        <is>
          <t>FGIKA10.03.1987 FGIKA10.03.1987</t>
        </is>
      </c>
      <c r="C110" s="69" t="n">
        <v>85368317</v>
      </c>
      <c r="D110" s="69" t="n">
        <v>40000001</v>
      </c>
      <c r="E110" s="70" t="inlineStr">
        <is>
          <t>EUROSISTEMAS SA</t>
        </is>
      </c>
      <c r="F110" s="70" t="inlineStr">
        <is>
          <t>HE01</t>
        </is>
      </c>
      <c r="G110" s="70" t="inlineStr">
        <is>
          <t>MAN</t>
        </is>
      </c>
      <c r="H110" s="69" t="n">
        <v>84004421</v>
      </c>
      <c r="I110" s="69" t="inlineStr">
        <is>
          <t>RED DE PIERO</t>
        </is>
      </c>
      <c r="J110" s="69" t="inlineStr">
        <is>
          <t>JUAN BAUTISTA ALBERDI 436</t>
        </is>
      </c>
      <c r="K110" s="69" t="inlineStr">
        <is>
          <t>General Güemes</t>
        </is>
      </c>
      <c r="L110">
        <f>RIGHT(A110,8)</f>
        <v/>
      </c>
      <c r="M110">
        <f>+IF(ISNUMBER(A110)="True",+RIGHT(A110,8),"11111")</f>
        <v/>
      </c>
    </row>
    <row r="111" ht="19.5" customHeight="1" s="34">
      <c r="A111" s="69" t="inlineStr">
        <is>
          <t>MADFE29121960</t>
        </is>
      </c>
      <c r="B111" s="69" t="inlineStr">
        <is>
          <t>MADFE 29.12.1960</t>
        </is>
      </c>
      <c r="C111" s="69" t="n">
        <v>85137516</v>
      </c>
      <c r="D111" s="69" t="n">
        <v>40000001</v>
      </c>
      <c r="E111" s="70" t="inlineStr">
        <is>
          <t>EUROSISTEMAS SA</t>
        </is>
      </c>
      <c r="F111" s="70" t="inlineStr">
        <is>
          <t>HE01</t>
        </is>
      </c>
      <c r="G111" s="70" t="inlineStr">
        <is>
          <t>MAN</t>
        </is>
      </c>
      <c r="H111" s="69" t="n">
        <v>84006581</v>
      </c>
      <c r="I111" s="69" t="inlineStr">
        <is>
          <t>RED F GENERAL PAZ CENTRO</t>
        </is>
      </c>
      <c r="J111" s="69" t="inlineStr">
        <is>
          <t>TUCUMAN 496</t>
        </is>
      </c>
      <c r="K111" s="69" t="inlineStr">
        <is>
          <t>CORDOBA</t>
        </is>
      </c>
      <c r="L111">
        <f>RIGHT(A111,8)</f>
        <v/>
      </c>
      <c r="M111">
        <f>+IF(ISNUMBER(A111)="True",+RIGHT(A111,8),"11111")</f>
        <v/>
      </c>
    </row>
    <row r="112" ht="19.5" customHeight="1" s="34">
      <c r="A112" s="69" t="inlineStr">
        <is>
          <t>MALSA09051951</t>
        </is>
      </c>
      <c r="B112" s="69" t="inlineStr">
        <is>
          <t>MALSA09051951 MALSA09051951</t>
        </is>
      </c>
      <c r="C112" s="69" t="n">
        <v>85186476</v>
      </c>
      <c r="D112" s="69" t="n">
        <v>40000001</v>
      </c>
      <c r="E112" s="70" t="inlineStr">
        <is>
          <t>EUROSISTEMAS SA</t>
        </is>
      </c>
      <c r="F112" s="70" t="inlineStr">
        <is>
          <t>HE01</t>
        </is>
      </c>
      <c r="G112" s="70" t="inlineStr">
        <is>
          <t>MAN</t>
        </is>
      </c>
      <c r="H112" s="69" t="n">
        <v>84000842</v>
      </c>
      <c r="I112" s="69" t="inlineStr">
        <is>
          <t>RED F GUTNISKY SRL</t>
        </is>
      </c>
      <c r="J112" s="69" t="inlineStr">
        <is>
          <t>PRES CARLOS PELLEGRINI 1310</t>
        </is>
      </c>
      <c r="K112" s="69" t="inlineStr">
        <is>
          <t>CORRIENTES</t>
        </is>
      </c>
      <c r="L112">
        <f>RIGHT(A112,8)</f>
        <v/>
      </c>
      <c r="M112">
        <f>+IF(ISNUMBER(A112)="True",+RIGHT(A112,8),"11111")</f>
        <v/>
      </c>
    </row>
    <row r="113" ht="19.5" customHeight="1" s="34">
      <c r="A113" s="69" t="inlineStr">
        <is>
          <t>MVICA08111991</t>
        </is>
      </c>
      <c r="B113" s="69" t="inlineStr">
        <is>
          <t>MVICA08111991 MVICA08111991</t>
        </is>
      </c>
      <c r="C113" s="69" t="n">
        <v>85499399</v>
      </c>
      <c r="D113" s="69" t="n">
        <v>40000001</v>
      </c>
      <c r="E113" s="70" t="inlineStr">
        <is>
          <t>EUROSISTEMAS SA</t>
        </is>
      </c>
      <c r="F113" s="70" t="inlineStr">
        <is>
          <t>HE01</t>
        </is>
      </c>
      <c r="G113" s="70" t="inlineStr">
        <is>
          <t>MAN</t>
        </is>
      </c>
      <c r="H113" s="69" t="n">
        <v>84000581</v>
      </c>
      <c r="I113" s="69" t="inlineStr">
        <is>
          <t>RED F CARDOSO</t>
        </is>
      </c>
      <c r="J113" s="69" t="inlineStr">
        <is>
          <t>AVDA GDOR FREYRE 2638</t>
        </is>
      </c>
      <c r="K113" s="69" t="inlineStr">
        <is>
          <t>SANTA FE</t>
        </is>
      </c>
      <c r="L113">
        <f>RIGHT(A113,8)</f>
        <v/>
      </c>
      <c r="M113">
        <f>+IF(ISNUMBER(A113)="True",+RIGHT(A113,8),"11111")</f>
        <v/>
      </c>
    </row>
    <row r="114" ht="19.5" customHeight="1" s="34">
      <c r="A114" s="69" t="inlineStr">
        <is>
          <t>MHUGO13051987</t>
        </is>
      </c>
      <c r="B114" s="69" t="inlineStr">
        <is>
          <t>MHUGO 13051987</t>
        </is>
      </c>
      <c r="C114" s="69" t="n">
        <v>85430942</v>
      </c>
      <c r="D114" s="69" t="n">
        <v>40000001</v>
      </c>
      <c r="E114" s="70" t="inlineStr">
        <is>
          <t>EUROSISTEMAS SA</t>
        </is>
      </c>
      <c r="F114" s="70" t="inlineStr">
        <is>
          <t>HE01</t>
        </is>
      </c>
      <c r="G114" s="70" t="inlineStr">
        <is>
          <t>MAN</t>
        </is>
      </c>
      <c r="H114" s="69" t="n">
        <v>84004641</v>
      </c>
      <c r="I114" s="69" t="inlineStr">
        <is>
          <t>RED F FLEMING</t>
        </is>
      </c>
      <c r="J114" s="69" t="inlineStr">
        <is>
          <t>AVDA GRAL MANUEL BELGRANO 674</t>
        </is>
      </c>
      <c r="K114" s="69" t="inlineStr">
        <is>
          <t>SALTA</t>
        </is>
      </c>
      <c r="L114">
        <f>RIGHT(A114,8)</f>
        <v/>
      </c>
      <c r="M114">
        <f>+IF(ISNUMBER(A114)="True",+RIGHT(A114,8),"11111")</f>
        <v/>
      </c>
    </row>
    <row r="115" ht="19.5" customHeight="1" s="34">
      <c r="A115" s="69" t="inlineStr">
        <is>
          <t>MFELEMFELE</t>
        </is>
      </c>
      <c r="B115" s="69" t="inlineStr">
        <is>
          <t>MFELE MFELE</t>
        </is>
      </c>
      <c r="C115" s="69" t="n">
        <v>85377536</v>
      </c>
      <c r="D115" s="69" t="n">
        <v>40000001</v>
      </c>
      <c r="E115" s="70" t="inlineStr">
        <is>
          <t>EUROSISTEMAS SA</t>
        </is>
      </c>
      <c r="F115" s="70" t="inlineStr">
        <is>
          <t>HE01</t>
        </is>
      </c>
      <c r="G115" s="70" t="inlineStr">
        <is>
          <t>MAN</t>
        </is>
      </c>
      <c r="H115" s="69" t="n">
        <v>84004641</v>
      </c>
      <c r="I115" s="69" t="inlineStr">
        <is>
          <t>RED F FLEMING</t>
        </is>
      </c>
      <c r="J115" s="69" t="inlineStr">
        <is>
          <t>AVDA GRAL MANUEL BELGRANO 674</t>
        </is>
      </c>
      <c r="K115" s="69" t="inlineStr">
        <is>
          <t>SALTA</t>
        </is>
      </c>
      <c r="L115">
        <f>RIGHT(A115,8)</f>
        <v/>
      </c>
      <c r="M115">
        <f>+IF(ISNUMBER(A115)="True",+RIGHT(A115,8),"11111")</f>
        <v/>
      </c>
    </row>
    <row r="116" ht="19.5" customHeight="1" s="34">
      <c r="A116" s="69" t="inlineStr">
        <is>
          <t>MRAQU04081951</t>
        </is>
      </c>
      <c r="B116" s="69" t="inlineStr">
        <is>
          <t>MRAQU04081951 MRAQU04081951</t>
        </is>
      </c>
      <c r="C116" s="69" t="n">
        <v>85496468</v>
      </c>
      <c r="D116" s="69" t="n">
        <v>40000001</v>
      </c>
      <c r="E116" s="70" t="inlineStr">
        <is>
          <t>EUROSISTEMAS SA</t>
        </is>
      </c>
      <c r="F116" s="70" t="inlineStr">
        <is>
          <t>HE01</t>
        </is>
      </c>
      <c r="G116" s="70" t="inlineStr">
        <is>
          <t>MAN</t>
        </is>
      </c>
      <c r="H116" s="69" t="n">
        <v>84000862</v>
      </c>
      <c r="I116" s="69" t="inlineStr">
        <is>
          <t>RED Paris SFT</t>
        </is>
      </c>
      <c r="J116" s="69" t="inlineStr">
        <is>
          <t>GDOR GRAL BALCARCE 473</t>
        </is>
      </c>
      <c r="K116" s="69" t="inlineStr">
        <is>
          <t>SAN MIGUEL DE TUCUMAN</t>
        </is>
      </c>
      <c r="L116">
        <f>RIGHT(A116,8)</f>
        <v/>
      </c>
      <c r="M116">
        <f>+IF(ISNUMBER(A116)="True",+RIGHT(A116,8),"11111")</f>
        <v/>
      </c>
    </row>
    <row r="117" ht="19.5" customHeight="1" s="34">
      <c r="A117" s="69" t="inlineStr">
        <is>
          <t>MALGO12051980</t>
        </is>
      </c>
      <c r="B117" s="69" t="inlineStr">
        <is>
          <t>MALGO 12051980 MALGO 12051980</t>
        </is>
      </c>
      <c r="C117" s="69" t="n">
        <v>85157217</v>
      </c>
      <c r="D117" s="69" t="n">
        <v>40000001</v>
      </c>
      <c r="E117" s="70" t="inlineStr">
        <is>
          <t>EUROSISTEMAS SA</t>
        </is>
      </c>
      <c r="F117" s="70" t="inlineStr">
        <is>
          <t>HE01</t>
        </is>
      </c>
      <c r="G117" s="70" t="inlineStr">
        <is>
          <t>MAN</t>
        </is>
      </c>
      <c r="H117" s="69" t="n">
        <v>84000036</v>
      </c>
      <c r="I117" s="69" t="inlineStr">
        <is>
          <t>RED F MODERNA PARANA SA</t>
        </is>
      </c>
      <c r="J117" s="69" t="inlineStr">
        <is>
          <t>GRAL JOSE DE SAN MARTIN 1101</t>
        </is>
      </c>
      <c r="K117" s="69" t="inlineStr">
        <is>
          <t>PARANA</t>
        </is>
      </c>
      <c r="L117">
        <f>RIGHT(A117,8)</f>
        <v/>
      </c>
      <c r="M117">
        <f>+IF(ISNUMBER(A117)="True",+RIGHT(A117,8),"11111")</f>
        <v/>
      </c>
    </row>
    <row r="118" ht="19.5" customHeight="1" s="34">
      <c r="A118" s="69" t="inlineStr">
        <is>
          <t>MARRU23101972</t>
        </is>
      </c>
      <c r="B118" s="69" t="inlineStr">
        <is>
          <t>MARRU23.10.1972 MARRU23.10.1972</t>
        </is>
      </c>
      <c r="C118" s="69" t="n">
        <v>85450069</v>
      </c>
      <c r="D118" s="69" t="n">
        <v>40000001</v>
      </c>
      <c r="E118" s="70" t="inlineStr">
        <is>
          <t>EUROSISTEMAS SA</t>
        </is>
      </c>
      <c r="F118" s="70" t="inlineStr">
        <is>
          <t>HE01</t>
        </is>
      </c>
      <c r="G118" s="70" t="inlineStr">
        <is>
          <t>MAN</t>
        </is>
      </c>
      <c r="H118" s="69" t="n">
        <v>84004641</v>
      </c>
      <c r="I118" s="69" t="inlineStr">
        <is>
          <t>RED F FLEMING</t>
        </is>
      </c>
      <c r="J118" s="69" t="inlineStr">
        <is>
          <t>AVDA GRAL MANUEL BELGRANO 674</t>
        </is>
      </c>
      <c r="K118" s="69" t="inlineStr">
        <is>
          <t>SALTA</t>
        </is>
      </c>
      <c r="L118">
        <f>RIGHT(A118,8)</f>
        <v/>
      </c>
      <c r="M118">
        <f>+IF(ISNUMBER(A118)="True",+RIGHT(A118,8),"11111")</f>
        <v/>
      </c>
    </row>
    <row r="119" ht="19.5" customHeight="1" s="34">
      <c r="A119" s="69" t="inlineStr">
        <is>
          <t>MHEHI01011961</t>
        </is>
      </c>
      <c r="B119" s="69" t="inlineStr">
        <is>
          <t>MHEHI 01011961</t>
        </is>
      </c>
      <c r="C119" s="69" t="n">
        <v>85221018</v>
      </c>
      <c r="D119" s="69" t="n">
        <v>40000001</v>
      </c>
      <c r="E119" s="70" t="inlineStr">
        <is>
          <t>EUROSISTEMAS SA</t>
        </is>
      </c>
      <c r="F119" s="70" t="inlineStr">
        <is>
          <t>HE01</t>
        </is>
      </c>
      <c r="G119" s="70" t="inlineStr">
        <is>
          <t>MAN</t>
        </is>
      </c>
      <c r="H119" s="69" t="n">
        <v>84009835</v>
      </c>
      <c r="I119" s="69" t="inlineStr">
        <is>
          <t>RED F AUTOFARMA (COMODORO RIVADAVIA</t>
        </is>
      </c>
      <c r="J119" s="69" t="inlineStr">
        <is>
          <t>SAN MARTIN 313</t>
        </is>
      </c>
      <c r="K119" s="69" t="inlineStr">
        <is>
          <t>COMODORO RIVADAVIA</t>
        </is>
      </c>
      <c r="L119">
        <f>RIGHT(A119,8)</f>
        <v/>
      </c>
      <c r="M119">
        <f>+IF(ISNUMBER(A119)="True",+RIGHT(A119,8),"11111")</f>
        <v/>
      </c>
    </row>
    <row r="120" ht="19.5" customHeight="1" s="34">
      <c r="A120" s="69" t="inlineStr">
        <is>
          <t>MMIME28031963</t>
        </is>
      </c>
      <c r="B120" s="69" t="inlineStr">
        <is>
          <t>MMIME28031963 MMIME28031963</t>
        </is>
      </c>
      <c r="C120" s="69" t="n">
        <v>85045248</v>
      </c>
      <c r="D120" s="69" t="n">
        <v>40000001</v>
      </c>
      <c r="E120" s="70" t="inlineStr">
        <is>
          <t>EUROSISTEMAS SA</t>
        </is>
      </c>
      <c r="F120" s="70" t="inlineStr">
        <is>
          <t>HE01</t>
        </is>
      </c>
      <c r="G120" s="70" t="inlineStr">
        <is>
          <t>MAN</t>
        </is>
      </c>
      <c r="H120" s="69" t="n">
        <v>84009381</v>
      </c>
      <c r="I120" s="69" t="inlineStr">
        <is>
          <t>RED F CAPITANELLI</t>
        </is>
      </c>
      <c r="J120" s="69" t="inlineStr">
        <is>
          <t>ALBERDI 131</t>
        </is>
      </c>
      <c r="K120" s="69" t="inlineStr">
        <is>
          <t>TARTAGAL</t>
        </is>
      </c>
      <c r="L120">
        <f>RIGHT(A120,8)</f>
        <v/>
      </c>
      <c r="M120">
        <f>+IF(ISNUMBER(A120)="True",+RIGHT(A120,8),"11111")</f>
        <v/>
      </c>
    </row>
    <row r="121" ht="19.5" customHeight="1" s="34">
      <c r="A121" s="69" t="inlineStr">
        <is>
          <t>FANMO23071991</t>
        </is>
      </c>
      <c r="B121" s="69" t="inlineStr">
        <is>
          <t>FANMO 23071991</t>
        </is>
      </c>
      <c r="C121" s="69" t="n">
        <v>85435634</v>
      </c>
      <c r="D121" s="69" t="n">
        <v>40000001</v>
      </c>
      <c r="E121" s="70" t="inlineStr">
        <is>
          <t>EUROSISTEMAS SA</t>
        </is>
      </c>
      <c r="F121" s="70" t="inlineStr">
        <is>
          <t>HE01</t>
        </is>
      </c>
      <c r="G121" s="70" t="inlineStr">
        <is>
          <t>MAN</t>
        </is>
      </c>
      <c r="H121" s="69" t="n">
        <v>84004641</v>
      </c>
      <c r="I121" s="69" t="inlineStr">
        <is>
          <t>RED F FLEMING</t>
        </is>
      </c>
      <c r="J121" s="69" t="inlineStr">
        <is>
          <t>AVDA GRAL MANUEL BELGRANO 674</t>
        </is>
      </c>
      <c r="K121" s="69" t="inlineStr">
        <is>
          <t>SALTA</t>
        </is>
      </c>
      <c r="L121">
        <f>RIGHT(A121,8)</f>
        <v/>
      </c>
      <c r="M121">
        <f>+IF(ISNUMBER(A121)="True",+RIGHT(A121,8),"11111")</f>
        <v/>
      </c>
    </row>
    <row r="122" ht="19.5" customHeight="1" s="34">
      <c r="A122" s="69" t="inlineStr">
        <is>
          <t>MFAGA22051981</t>
        </is>
      </c>
      <c r="B122" s="69" t="inlineStr">
        <is>
          <t>MFAGA22.05.1981 MFAGA22.05.1981</t>
        </is>
      </c>
      <c r="C122" s="69" t="n">
        <v>85449395</v>
      </c>
      <c r="D122" s="69" t="n">
        <v>40000001</v>
      </c>
      <c r="E122" s="70" t="inlineStr">
        <is>
          <t>EUROSISTEMAS SA</t>
        </is>
      </c>
      <c r="F122" s="70" t="inlineStr">
        <is>
          <t>HE01</t>
        </is>
      </c>
      <c r="G122" s="70" t="inlineStr">
        <is>
          <t>MAN</t>
        </is>
      </c>
      <c r="H122" s="69" t="n">
        <v>84000962</v>
      </c>
      <c r="I122" s="69" t="inlineStr">
        <is>
          <t>RED AUTOFARMA RIO GALLEGOS</t>
        </is>
      </c>
      <c r="J122" s="69" t="inlineStr">
        <is>
          <t>AV NESTOR KIRCHNER (EX AV JA ROCA) 1029</t>
        </is>
      </c>
      <c r="K122" s="69" t="inlineStr">
        <is>
          <t>RIO GALLEGOS</t>
        </is>
      </c>
      <c r="L122">
        <f>RIGHT(A122,8)</f>
        <v/>
      </c>
      <c r="M122">
        <f>+IF(ISNUMBER(A122)="True",+RIGHT(A122,8),"11111")</f>
        <v/>
      </c>
    </row>
    <row r="123" ht="19.5" customHeight="1" s="34">
      <c r="A123" s="69" t="inlineStr">
        <is>
          <t>MALCA22071996</t>
        </is>
      </c>
      <c r="B123" s="69" t="inlineStr">
        <is>
          <t>MALCA22.07.1996 MALCA22.07.1996</t>
        </is>
      </c>
      <c r="C123" s="69" t="n">
        <v>85295910</v>
      </c>
      <c r="D123" s="69" t="n">
        <v>40000001</v>
      </c>
      <c r="E123" s="70" t="inlineStr">
        <is>
          <t>EUROSISTEMAS SA</t>
        </is>
      </c>
      <c r="F123" s="70" t="inlineStr">
        <is>
          <t>HE01</t>
        </is>
      </c>
      <c r="G123" s="70" t="inlineStr">
        <is>
          <t>MAN</t>
        </is>
      </c>
      <c r="H123" s="69" t="n">
        <v>84001268</v>
      </c>
      <c r="I123" s="69" t="inlineStr">
        <is>
          <t>RED F SAN MARTIN SCS</t>
        </is>
      </c>
      <c r="J123" s="69" t="inlineStr">
        <is>
          <t>SAN MARTIN 244</t>
        </is>
      </c>
      <c r="K123" s="69" t="inlineStr">
        <is>
          <t>SAN SALVADOR DE JUJUY</t>
        </is>
      </c>
      <c r="L123">
        <f>RIGHT(A123,8)</f>
        <v/>
      </c>
      <c r="M123">
        <f>+IF(ISNUMBER(A123)="True",+RIGHT(A123,8),"11111")</f>
        <v/>
      </c>
    </row>
    <row r="124" ht="19.5" customHeight="1" s="34">
      <c r="A124" s="69" t="inlineStr">
        <is>
          <t>MFEMU05022002</t>
        </is>
      </c>
      <c r="B124" s="69" t="inlineStr">
        <is>
          <t>MFEMU 05022002</t>
        </is>
      </c>
      <c r="C124" s="69" t="n">
        <v>85045448</v>
      </c>
      <c r="D124" s="69" t="n">
        <v>40000001</v>
      </c>
      <c r="E124" s="70" t="inlineStr">
        <is>
          <t>EUROSISTEMAS SA</t>
        </is>
      </c>
      <c r="F124" s="70" t="inlineStr">
        <is>
          <t>HE01</t>
        </is>
      </c>
      <c r="G124" s="70" t="inlineStr">
        <is>
          <t>MAN</t>
        </is>
      </c>
      <c r="H124" s="69" t="n">
        <v>84001268</v>
      </c>
      <c r="I124" s="69" t="inlineStr">
        <is>
          <t>RED F SAN MARTIN SCS</t>
        </is>
      </c>
      <c r="J124" s="69" t="inlineStr">
        <is>
          <t>SAN MARTIN 244</t>
        </is>
      </c>
      <c r="K124" s="69" t="inlineStr">
        <is>
          <t>SAN SALVADOR DE JUJUY</t>
        </is>
      </c>
      <c r="L124">
        <f>RIGHT(A124,8)</f>
        <v/>
      </c>
      <c r="M124">
        <f>+IF(ISNUMBER(A124)="True",+RIGHT(A124,8),"11111")</f>
        <v/>
      </c>
    </row>
    <row r="125" ht="19.5" customHeight="1" s="34">
      <c r="A125" s="69" t="inlineStr">
        <is>
          <t>MFEGE07121990</t>
        </is>
      </c>
      <c r="B125" s="69" t="inlineStr">
        <is>
          <t>MFEGE 07121990</t>
        </is>
      </c>
      <c r="C125" s="69" t="n">
        <v>85409374</v>
      </c>
      <c r="D125" s="69" t="n">
        <v>40000001</v>
      </c>
      <c r="E125" s="70" t="inlineStr">
        <is>
          <t>EUROSISTEMAS SA</t>
        </is>
      </c>
      <c r="F125" s="70" t="inlineStr">
        <is>
          <t>HE01</t>
        </is>
      </c>
      <c r="G125" s="70" t="inlineStr">
        <is>
          <t>MAN</t>
        </is>
      </c>
      <c r="H125" s="69" t="n">
        <v>84000962</v>
      </c>
      <c r="I125" s="69" t="inlineStr">
        <is>
          <t>RED AUTOFARMA RIO GALLEGOS</t>
        </is>
      </c>
      <c r="J125" s="69" t="inlineStr">
        <is>
          <t>AV NESTOR KIRCHNER (EX AV JA ROCA) 1029</t>
        </is>
      </c>
      <c r="K125" s="69" t="inlineStr">
        <is>
          <t>RIO GALLEGOS</t>
        </is>
      </c>
      <c r="L125">
        <f>RIGHT(A125,8)</f>
        <v/>
      </c>
      <c r="M125">
        <f>+IF(ISNUMBER(A125)="True",+RIGHT(A125,8),"11111")</f>
        <v/>
      </c>
    </row>
    <row r="126" ht="19.5" customHeight="1" s="34">
      <c r="A126" s="69" t="inlineStr">
        <is>
          <t>FANCO30031982</t>
        </is>
      </c>
      <c r="B126" s="69" t="inlineStr">
        <is>
          <t>FANCO30031982 FANCO 30031982</t>
        </is>
      </c>
      <c r="C126" s="69" t="n">
        <v>85048887</v>
      </c>
      <c r="D126" s="69" t="n">
        <v>40000001</v>
      </c>
      <c r="E126" s="70" t="inlineStr">
        <is>
          <t>EUROSISTEMAS SA</t>
        </is>
      </c>
      <c r="F126" s="70" t="inlineStr">
        <is>
          <t>HE01</t>
        </is>
      </c>
      <c r="G126" s="70" t="inlineStr">
        <is>
          <t>MAN</t>
        </is>
      </c>
      <c r="H126" s="69" t="n">
        <v>84004641</v>
      </c>
      <c r="I126" s="69" t="inlineStr">
        <is>
          <t>RED F FLEMING</t>
        </is>
      </c>
      <c r="J126" s="69" t="inlineStr">
        <is>
          <t>AVDA GRAL MANUEL BELGRANO 674</t>
        </is>
      </c>
      <c r="K126" s="69" t="inlineStr">
        <is>
          <t>SALTA</t>
        </is>
      </c>
      <c r="L126">
        <f>RIGHT(A126,8)</f>
        <v/>
      </c>
      <c r="M126">
        <f>+IF(ISNUMBER(A126)="True",+RIGHT(A126,8),"11111")</f>
        <v/>
      </c>
    </row>
    <row r="127" ht="19.5" customHeight="1" s="34">
      <c r="A127" s="69" t="inlineStr">
        <is>
          <t>MJUPE20071956</t>
        </is>
      </c>
      <c r="B127" s="69" t="inlineStr">
        <is>
          <t>MJUPE 20.07.1956</t>
        </is>
      </c>
      <c r="C127" s="69" t="n">
        <v>85213210</v>
      </c>
      <c r="D127" s="69" t="n">
        <v>40000001</v>
      </c>
      <c r="E127" s="70" t="inlineStr">
        <is>
          <t>EUROSISTEMAS SA</t>
        </is>
      </c>
      <c r="F127" s="70" t="inlineStr">
        <is>
          <t>HE01</t>
        </is>
      </c>
      <c r="G127" s="70" t="inlineStr">
        <is>
          <t>MAN</t>
        </is>
      </c>
      <c r="H127" s="69" t="n">
        <v>84000862</v>
      </c>
      <c r="I127" s="69" t="inlineStr">
        <is>
          <t>RED Paris SFT</t>
        </is>
      </c>
      <c r="J127" s="69" t="inlineStr">
        <is>
          <t>GDOR GRAL BALCARCE 473</t>
        </is>
      </c>
      <c r="K127" s="69" t="inlineStr">
        <is>
          <t>SAN MIGUEL DE TUCUMAN</t>
        </is>
      </c>
      <c r="L127">
        <f>RIGHT(A127,8)</f>
        <v/>
      </c>
      <c r="M127">
        <f>+IF(ISNUMBER(A127)="True",+RIGHT(A127,8),"11111")</f>
        <v/>
      </c>
    </row>
    <row r="128" ht="19.5" customHeight="1" s="34">
      <c r="A128" s="69" t="inlineStr">
        <is>
          <t>MDAHE16071996</t>
        </is>
      </c>
      <c r="B128" s="69" t="inlineStr">
        <is>
          <t>MDAHE 16071996</t>
        </is>
      </c>
      <c r="C128" s="69" t="n">
        <v>85432376</v>
      </c>
      <c r="D128" s="69" t="n">
        <v>40000001</v>
      </c>
      <c r="E128" s="70" t="inlineStr">
        <is>
          <t>EUROSISTEMAS SA</t>
        </is>
      </c>
      <c r="F128" s="70" t="inlineStr">
        <is>
          <t>HE01</t>
        </is>
      </c>
      <c r="G128" s="70" t="inlineStr">
        <is>
          <t>MAN</t>
        </is>
      </c>
      <c r="H128" s="69" t="n">
        <v>84008430</v>
      </c>
      <c r="I128" s="69" t="inlineStr">
        <is>
          <t>RED F GRAL PAZ POSADAS 2</t>
        </is>
      </c>
      <c r="J128" s="69" t="inlineStr">
        <is>
          <t>ENTRE RIOS 1797</t>
        </is>
      </c>
      <c r="K128" s="69" t="inlineStr">
        <is>
          <t>POSADAS</t>
        </is>
      </c>
      <c r="L128">
        <f>RIGHT(A128,8)</f>
        <v/>
      </c>
      <c r="M128">
        <f>+IF(ISNUMBER(A128)="True",+RIGHT(A128,8),"11111")</f>
        <v/>
      </c>
    </row>
    <row r="129" ht="19.5" customHeight="1" s="34">
      <c r="A129" s="69" t="inlineStr">
        <is>
          <t>FMAINFMAIN</t>
        </is>
      </c>
      <c r="B129" s="69" t="inlineStr">
        <is>
          <t>FMAIN FMAIN</t>
        </is>
      </c>
      <c r="C129" s="69" t="n">
        <v>85122660</v>
      </c>
      <c r="D129" s="69" t="n">
        <v>40000001</v>
      </c>
      <c r="E129" s="70" t="inlineStr">
        <is>
          <t>EUROSISTEMAS SA</t>
        </is>
      </c>
      <c r="F129" s="70" t="inlineStr">
        <is>
          <t>HE01</t>
        </is>
      </c>
      <c r="G129" s="70" t="inlineStr">
        <is>
          <t>MAN</t>
        </is>
      </c>
      <c r="H129" s="69" t="n">
        <v>84001268</v>
      </c>
      <c r="I129" s="69" t="inlineStr">
        <is>
          <t>RED F SAN MARTIN SCS</t>
        </is>
      </c>
      <c r="J129" s="69" t="inlineStr">
        <is>
          <t>SAN MARTIN 244</t>
        </is>
      </c>
      <c r="K129" s="69" t="inlineStr">
        <is>
          <t>SAN SALVADOR DE JUJUY</t>
        </is>
      </c>
      <c r="L129">
        <f>RIGHT(A129,8)</f>
        <v/>
      </c>
      <c r="M129">
        <f>+IF(ISNUMBER(A129)="True",+RIGHT(A129,8),"11111")</f>
        <v/>
      </c>
    </row>
    <row r="130" ht="19.5" customHeight="1" s="34">
      <c r="A130" s="69" t="inlineStr">
        <is>
          <t>FVIWO14121988</t>
        </is>
      </c>
      <c r="B130" s="69" t="inlineStr">
        <is>
          <t>FVIWO14.12.1988 FVIWO14.12.1988</t>
        </is>
      </c>
      <c r="C130" s="69" t="n">
        <v>85451805</v>
      </c>
      <c r="D130" s="69" t="n">
        <v>40000001</v>
      </c>
      <c r="E130" s="70" t="inlineStr">
        <is>
          <t>EUROSISTEMAS SA</t>
        </is>
      </c>
      <c r="F130" s="70" t="inlineStr">
        <is>
          <t>HE01</t>
        </is>
      </c>
      <c r="G130" s="70" t="inlineStr">
        <is>
          <t>MAN</t>
        </is>
      </c>
      <c r="H130" s="69" t="n">
        <v>84001513</v>
      </c>
      <c r="I130" s="69" t="inlineStr">
        <is>
          <t>RED F MODELO (C. URUGUAY)</t>
        </is>
      </c>
      <c r="J130" s="69" t="inlineStr">
        <is>
          <t>SUPREMO ENTRERRIANO 94</t>
        </is>
      </c>
      <c r="K130" s="69" t="inlineStr">
        <is>
          <t>CONCEPCION DEL URUGUAY</t>
        </is>
      </c>
      <c r="L130">
        <f>RIGHT(A130,8)</f>
        <v/>
      </c>
      <c r="M130">
        <f>+IF(ISNUMBER(A130)="True",+RIGHT(A130,8),"11111")</f>
        <v/>
      </c>
    </row>
    <row r="131" ht="19.5" customHeight="1" s="34">
      <c r="A131" s="69" t="inlineStr">
        <is>
          <t>MBRGO12021997</t>
        </is>
      </c>
      <c r="B131" s="69" t="inlineStr">
        <is>
          <t>MBRGO12021997 MBRGO12021997</t>
        </is>
      </c>
      <c r="C131" s="69" t="n">
        <v>85248105</v>
      </c>
      <c r="D131" s="69" t="n">
        <v>40000001</v>
      </c>
      <c r="E131" s="70" t="inlineStr">
        <is>
          <t>EUROSISTEMAS SA</t>
        </is>
      </c>
      <c r="F131" s="70" t="inlineStr">
        <is>
          <t>HE01</t>
        </is>
      </c>
      <c r="G131" s="70" t="inlineStr">
        <is>
          <t>MAN</t>
        </is>
      </c>
      <c r="H131" s="69" t="n">
        <v>84004378</v>
      </c>
      <c r="I131" s="69" t="inlineStr">
        <is>
          <t>RED F LA ESTRELLA</t>
        </is>
      </c>
      <c r="J131" s="69" t="inlineStr">
        <is>
          <t>ENTRE RIOS 651</t>
        </is>
      </c>
      <c r="K131" s="69" t="inlineStr">
        <is>
          <t>CONCORDIA</t>
        </is>
      </c>
      <c r="L131">
        <f>RIGHT(A131,8)</f>
        <v/>
      </c>
      <c r="M131">
        <f>+IF(ISNUMBER(A131)="True",+RIGHT(A131,8),"11111")</f>
        <v/>
      </c>
    </row>
    <row r="132" ht="19.5" customHeight="1" s="34">
      <c r="A132" s="69" t="inlineStr">
        <is>
          <t>MJOGU13041963</t>
        </is>
      </c>
      <c r="B132" s="69" t="inlineStr">
        <is>
          <t>MJOGU 13041963</t>
        </is>
      </c>
      <c r="C132" s="69" t="n">
        <v>85042520</v>
      </c>
      <c r="D132" s="69" t="n">
        <v>40000001</v>
      </c>
      <c r="E132" s="70" t="inlineStr">
        <is>
          <t>EUROSISTEMAS SA</t>
        </is>
      </c>
      <c r="F132" s="70" t="inlineStr">
        <is>
          <t>HE01</t>
        </is>
      </c>
      <c r="G132" s="70" t="inlineStr">
        <is>
          <t>MAN</t>
        </is>
      </c>
      <c r="H132" s="69" t="n">
        <v>84006581</v>
      </c>
      <c r="I132" s="69" t="inlineStr">
        <is>
          <t>RED F GENERAL PAZ CENTRO</t>
        </is>
      </c>
      <c r="J132" s="69" t="inlineStr">
        <is>
          <t>TUCUMAN 496</t>
        </is>
      </c>
      <c r="K132" s="69" t="inlineStr">
        <is>
          <t>CORDOBA</t>
        </is>
      </c>
      <c r="L132">
        <f>RIGHT(A132,8)</f>
        <v/>
      </c>
      <c r="M132">
        <f>+IF(ISNUMBER(A132)="True",+RIGHT(A132,8),"11111")</f>
        <v/>
      </c>
    </row>
    <row r="133" ht="19.5" customHeight="1" s="34">
      <c r="A133" s="69" t="inlineStr">
        <is>
          <t>MCRPE17071990</t>
        </is>
      </c>
      <c r="B133" s="69" t="inlineStr">
        <is>
          <t>MCRPE17.07.1990 MCRPE17.07.1990</t>
        </is>
      </c>
      <c r="C133" s="69" t="n">
        <v>85447720</v>
      </c>
      <c r="D133" s="69" t="n">
        <v>40000001</v>
      </c>
      <c r="E133" s="70" t="inlineStr">
        <is>
          <t>EUROSISTEMAS SA</t>
        </is>
      </c>
      <c r="F133" s="70" t="inlineStr">
        <is>
          <t>HE01</t>
        </is>
      </c>
      <c r="G133" s="70" t="inlineStr">
        <is>
          <t>MAN</t>
        </is>
      </c>
      <c r="H133" s="69" t="n">
        <v>84006581</v>
      </c>
      <c r="I133" s="69" t="inlineStr">
        <is>
          <t>RED F GENERAL PAZ CENTRO</t>
        </is>
      </c>
      <c r="J133" s="69" t="inlineStr">
        <is>
          <t>TUCUMAN 496</t>
        </is>
      </c>
      <c r="K133" s="69" t="inlineStr">
        <is>
          <t>CORDOBA</t>
        </is>
      </c>
      <c r="L133">
        <f>RIGHT(A133,8)</f>
        <v/>
      </c>
      <c r="M133">
        <f>+IF(ISNUMBER(A133)="True",+RIGHT(A133,8),"11111")</f>
        <v/>
      </c>
    </row>
    <row r="134" ht="19.5" customHeight="1" s="34">
      <c r="A134" s="69" t="inlineStr">
        <is>
          <t>MCLIB25051991</t>
        </is>
      </c>
      <c r="B134" s="69" t="inlineStr">
        <is>
          <t>MCLIB25051991 MCLIB25051991</t>
        </is>
      </c>
      <c r="C134" s="69" t="n">
        <v>85244275</v>
      </c>
      <c r="D134" s="69" t="n">
        <v>40000001</v>
      </c>
      <c r="E134" s="70" t="inlineStr">
        <is>
          <t>EUROSISTEMAS SA</t>
        </is>
      </c>
      <c r="F134" s="70" t="inlineStr">
        <is>
          <t>HE01</t>
        </is>
      </c>
      <c r="G134" s="70" t="inlineStr">
        <is>
          <t>MAN</t>
        </is>
      </c>
      <c r="H134" s="69" t="n">
        <v>84000641</v>
      </c>
      <c r="I134" s="69" t="inlineStr">
        <is>
          <t>RED F FARMATOTAL</t>
        </is>
      </c>
      <c r="J134" s="69" t="inlineStr">
        <is>
          <t>AVDA JOSE VICENTE ZAPATA 303</t>
        </is>
      </c>
      <c r="K134" s="69" t="inlineStr">
        <is>
          <t>MENDOZA</t>
        </is>
      </c>
      <c r="L134">
        <f>RIGHT(A134,8)</f>
        <v/>
      </c>
      <c r="M134">
        <f>+IF(ISNUMBER(A134)="True",+RIGHT(A134,8),"11111")</f>
        <v/>
      </c>
    </row>
    <row r="135" ht="19.5" customHeight="1" s="34">
      <c r="A135" s="69" t="inlineStr">
        <is>
          <t>MFANI23031966</t>
        </is>
      </c>
      <c r="B135" s="69" t="inlineStr">
        <is>
          <t>MFANI23031966 MFANI23031966</t>
        </is>
      </c>
      <c r="C135" s="69" t="n">
        <v>85041757</v>
      </c>
      <c r="D135" s="69" t="n">
        <v>40000001</v>
      </c>
      <c r="E135" s="70" t="inlineStr">
        <is>
          <t>EUROSISTEMAS SA</t>
        </is>
      </c>
      <c r="F135" s="70" t="inlineStr">
        <is>
          <t>HE01</t>
        </is>
      </c>
      <c r="G135" s="70" t="inlineStr">
        <is>
          <t>MAN</t>
        </is>
      </c>
      <c r="H135" s="69" t="n">
        <v>84004378</v>
      </c>
      <c r="I135" s="69" t="inlineStr">
        <is>
          <t>RED F LA ESTRELLA</t>
        </is>
      </c>
      <c r="J135" s="69" t="inlineStr">
        <is>
          <t>ENTRE RIOS 651</t>
        </is>
      </c>
      <c r="K135" s="69" t="inlineStr">
        <is>
          <t>CONCORDIA</t>
        </is>
      </c>
      <c r="L135">
        <f>RIGHT(A135,8)</f>
        <v/>
      </c>
      <c r="M135">
        <f>+IF(ISNUMBER(A135)="True",+RIGHT(A135,8),"11111")</f>
        <v/>
      </c>
    </row>
    <row r="136" ht="19.5" customHeight="1" s="34">
      <c r="A136" s="69" t="inlineStr">
        <is>
          <t>MJUCA10041971</t>
        </is>
      </c>
      <c r="B136" s="69" t="inlineStr">
        <is>
          <t>MJUCA10.04.1971 MJUCA10.04.1971</t>
        </is>
      </c>
      <c r="C136" s="69" t="n">
        <v>85150084</v>
      </c>
      <c r="D136" s="69" t="n">
        <v>40000001</v>
      </c>
      <c r="E136" s="70" t="inlineStr">
        <is>
          <t>EUROSISTEMAS SA</t>
        </is>
      </c>
      <c r="F136" s="70" t="inlineStr">
        <is>
          <t>HE01</t>
        </is>
      </c>
      <c r="G136" s="70" t="inlineStr">
        <is>
          <t>MAN</t>
        </is>
      </c>
      <c r="H136" s="69" t="n">
        <v>84000886</v>
      </c>
      <c r="I136" s="69" t="inlineStr">
        <is>
          <t>RED SL F QUINTANA</t>
        </is>
      </c>
      <c r="J136" s="69" t="inlineStr">
        <is>
          <t>AV PRES ARTURO H ILLIA 216</t>
        </is>
      </c>
      <c r="K136" s="69" t="inlineStr">
        <is>
          <t>SAN LUIS</t>
        </is>
      </c>
      <c r="L136">
        <f>RIGHT(A136,8)</f>
        <v/>
      </c>
      <c r="M136">
        <f>+IF(ISNUMBER(A136)="True",+RIGHT(A136,8),"11111")</f>
        <v/>
      </c>
    </row>
    <row r="137" ht="19.5" customHeight="1" s="34">
      <c r="A137" s="69" t="inlineStr">
        <is>
          <t>FNAFA11051983</t>
        </is>
      </c>
      <c r="B137" s="69" t="inlineStr">
        <is>
          <t>FNAFA11051983 FNAFA11051983</t>
        </is>
      </c>
      <c r="C137" s="69" t="n">
        <v>85251477</v>
      </c>
      <c r="D137" s="69" t="n">
        <v>40000001</v>
      </c>
      <c r="E137" s="70" t="inlineStr">
        <is>
          <t>EUROSISTEMAS SA</t>
        </is>
      </c>
      <c r="F137" s="70" t="inlineStr">
        <is>
          <t>HE01</t>
        </is>
      </c>
      <c r="G137" s="70" t="inlineStr">
        <is>
          <t>MAN</t>
        </is>
      </c>
      <c r="H137" s="69" t="n">
        <v>84006581</v>
      </c>
      <c r="I137" s="69" t="inlineStr">
        <is>
          <t>RED F GENERAL PAZ CENTRO</t>
        </is>
      </c>
      <c r="J137" s="69" t="inlineStr">
        <is>
          <t>TUCUMAN 496</t>
        </is>
      </c>
      <c r="K137" s="69" t="inlineStr">
        <is>
          <t>CORDOBA</t>
        </is>
      </c>
      <c r="L137">
        <f>RIGHT(A137,8)</f>
        <v/>
      </c>
      <c r="M137">
        <f>+IF(ISNUMBER(A137)="True",+RIGHT(A137,8),"11111")</f>
        <v/>
      </c>
    </row>
    <row r="138" ht="19.5" customHeight="1" s="34">
      <c r="A138" s="69" t="inlineStr">
        <is>
          <t>MALMEMALME</t>
        </is>
      </c>
      <c r="B138" s="69" t="inlineStr">
        <is>
          <t>MALME MALME</t>
        </is>
      </c>
      <c r="C138" s="69" t="n">
        <v>85050524</v>
      </c>
      <c r="D138" s="69" t="n">
        <v>40000001</v>
      </c>
      <c r="E138" s="70" t="inlineStr">
        <is>
          <t>EUROSISTEMAS SA</t>
        </is>
      </c>
      <c r="F138" s="70" t="inlineStr">
        <is>
          <t>HE01</t>
        </is>
      </c>
      <c r="G138" s="70" t="inlineStr">
        <is>
          <t>MAN</t>
        </is>
      </c>
      <c r="H138" s="69" t="n">
        <v>84000581</v>
      </c>
      <c r="I138" s="69" t="inlineStr">
        <is>
          <t>RED F CARDOSO</t>
        </is>
      </c>
      <c r="J138" s="69" t="inlineStr">
        <is>
          <t>AVDA GDOR FREYRE 2638</t>
        </is>
      </c>
      <c r="K138" s="69" t="inlineStr">
        <is>
          <t>SANTA FE</t>
        </is>
      </c>
      <c r="L138">
        <f>RIGHT(A138,8)</f>
        <v/>
      </c>
      <c r="M138">
        <f>+IF(ISNUMBER(A138)="True",+RIGHT(A138,8),"11111")</f>
        <v/>
      </c>
    </row>
    <row r="139" ht="19.5" customHeight="1" s="34">
      <c r="A139" s="69" t="inlineStr">
        <is>
          <t>MMACH18051983</t>
        </is>
      </c>
      <c r="B139" s="69" t="inlineStr">
        <is>
          <t>MMACH18051983 MMACH18051983</t>
        </is>
      </c>
      <c r="C139" s="69" t="n">
        <v>85071567</v>
      </c>
      <c r="D139" s="69" t="n">
        <v>40000001</v>
      </c>
      <c r="E139" s="70" t="inlineStr">
        <is>
          <t>EUROSISTEMAS SA</t>
        </is>
      </c>
      <c r="F139" s="70" t="inlineStr">
        <is>
          <t>HE01</t>
        </is>
      </c>
      <c r="G139" s="70" t="inlineStr">
        <is>
          <t>MAN</t>
        </is>
      </c>
      <c r="H139" s="69" t="n">
        <v>84006581</v>
      </c>
      <c r="I139" s="69" t="inlineStr">
        <is>
          <t>RED F GENERAL PAZ CENTRO</t>
        </is>
      </c>
      <c r="J139" s="69" t="inlineStr">
        <is>
          <t>TUCUMAN 496</t>
        </is>
      </c>
      <c r="K139" s="69" t="inlineStr">
        <is>
          <t>CORDOBA</t>
        </is>
      </c>
      <c r="L139">
        <f>RIGHT(A139,8)</f>
        <v/>
      </c>
      <c r="M139">
        <f>+IF(ISNUMBER(A139)="True",+RIGHT(A139,8),"11111")</f>
        <v/>
      </c>
    </row>
    <row r="140" ht="19.5" customHeight="1" s="34">
      <c r="A140" s="69" t="inlineStr">
        <is>
          <t>MCAGA17021979</t>
        </is>
      </c>
      <c r="B140" s="69" t="inlineStr">
        <is>
          <t>MCAGA17021979 MCAGA17021979</t>
        </is>
      </c>
      <c r="C140" s="69" t="n">
        <v>85063212</v>
      </c>
      <c r="D140" s="69" t="n">
        <v>40000001</v>
      </c>
      <c r="E140" s="70" t="inlineStr">
        <is>
          <t>EUROSISTEMAS SA</t>
        </is>
      </c>
      <c r="F140" s="70" t="inlineStr">
        <is>
          <t>HE01</t>
        </is>
      </c>
      <c r="G140" s="70" t="inlineStr">
        <is>
          <t>MAN</t>
        </is>
      </c>
      <c r="H140" s="69" t="n">
        <v>84000581</v>
      </c>
      <c r="I140" s="69" t="inlineStr">
        <is>
          <t>RED F CARDOSO</t>
        </is>
      </c>
      <c r="J140" s="69" t="inlineStr">
        <is>
          <t>AVDA GDOR FREYRE 2638</t>
        </is>
      </c>
      <c r="K140" s="69" t="inlineStr">
        <is>
          <t>SANTA FE</t>
        </is>
      </c>
      <c r="L140">
        <f>RIGHT(A140,8)</f>
        <v/>
      </c>
      <c r="M140">
        <f>+IF(ISNUMBER(A140)="True",+RIGHT(A140,8),"11111")</f>
        <v/>
      </c>
    </row>
    <row r="141" ht="19.5" customHeight="1" s="34">
      <c r="A141" s="69" t="inlineStr">
        <is>
          <t>MJUBI24041956</t>
        </is>
      </c>
      <c r="B141" s="69" t="inlineStr">
        <is>
          <t>MJUBI24041956 MJUBI24041956</t>
        </is>
      </c>
      <c r="C141" s="69" t="n">
        <v>85229915</v>
      </c>
      <c r="D141" s="69" t="n">
        <v>40000001</v>
      </c>
      <c r="E141" s="70" t="inlineStr">
        <is>
          <t>EUROSISTEMAS SA</t>
        </is>
      </c>
      <c r="F141" s="70" t="inlineStr">
        <is>
          <t>HE01</t>
        </is>
      </c>
      <c r="G141" s="70" t="inlineStr">
        <is>
          <t>MAN</t>
        </is>
      </c>
      <c r="H141" s="69" t="n">
        <v>84000983</v>
      </c>
      <c r="I141" s="69" t="inlineStr">
        <is>
          <t>RED F MUTUAL (MDQ)</t>
        </is>
      </c>
      <c r="J141" s="69" t="inlineStr">
        <is>
          <t>AVDA INDEPENDENCIA 2249</t>
        </is>
      </c>
      <c r="K141" s="69" t="inlineStr">
        <is>
          <t>MAR DEL PLATA</t>
        </is>
      </c>
      <c r="L141">
        <f>RIGHT(A141,8)</f>
        <v/>
      </c>
      <c r="M141">
        <f>+IF(ISNUMBER(A141)="True",+RIGHT(A141,8),"11111")</f>
        <v/>
      </c>
    </row>
    <row r="142" ht="19.5" customHeight="1" s="34">
      <c r="A142" s="69" t="inlineStr">
        <is>
          <t>MSATAMSATA</t>
        </is>
      </c>
      <c r="B142" s="69" t="inlineStr">
        <is>
          <t>MSATA MSATA</t>
        </is>
      </c>
      <c r="C142" s="69" t="n">
        <v>85433934</v>
      </c>
      <c r="D142" s="69" t="n">
        <v>40000001</v>
      </c>
      <c r="E142" s="70" t="inlineStr">
        <is>
          <t>EUROSISTEMAS SA</t>
        </is>
      </c>
      <c r="F142" s="70" t="inlineStr">
        <is>
          <t>HE01</t>
        </is>
      </c>
      <c r="G142" s="70" t="inlineStr">
        <is>
          <t>MAN</t>
        </is>
      </c>
      <c r="H142" s="69" t="n">
        <v>84000641</v>
      </c>
      <c r="I142" s="69" t="inlineStr">
        <is>
          <t>RED F FARMATOTAL</t>
        </is>
      </c>
      <c r="J142" s="69" t="inlineStr">
        <is>
          <t>AVDA JOSE VICENTE ZAPATA 303</t>
        </is>
      </c>
      <c r="K142" s="69" t="inlineStr">
        <is>
          <t>MENDOZA</t>
        </is>
      </c>
      <c r="L142">
        <f>RIGHT(A142,8)</f>
        <v/>
      </c>
      <c r="M142">
        <f>+IF(ISNUMBER(A142)="True",+RIGHT(A142,8),"11111")</f>
        <v/>
      </c>
    </row>
    <row r="143" ht="19.5" customHeight="1" s="34">
      <c r="A143" s="69" t="inlineStr">
        <is>
          <t>MROVA22121963</t>
        </is>
      </c>
      <c r="B143" s="69" t="inlineStr">
        <is>
          <t>MROVA 22121963</t>
        </is>
      </c>
      <c r="C143" s="69" t="n">
        <v>85431352</v>
      </c>
      <c r="D143" s="69" t="n">
        <v>40000001</v>
      </c>
      <c r="E143" s="70" t="inlineStr">
        <is>
          <t>EUROSISTEMAS SA</t>
        </is>
      </c>
      <c r="F143" s="70" t="inlineStr">
        <is>
          <t>HE01</t>
        </is>
      </c>
      <c r="G143" s="70" t="inlineStr">
        <is>
          <t>MAN</t>
        </is>
      </c>
      <c r="H143" s="69" t="n">
        <v>84001216</v>
      </c>
      <c r="I143" s="69" t="inlineStr">
        <is>
          <t>RED F CUYO SRL</t>
        </is>
      </c>
      <c r="J143" s="69" t="inlineStr">
        <is>
          <t>AV SAN MARTIN OESTE 2918</t>
        </is>
      </c>
      <c r="K143" s="69" t="inlineStr">
        <is>
          <t>SAN JUAN</t>
        </is>
      </c>
      <c r="L143">
        <f>RIGHT(A143,8)</f>
        <v/>
      </c>
      <c r="M143">
        <f>+IF(ISNUMBER(A143)="True",+RIGHT(A143,8),"11111")</f>
        <v/>
      </c>
    </row>
    <row r="144" ht="19.5" customHeight="1" s="34">
      <c r="A144" s="69" t="inlineStr">
        <is>
          <t>MCATO31031977</t>
        </is>
      </c>
      <c r="B144" s="69" t="inlineStr">
        <is>
          <t>MCATO 31031977</t>
        </is>
      </c>
      <c r="C144" s="69" t="n">
        <v>85062657</v>
      </c>
      <c r="D144" s="69" t="n">
        <v>40000001</v>
      </c>
      <c r="E144" s="70" t="inlineStr">
        <is>
          <t>EUROSISTEMAS SA</t>
        </is>
      </c>
      <c r="F144" s="70" t="inlineStr">
        <is>
          <t>HE01</t>
        </is>
      </c>
      <c r="G144" s="70" t="inlineStr">
        <is>
          <t>MAN</t>
        </is>
      </c>
      <c r="H144" s="69" t="n">
        <v>84006581</v>
      </c>
      <c r="I144" s="69" t="inlineStr">
        <is>
          <t>RED F GENERAL PAZ CENTRO</t>
        </is>
      </c>
      <c r="J144" s="69" t="inlineStr">
        <is>
          <t>TUCUMAN 496</t>
        </is>
      </c>
      <c r="K144" s="69" t="inlineStr">
        <is>
          <t>CORDOBA</t>
        </is>
      </c>
      <c r="L144">
        <f>RIGHT(A144,8)</f>
        <v/>
      </c>
      <c r="M144">
        <f>+IF(ISNUMBER(A144)="True",+RIGHT(A144,8),"11111")</f>
        <v/>
      </c>
    </row>
    <row r="145" ht="19.5" customHeight="1" s="34">
      <c r="A145" s="69" t="inlineStr">
        <is>
          <t>MPASO07051980</t>
        </is>
      </c>
      <c r="B145" s="69" t="inlineStr">
        <is>
          <t>MPASO07.05.1980 MPASO07.05.1980</t>
        </is>
      </c>
      <c r="C145" s="69" t="n">
        <v>85457323</v>
      </c>
      <c r="D145" s="69" t="n">
        <v>40000001</v>
      </c>
      <c r="E145" s="70" t="inlineStr">
        <is>
          <t>EUROSISTEMAS SA</t>
        </is>
      </c>
      <c r="F145" s="70" t="inlineStr">
        <is>
          <t>HE01</t>
        </is>
      </c>
      <c r="G145" s="70" t="inlineStr">
        <is>
          <t>MAN</t>
        </is>
      </c>
      <c r="H145" s="69" t="n">
        <v>84000842</v>
      </c>
      <c r="I145" s="69" t="inlineStr">
        <is>
          <t>RED F GUTNISKY SRL</t>
        </is>
      </c>
      <c r="J145" s="69" t="inlineStr">
        <is>
          <t>PRES CARLOS PELLEGRINI 1310</t>
        </is>
      </c>
      <c r="K145" s="69" t="inlineStr">
        <is>
          <t>CORRIENTES</t>
        </is>
      </c>
      <c r="L145">
        <f>RIGHT(A145,8)</f>
        <v/>
      </c>
      <c r="M145">
        <f>+IF(ISNUMBER(A145)="True",+RIGHT(A145,8),"11111")</f>
        <v/>
      </c>
    </row>
    <row r="146" ht="19.5" customHeight="1" s="34">
      <c r="A146" s="69" t="inlineStr">
        <is>
          <t>MROCU14111989</t>
        </is>
      </c>
      <c r="B146" s="69" t="inlineStr">
        <is>
          <t>MROCU 14.11.1989</t>
        </is>
      </c>
      <c r="C146" s="69" t="n">
        <v>85321194</v>
      </c>
      <c r="D146" s="69" t="n">
        <v>40000001</v>
      </c>
      <c r="E146" s="70" t="inlineStr">
        <is>
          <t>EUROSISTEMAS SA</t>
        </is>
      </c>
      <c r="F146" s="70" t="inlineStr">
        <is>
          <t>HE01</t>
        </is>
      </c>
      <c r="G146" s="70" t="inlineStr">
        <is>
          <t>MAN</t>
        </is>
      </c>
      <c r="H146" s="69" t="n">
        <v>84006581</v>
      </c>
      <c r="I146" s="69" t="inlineStr">
        <is>
          <t>RED F GENERAL PAZ CENTRO</t>
        </is>
      </c>
      <c r="J146" s="69" t="inlineStr">
        <is>
          <t>TUCUMAN 496</t>
        </is>
      </c>
      <c r="K146" s="69" t="inlineStr">
        <is>
          <t>CORDOBA</t>
        </is>
      </c>
      <c r="L146">
        <f>RIGHT(A146,8)</f>
        <v/>
      </c>
      <c r="M146">
        <f>+IF(ISNUMBER(A146)="True",+RIGHT(A146,8),"11111")</f>
        <v/>
      </c>
    </row>
    <row r="147" ht="19.5" customHeight="1" s="34">
      <c r="A147" s="69" t="inlineStr">
        <is>
          <t>MCASAMCASA</t>
        </is>
      </c>
      <c r="B147" s="69" t="inlineStr">
        <is>
          <t>MCASA MCASA</t>
        </is>
      </c>
      <c r="C147" s="69" t="n">
        <v>85045252</v>
      </c>
      <c r="D147" s="69" t="n">
        <v>40000001</v>
      </c>
      <c r="E147" s="70" t="inlineStr">
        <is>
          <t>EUROSISTEMAS SA</t>
        </is>
      </c>
      <c r="F147" s="70" t="inlineStr">
        <is>
          <t>HE01</t>
        </is>
      </c>
      <c r="G147" s="70" t="inlineStr">
        <is>
          <t>MAN</t>
        </is>
      </c>
      <c r="H147" s="69" t="n">
        <v>84004641</v>
      </c>
      <c r="I147" s="69" t="inlineStr">
        <is>
          <t>RED F FLEMING</t>
        </is>
      </c>
      <c r="J147" s="69" t="inlineStr">
        <is>
          <t>AVDA GRAL MANUEL BELGRANO 674</t>
        </is>
      </c>
      <c r="K147" s="69" t="inlineStr">
        <is>
          <t>SALTA</t>
        </is>
      </c>
      <c r="L147">
        <f>RIGHT(A147,8)</f>
        <v/>
      </c>
      <c r="M147">
        <f>+IF(ISNUMBER(A147)="True",+RIGHT(A147,8),"11111")</f>
        <v/>
      </c>
    </row>
    <row r="148" ht="19.5" customHeight="1" s="34">
      <c r="A148" s="69" t="inlineStr">
        <is>
          <t>MLULI16111949</t>
        </is>
      </c>
      <c r="B148" s="69" t="inlineStr">
        <is>
          <t>MLULI 16111949</t>
        </is>
      </c>
      <c r="C148" s="69" t="n">
        <v>85412825</v>
      </c>
      <c r="D148" s="69" t="n">
        <v>40000001</v>
      </c>
      <c r="E148" s="70" t="inlineStr">
        <is>
          <t>EUROSISTEMAS SA</t>
        </is>
      </c>
      <c r="F148" s="70" t="inlineStr">
        <is>
          <t>HE01</t>
        </is>
      </c>
      <c r="G148" s="70" t="inlineStr">
        <is>
          <t>MAN</t>
        </is>
      </c>
      <c r="H148" s="69" t="n">
        <v>84008430</v>
      </c>
      <c r="I148" s="69" t="inlineStr">
        <is>
          <t>RED F GRAL PAZ POSADAS 2</t>
        </is>
      </c>
      <c r="J148" s="69" t="inlineStr">
        <is>
          <t>ENTRE RIOS 1797</t>
        </is>
      </c>
      <c r="K148" s="69" t="inlineStr">
        <is>
          <t>POSADAS</t>
        </is>
      </c>
      <c r="L148">
        <f>RIGHT(A148,8)</f>
        <v/>
      </c>
      <c r="M148">
        <f>+IF(ISNUMBER(A148)="True",+RIGHT(A148,8),"11111")</f>
        <v/>
      </c>
    </row>
    <row r="149" ht="19.5" customHeight="1" s="34">
      <c r="A149" s="69" t="inlineStr">
        <is>
          <t>FEMPE25101963</t>
        </is>
      </c>
      <c r="B149" s="69" t="inlineStr">
        <is>
          <t>FEMPE 25.10.1963</t>
        </is>
      </c>
      <c r="C149" s="69" t="n">
        <v>85063466</v>
      </c>
      <c r="D149" s="69" t="n">
        <v>40000001</v>
      </c>
      <c r="E149" s="70" t="inlineStr">
        <is>
          <t>EUROSISTEMAS SA</t>
        </is>
      </c>
      <c r="F149" s="70" t="inlineStr">
        <is>
          <t>HE01</t>
        </is>
      </c>
      <c r="G149" s="70" t="inlineStr">
        <is>
          <t>MAN</t>
        </is>
      </c>
      <c r="H149" s="69" t="n">
        <v>84000641</v>
      </c>
      <c r="I149" s="69" t="inlineStr">
        <is>
          <t>RED F FARMATOTAL</t>
        </is>
      </c>
      <c r="J149" s="69" t="inlineStr">
        <is>
          <t>AVDA JOSE VICENTE ZAPATA 303</t>
        </is>
      </c>
      <c r="K149" s="69" t="inlineStr">
        <is>
          <t>MENDOZA</t>
        </is>
      </c>
      <c r="L149">
        <f>RIGHT(A149,8)</f>
        <v/>
      </c>
      <c r="M149">
        <f>+IF(ISNUMBER(A149)="True",+RIGHT(A149,8),"11111")</f>
        <v/>
      </c>
    </row>
    <row r="150" ht="19.5" customHeight="1" s="34">
      <c r="A150" s="69" t="inlineStr">
        <is>
          <t>MJUBO10091957</t>
        </is>
      </c>
      <c r="B150" s="69" t="inlineStr">
        <is>
          <t>MJUBO 10091957</t>
        </is>
      </c>
      <c r="C150" s="69" t="n">
        <v>85423129</v>
      </c>
      <c r="D150" s="69" t="n">
        <v>40000001</v>
      </c>
      <c r="E150" s="70" t="inlineStr">
        <is>
          <t>EUROSISTEMAS SA</t>
        </is>
      </c>
      <c r="F150" s="70" t="inlineStr">
        <is>
          <t>HE01</t>
        </is>
      </c>
      <c r="G150" s="70" t="inlineStr">
        <is>
          <t>MAN</t>
        </is>
      </c>
      <c r="H150" s="69" t="n">
        <v>84009835</v>
      </c>
      <c r="I150" s="69" t="inlineStr">
        <is>
          <t>RED F AUTOFARMA (COMODORO RIVADAVIA</t>
        </is>
      </c>
      <c r="J150" s="69" t="inlineStr">
        <is>
          <t>SAN MARTIN 313</t>
        </is>
      </c>
      <c r="K150" s="69" t="inlineStr">
        <is>
          <t>COMODORO RIVADAVIA</t>
        </is>
      </c>
      <c r="L150">
        <f>RIGHT(A150,8)</f>
        <v/>
      </c>
      <c r="M150">
        <f>+IF(ISNUMBER(A150)="True",+RIGHT(A150,8),"11111")</f>
        <v/>
      </c>
    </row>
    <row r="151" ht="19.5" customHeight="1" s="34">
      <c r="A151" s="69" t="inlineStr">
        <is>
          <t>MDOFL07121970</t>
        </is>
      </c>
      <c r="B151" s="69" t="inlineStr">
        <is>
          <t>MDOFL07121970 MDOFL07121970</t>
        </is>
      </c>
      <c r="C151" s="69" t="n">
        <v>85072949</v>
      </c>
      <c r="D151" s="69" t="n">
        <v>40000001</v>
      </c>
      <c r="E151" s="70" t="inlineStr">
        <is>
          <t>EUROSISTEMAS SA</t>
        </is>
      </c>
      <c r="F151" s="70" t="inlineStr">
        <is>
          <t>HE01</t>
        </is>
      </c>
      <c r="G151" s="70" t="inlineStr">
        <is>
          <t>MAN</t>
        </is>
      </c>
      <c r="H151" s="69" t="n">
        <v>84000641</v>
      </c>
      <c r="I151" s="69" t="inlineStr">
        <is>
          <t>RED F FARMATOTAL</t>
        </is>
      </c>
      <c r="J151" s="69" t="inlineStr">
        <is>
          <t>AVDA JOSE VICENTE ZAPATA 303</t>
        </is>
      </c>
      <c r="K151" s="69" t="inlineStr">
        <is>
          <t>MENDOZA</t>
        </is>
      </c>
      <c r="L151">
        <f>RIGHT(A151,8)</f>
        <v/>
      </c>
      <c r="M151">
        <f>+IF(ISNUMBER(A151)="True",+RIGHT(A151,8),"11111")</f>
        <v/>
      </c>
    </row>
    <row r="152" ht="19.5" customHeight="1" s="34">
      <c r="A152" s="69" t="inlineStr">
        <is>
          <t>MHUAR08061953</t>
        </is>
      </c>
      <c r="B152" s="69" t="inlineStr">
        <is>
          <t>MHUAR08061953 MHUAR08061953</t>
        </is>
      </c>
      <c r="C152" s="69" t="n">
        <v>85051446</v>
      </c>
      <c r="D152" s="69" t="n">
        <v>40000001</v>
      </c>
      <c r="E152" s="70" t="inlineStr">
        <is>
          <t>EUROSISTEMAS SA</t>
        </is>
      </c>
      <c r="F152" s="70" t="inlineStr">
        <is>
          <t>HE01</t>
        </is>
      </c>
      <c r="G152" s="70" t="inlineStr">
        <is>
          <t>MAN</t>
        </is>
      </c>
      <c r="H152" s="69" t="n">
        <v>84007948</v>
      </c>
      <c r="I152" s="69" t="inlineStr">
        <is>
          <t>RED F AMAMBAY</t>
        </is>
      </c>
      <c r="J152" s="69" t="inlineStr">
        <is>
          <t>AVDA 20 DE JUNIO 595</t>
        </is>
      </c>
      <c r="K152" s="69" t="inlineStr">
        <is>
          <t>PUERTO ESPERANZA</t>
        </is>
      </c>
      <c r="L152">
        <f>RIGHT(A152,8)</f>
        <v/>
      </c>
      <c r="M152">
        <f>+IF(ISNUMBER(A152)="True",+RIGHT(A152,8),"11111")</f>
        <v/>
      </c>
    </row>
    <row r="153" ht="19.5" customHeight="1" s="34">
      <c r="A153" s="69" t="inlineStr">
        <is>
          <t>FMIBU10051955</t>
        </is>
      </c>
      <c r="B153" s="69" t="inlineStr">
        <is>
          <t>FMIBU10051955 FMIBU10051955</t>
        </is>
      </c>
      <c r="C153" s="69" t="n">
        <v>85328923</v>
      </c>
      <c r="D153" s="69" t="n">
        <v>40000001</v>
      </c>
      <c r="E153" s="70" t="inlineStr">
        <is>
          <t>EUROSISTEMAS SA</t>
        </is>
      </c>
      <c r="F153" s="70" t="inlineStr">
        <is>
          <t>HE01</t>
        </is>
      </c>
      <c r="G153" s="70" t="inlineStr">
        <is>
          <t>MAN</t>
        </is>
      </c>
      <c r="H153" s="69" t="n">
        <v>84007948</v>
      </c>
      <c r="I153" s="69" t="inlineStr">
        <is>
          <t>RED F AMAMBAY</t>
        </is>
      </c>
      <c r="J153" s="69" t="inlineStr">
        <is>
          <t>AVDA 20 DE JUNIO 595</t>
        </is>
      </c>
      <c r="K153" s="69" t="inlineStr">
        <is>
          <t>PUERTO ESPERANZA</t>
        </is>
      </c>
      <c r="L153">
        <f>RIGHT(A153,8)</f>
        <v/>
      </c>
      <c r="M153">
        <f>+IF(ISNUMBER(A153)="True",+RIGHT(A153,8),"11111")</f>
        <v/>
      </c>
    </row>
    <row r="154" ht="19.5" customHeight="1" s="34">
      <c r="A154" s="69" t="inlineStr">
        <is>
          <t>MSEVA10051977</t>
        </is>
      </c>
      <c r="B154" s="69" t="inlineStr">
        <is>
          <t>MSEVA10051977 MSEVA10051977</t>
        </is>
      </c>
      <c r="C154" s="69" t="n">
        <v>85502079</v>
      </c>
      <c r="D154" s="69" t="n">
        <v>40000001</v>
      </c>
      <c r="E154" s="70" t="inlineStr">
        <is>
          <t>EUROSISTEMAS SA</t>
        </is>
      </c>
      <c r="F154" s="70" t="inlineStr">
        <is>
          <t>HE01</t>
        </is>
      </c>
      <c r="G154" s="70" t="inlineStr">
        <is>
          <t>MAN</t>
        </is>
      </c>
      <c r="H154" s="69" t="n">
        <v>84004641</v>
      </c>
      <c r="I154" s="69" t="inlineStr">
        <is>
          <t>RED F FLEMING</t>
        </is>
      </c>
      <c r="J154" s="69" t="inlineStr">
        <is>
          <t>AVDA GRAL MANUEL BELGRANO 674</t>
        </is>
      </c>
      <c r="K154" s="69" t="inlineStr">
        <is>
          <t>SALTA</t>
        </is>
      </c>
      <c r="L154">
        <f>RIGHT(A154,8)</f>
        <v/>
      </c>
      <c r="M154">
        <f>+IF(ISNUMBER(A154)="True",+RIGHT(A154,8),"11111")</f>
        <v/>
      </c>
    </row>
    <row r="155" ht="19.5" customHeight="1" s="34">
      <c r="A155" s="69" t="inlineStr">
        <is>
          <t>MJOMO08051952</t>
        </is>
      </c>
      <c r="B155" s="69" t="inlineStr">
        <is>
          <t>MJOMO 08.05.1952</t>
        </is>
      </c>
      <c r="C155" s="69" t="n">
        <v>85057648</v>
      </c>
      <c r="D155" s="69" t="n">
        <v>40000001</v>
      </c>
      <c r="E155" s="70" t="inlineStr">
        <is>
          <t>EUROSISTEMAS SA</t>
        </is>
      </c>
      <c r="F155" s="70" t="inlineStr">
        <is>
          <t>HE01</t>
        </is>
      </c>
      <c r="G155" s="70" t="inlineStr">
        <is>
          <t>MAN</t>
        </is>
      </c>
      <c r="H155" s="69" t="n">
        <v>84000868</v>
      </c>
      <c r="I155" s="69" t="inlineStr">
        <is>
          <t>RED DEL PUENTE CITY</t>
        </is>
      </c>
      <c r="J155" s="69" t="inlineStr">
        <is>
          <t>AVDA GRAL JOSE DE SAN MARTIN 1516</t>
        </is>
      </c>
      <c r="K155" s="69" t="inlineStr">
        <is>
          <t>MENDOZA</t>
        </is>
      </c>
      <c r="L155">
        <f>RIGHT(A155,8)</f>
        <v/>
      </c>
      <c r="M155">
        <f>+IF(ISNUMBER(A155)="True",+RIGHT(A155,8),"11111")</f>
        <v/>
      </c>
    </row>
    <row r="156" ht="19.5" customHeight="1" s="34">
      <c r="A156" s="69" t="inlineStr">
        <is>
          <t>FMAVI16121992</t>
        </is>
      </c>
      <c r="B156" s="69" t="inlineStr">
        <is>
          <t>FMAVI 16.12.1992</t>
        </is>
      </c>
      <c r="C156" s="69" t="n">
        <v>85194667</v>
      </c>
      <c r="D156" s="69" t="n">
        <v>40000001</v>
      </c>
      <c r="E156" s="70" t="inlineStr">
        <is>
          <t>EUROSISTEMAS SA</t>
        </is>
      </c>
      <c r="F156" s="70" t="inlineStr">
        <is>
          <t>HE01</t>
        </is>
      </c>
      <c r="G156" s="70" t="inlineStr">
        <is>
          <t>MAN</t>
        </is>
      </c>
      <c r="H156" s="69" t="n">
        <v>84001125</v>
      </c>
      <c r="I156" s="69" t="inlineStr">
        <is>
          <t>RED F CORDOBA</t>
        </is>
      </c>
      <c r="J156" s="69" t="inlineStr">
        <is>
          <t>CORDOBA 2394</t>
        </is>
      </c>
      <c r="K156" s="69" t="inlineStr">
        <is>
          <t>ROSARIO</t>
        </is>
      </c>
      <c r="L156">
        <f>RIGHT(A156,8)</f>
        <v/>
      </c>
      <c r="M156">
        <f>+IF(ISNUMBER(A156)="True",+RIGHT(A156,8),"11111")</f>
        <v/>
      </c>
    </row>
    <row r="157" ht="19.5" customHeight="1" s="34">
      <c r="A157" s="69" t="inlineStr">
        <is>
          <t>MJOJU10021994</t>
        </is>
      </c>
      <c r="B157" s="69" t="inlineStr">
        <is>
          <t>MJOJU10021994 MJOJU10021994</t>
        </is>
      </c>
      <c r="C157" s="69" t="n">
        <v>85339100</v>
      </c>
      <c r="D157" s="69" t="n">
        <v>40000001</v>
      </c>
      <c r="E157" s="70" t="inlineStr">
        <is>
          <t>EUROSISTEMAS SA</t>
        </is>
      </c>
      <c r="F157" s="70" t="inlineStr">
        <is>
          <t>HE01</t>
        </is>
      </c>
      <c r="G157" s="70" t="inlineStr">
        <is>
          <t>MAN</t>
        </is>
      </c>
      <c r="H157" s="69" t="n">
        <v>84001201</v>
      </c>
      <c r="I157" s="69" t="inlineStr">
        <is>
          <t>RED F MARIA AUXILIADORA</t>
        </is>
      </c>
      <c r="J157" s="69" t="inlineStr">
        <is>
          <t>AVDA GONZALEZ LELONG 506</t>
        </is>
      </c>
      <c r="K157" s="69" t="inlineStr">
        <is>
          <t>FORMOSA</t>
        </is>
      </c>
      <c r="L157">
        <f>RIGHT(A157,8)</f>
        <v/>
      </c>
      <c r="M157">
        <f>+IF(ISNUMBER(A157)="True",+RIGHT(A157,8),"11111")</f>
        <v/>
      </c>
    </row>
    <row r="158" ht="19.5" customHeight="1" s="34">
      <c r="A158" s="69" t="inlineStr">
        <is>
          <t>MDABA21111984</t>
        </is>
      </c>
      <c r="B158" s="69" t="inlineStr">
        <is>
          <t>MDABA21111984 MDABA21111984</t>
        </is>
      </c>
      <c r="C158" s="69" t="n">
        <v>85266217</v>
      </c>
      <c r="D158" s="69" t="n">
        <v>40000001</v>
      </c>
      <c r="E158" s="70" t="inlineStr">
        <is>
          <t>EUROSISTEMAS SA</t>
        </is>
      </c>
      <c r="F158" s="70" t="inlineStr">
        <is>
          <t>HE01</t>
        </is>
      </c>
      <c r="G158" s="70" t="inlineStr">
        <is>
          <t>MAN</t>
        </is>
      </c>
      <c r="H158" s="69" t="n">
        <v>84004641</v>
      </c>
      <c r="I158" s="69" t="inlineStr">
        <is>
          <t>RED F FLEMING</t>
        </is>
      </c>
      <c r="J158" s="69" t="inlineStr">
        <is>
          <t>AVDA GRAL MANUEL BELGRANO 674</t>
        </is>
      </c>
      <c r="K158" s="69" t="inlineStr">
        <is>
          <t>SALTA</t>
        </is>
      </c>
      <c r="L158">
        <f>RIGHT(A158,8)</f>
        <v/>
      </c>
      <c r="M158">
        <f>+IF(ISNUMBER(A158)="True",+RIGHT(A158,8),"11111")</f>
        <v/>
      </c>
    </row>
    <row r="159" ht="19.5" customHeight="1" s="34">
      <c r="A159" s="69" t="inlineStr">
        <is>
          <t>FNOMA17081970</t>
        </is>
      </c>
      <c r="B159" s="69" t="inlineStr">
        <is>
          <t>FNOMA17.08.1970 FNOMA17.08.1970</t>
        </is>
      </c>
      <c r="C159" s="69" t="n">
        <v>85350375</v>
      </c>
      <c r="D159" s="69" t="n">
        <v>40000001</v>
      </c>
      <c r="E159" s="70" t="inlineStr">
        <is>
          <t>EUROSISTEMAS SA</t>
        </is>
      </c>
      <c r="F159" s="70" t="inlineStr">
        <is>
          <t>HE01</t>
        </is>
      </c>
      <c r="G159" s="70" t="inlineStr">
        <is>
          <t>MAN</t>
        </is>
      </c>
      <c r="H159" s="69" t="n">
        <v>84000036</v>
      </c>
      <c r="I159" s="69" t="inlineStr">
        <is>
          <t>RED F MODERNA PARANA SA</t>
        </is>
      </c>
      <c r="J159" s="69" t="inlineStr">
        <is>
          <t>GRAL JOSE DE SAN MARTIN 1101</t>
        </is>
      </c>
      <c r="K159" s="69" t="inlineStr">
        <is>
          <t>PARANA</t>
        </is>
      </c>
      <c r="L159">
        <f>RIGHT(A159,8)</f>
        <v/>
      </c>
      <c r="M159">
        <f>+IF(ISNUMBER(A159)="True",+RIGHT(A159,8),"11111")</f>
        <v/>
      </c>
    </row>
    <row r="160" ht="19.5" customHeight="1" s="34">
      <c r="A160" s="69" t="inlineStr">
        <is>
          <t>MDACO14021963</t>
        </is>
      </c>
      <c r="B160" s="69" t="inlineStr">
        <is>
          <t>MDACO14.02.1963 MDACO14.02.1963</t>
        </is>
      </c>
      <c r="C160" s="69" t="n">
        <v>85350373</v>
      </c>
      <c r="D160" s="69" t="n">
        <v>40000001</v>
      </c>
      <c r="E160" s="70" t="inlineStr">
        <is>
          <t>EUROSISTEMAS SA</t>
        </is>
      </c>
      <c r="F160" s="70" t="inlineStr">
        <is>
          <t>HE01</t>
        </is>
      </c>
      <c r="G160" s="70" t="inlineStr">
        <is>
          <t>MAN</t>
        </is>
      </c>
      <c r="H160" s="69" t="n">
        <v>84000036</v>
      </c>
      <c r="I160" s="69" t="inlineStr">
        <is>
          <t>RED F MODERNA PARANA SA</t>
        </is>
      </c>
      <c r="J160" s="69" t="inlineStr">
        <is>
          <t>GRAL JOSE DE SAN MARTIN 1101</t>
        </is>
      </c>
      <c r="K160" s="69" t="inlineStr">
        <is>
          <t>PARANA</t>
        </is>
      </c>
      <c r="L160">
        <f>RIGHT(A160,8)</f>
        <v/>
      </c>
      <c r="M160">
        <f>+IF(ISNUMBER(A160)="True",+RIGHT(A160,8),"11111")</f>
        <v/>
      </c>
    </row>
    <row r="161" ht="19.5" customHeight="1" s="34">
      <c r="A161" s="69" t="inlineStr">
        <is>
          <t>MDAGA24071988</t>
        </is>
      </c>
      <c r="B161" s="69" t="inlineStr">
        <is>
          <t>MDAGA24.07.1988 MDAGA24.07.1988</t>
        </is>
      </c>
      <c r="C161" s="69" t="n">
        <v>85327395</v>
      </c>
      <c r="D161" s="69" t="n">
        <v>40000001</v>
      </c>
      <c r="E161" s="70" t="inlineStr">
        <is>
          <t>EUROSISTEMAS SA</t>
        </is>
      </c>
      <c r="F161" s="70" t="inlineStr">
        <is>
          <t>HE01</t>
        </is>
      </c>
      <c r="G161" s="70" t="inlineStr">
        <is>
          <t>MAN</t>
        </is>
      </c>
      <c r="H161" s="69" t="n">
        <v>84009835</v>
      </c>
      <c r="I161" s="69" t="inlineStr">
        <is>
          <t>RED F AUTOFARMA (COMODORO RIVADAVIA</t>
        </is>
      </c>
      <c r="J161" s="69" t="inlineStr">
        <is>
          <t>SAN MARTIN 313</t>
        </is>
      </c>
      <c r="K161" s="69" t="inlineStr">
        <is>
          <t>COMODORO RIVADAVIA</t>
        </is>
      </c>
      <c r="L161">
        <f>RIGHT(A161,8)</f>
        <v/>
      </c>
      <c r="M161">
        <f>+IF(ISNUMBER(A161)="True",+RIGHT(A161,8),"11111")</f>
        <v/>
      </c>
    </row>
    <row r="162" ht="19.5" customHeight="1" s="34">
      <c r="A162" s="69" t="inlineStr">
        <is>
          <t>MGUFE11091964</t>
        </is>
      </c>
      <c r="B162" s="69" t="inlineStr">
        <is>
          <t>MGUFE 11091964</t>
        </is>
      </c>
      <c r="C162" s="69" t="n">
        <v>85426205</v>
      </c>
      <c r="D162" s="69" t="n">
        <v>40000001</v>
      </c>
      <c r="E162" s="70" t="inlineStr">
        <is>
          <t>EUROSISTEMAS SA</t>
        </is>
      </c>
      <c r="F162" s="70" t="inlineStr">
        <is>
          <t>HE01</t>
        </is>
      </c>
      <c r="G162" s="70" t="inlineStr">
        <is>
          <t>MAN</t>
        </is>
      </c>
      <c r="H162" s="69" t="n">
        <v>84004641</v>
      </c>
      <c r="I162" s="69" t="inlineStr">
        <is>
          <t>RED F FLEMING</t>
        </is>
      </c>
      <c r="J162" s="69" t="inlineStr">
        <is>
          <t>AVDA GRAL MANUEL BELGRANO 674</t>
        </is>
      </c>
      <c r="K162" s="69" t="inlineStr">
        <is>
          <t>SALTA</t>
        </is>
      </c>
      <c r="L162">
        <f>RIGHT(A162,8)</f>
        <v/>
      </c>
      <c r="M162">
        <f>+IF(ISNUMBER(A162)="True",+RIGHT(A162,8),"11111")</f>
        <v/>
      </c>
    </row>
    <row r="163" ht="19.5" customHeight="1" s="34">
      <c r="A163" s="69" t="inlineStr">
        <is>
          <t>MALVE09101961</t>
        </is>
      </c>
      <c r="B163" s="69" t="inlineStr">
        <is>
          <t>MALVE09101961 MALVE09101961</t>
        </is>
      </c>
      <c r="C163" s="69" t="n">
        <v>85096951</v>
      </c>
      <c r="D163" s="69" t="n">
        <v>40000001</v>
      </c>
      <c r="E163" s="70" t="inlineStr">
        <is>
          <t>EUROSISTEMAS SA</t>
        </is>
      </c>
      <c r="F163" s="70" t="inlineStr">
        <is>
          <t>HE01</t>
        </is>
      </c>
      <c r="G163" s="70" t="inlineStr">
        <is>
          <t>MAN</t>
        </is>
      </c>
      <c r="H163" s="69" t="n">
        <v>84006502</v>
      </c>
      <c r="I163" s="69" t="inlineStr">
        <is>
          <t>RED F ZONA VITAL NAHUEL</t>
        </is>
      </c>
      <c r="J163" s="69" t="inlineStr">
        <is>
          <t>PERITO FRANCISCO MORENO 246</t>
        </is>
      </c>
      <c r="K163" s="69" t="inlineStr">
        <is>
          <t>BARILOCHE</t>
        </is>
      </c>
      <c r="L163">
        <f>RIGHT(A163,8)</f>
        <v/>
      </c>
      <c r="M163">
        <f>+IF(ISNUMBER(A163)="True",+RIGHT(A163,8),"11111")</f>
        <v/>
      </c>
    </row>
    <row r="164" ht="19.5" customHeight="1" s="34">
      <c r="A164" s="69" t="inlineStr">
        <is>
          <t>MEMLU10121991</t>
        </is>
      </c>
      <c r="B164" s="69" t="inlineStr">
        <is>
          <t>MEMLU10121991 MEMLU10121991</t>
        </is>
      </c>
      <c r="C164" s="69" t="n">
        <v>85265342</v>
      </c>
      <c r="D164" s="69" t="n">
        <v>40000001</v>
      </c>
      <c r="E164" s="70" t="inlineStr">
        <is>
          <t>EUROSISTEMAS SA</t>
        </is>
      </c>
      <c r="F164" s="70" t="inlineStr">
        <is>
          <t>HE01</t>
        </is>
      </c>
      <c r="G164" s="70" t="inlineStr">
        <is>
          <t>MAN</t>
        </is>
      </c>
      <c r="H164" s="69" t="n">
        <v>84001125</v>
      </c>
      <c r="I164" s="69" t="inlineStr">
        <is>
          <t>RED F CORDOBA</t>
        </is>
      </c>
      <c r="J164" s="69" t="inlineStr">
        <is>
          <t>CORDOBA 2394</t>
        </is>
      </c>
      <c r="K164" s="69" t="inlineStr">
        <is>
          <t>ROSARIO</t>
        </is>
      </c>
      <c r="L164">
        <f>RIGHT(A164,8)</f>
        <v/>
      </c>
      <c r="M164">
        <f>+IF(ISNUMBER(A164)="True",+RIGHT(A164,8),"11111")</f>
        <v/>
      </c>
    </row>
    <row r="165" ht="19.5" customHeight="1" s="34">
      <c r="A165" s="69" t="inlineStr">
        <is>
          <t>MROAR17051979</t>
        </is>
      </c>
      <c r="B165" s="69" t="inlineStr">
        <is>
          <t>MROAR17051979 MROAR17051979</t>
        </is>
      </c>
      <c r="C165" s="69" t="n">
        <v>85329477</v>
      </c>
      <c r="D165" s="69" t="n">
        <v>40000001</v>
      </c>
      <c r="E165" s="70" t="inlineStr">
        <is>
          <t>EUROSISTEMAS SA</t>
        </is>
      </c>
      <c r="F165" s="70" t="inlineStr">
        <is>
          <t>HE01</t>
        </is>
      </c>
      <c r="G165" s="70" t="inlineStr">
        <is>
          <t>MAN</t>
        </is>
      </c>
      <c r="H165" s="69" t="n">
        <v>84000862</v>
      </c>
      <c r="I165" s="69" t="inlineStr">
        <is>
          <t>RED Paris SFT</t>
        </is>
      </c>
      <c r="J165" s="69" t="inlineStr">
        <is>
          <t>GDOR GRAL BALCARCE 473</t>
        </is>
      </c>
      <c r="K165" s="69" t="inlineStr">
        <is>
          <t>SAN MIGUEL DE TUCUMAN</t>
        </is>
      </c>
      <c r="L165">
        <f>RIGHT(A165,8)</f>
        <v/>
      </c>
      <c r="M165">
        <f>+IF(ISNUMBER(A165)="True",+RIGHT(A165,8),"11111")</f>
        <v/>
      </c>
    </row>
    <row r="166" ht="19.5" customHeight="1" s="34">
      <c r="A166" s="69" t="inlineStr">
        <is>
          <t>MCLSU07111974</t>
        </is>
      </c>
      <c r="B166" s="69" t="inlineStr">
        <is>
          <t>MCLSU07111974 MCLSU07111974</t>
        </is>
      </c>
      <c r="C166" s="69" t="n">
        <v>85041684</v>
      </c>
      <c r="D166" s="69" t="n">
        <v>40000001</v>
      </c>
      <c r="E166" s="70" t="inlineStr">
        <is>
          <t>EUROSISTEMAS SA</t>
        </is>
      </c>
      <c r="F166" s="70" t="inlineStr">
        <is>
          <t>HE01</t>
        </is>
      </c>
      <c r="G166" s="70" t="inlineStr">
        <is>
          <t>MAN</t>
        </is>
      </c>
      <c r="H166" s="69" t="n">
        <v>84006581</v>
      </c>
      <c r="I166" s="69" t="inlineStr">
        <is>
          <t>RED F GENERAL PAZ CENTRO</t>
        </is>
      </c>
      <c r="J166" s="69" t="inlineStr">
        <is>
          <t>TUCUMAN 496</t>
        </is>
      </c>
      <c r="K166" s="69" t="inlineStr">
        <is>
          <t>CORDOBA</t>
        </is>
      </c>
      <c r="L166">
        <f>RIGHT(A166,8)</f>
        <v/>
      </c>
      <c r="M166">
        <f>+IF(ISNUMBER(A166)="True",+RIGHT(A166,8),"11111")</f>
        <v/>
      </c>
    </row>
    <row r="167" ht="19.5" customHeight="1" s="34">
      <c r="A167" s="69" t="inlineStr">
        <is>
          <t>FLUBO08081992</t>
        </is>
      </c>
      <c r="B167" s="69" t="inlineStr">
        <is>
          <t>FLUBO 08081992</t>
        </is>
      </c>
      <c r="C167" s="69" t="n">
        <v>85430392</v>
      </c>
      <c r="D167" s="69" t="n">
        <v>40000001</v>
      </c>
      <c r="E167" s="70" t="inlineStr">
        <is>
          <t>EUROSISTEMAS SA</t>
        </is>
      </c>
      <c r="F167" s="70" t="inlineStr">
        <is>
          <t>HE01</t>
        </is>
      </c>
      <c r="G167" s="70" t="inlineStr">
        <is>
          <t>MAN</t>
        </is>
      </c>
      <c r="H167" s="69" t="n">
        <v>84000960</v>
      </c>
      <c r="I167" s="69" t="inlineStr">
        <is>
          <t>RED F MARSIGLIA</t>
        </is>
      </c>
      <c r="J167" s="69" t="inlineStr">
        <is>
          <t>AVENIDA 38 751</t>
        </is>
      </c>
      <c r="K167" s="69" t="inlineStr">
        <is>
          <t>LA PLATA</t>
        </is>
      </c>
      <c r="L167">
        <f>RIGHT(A167,8)</f>
        <v/>
      </c>
      <c r="M167">
        <f>+IF(ISNUMBER(A167)="True",+RIGHT(A167,8),"11111")</f>
        <v/>
      </c>
    </row>
    <row r="168" ht="19.5" customHeight="1" s="34">
      <c r="A168" s="69" t="inlineStr">
        <is>
          <t>MJOFA04051983</t>
        </is>
      </c>
      <c r="B168" s="69" t="inlineStr">
        <is>
          <t>MJOFA04051983 MJOFA04051983</t>
        </is>
      </c>
      <c r="C168" s="69" t="n">
        <v>85043519</v>
      </c>
      <c r="D168" s="69" t="n">
        <v>40000001</v>
      </c>
      <c r="E168" s="70" t="inlineStr">
        <is>
          <t>EUROSISTEMAS SA</t>
        </is>
      </c>
      <c r="F168" s="70" t="inlineStr">
        <is>
          <t>HE01</t>
        </is>
      </c>
      <c r="G168" s="70" t="inlineStr">
        <is>
          <t>MAN</t>
        </is>
      </c>
      <c r="H168" s="69" t="n">
        <v>84006581</v>
      </c>
      <c r="I168" s="69" t="inlineStr">
        <is>
          <t>RED F GENERAL PAZ CENTRO</t>
        </is>
      </c>
      <c r="J168" s="69" t="inlineStr">
        <is>
          <t>TUCUMAN 496</t>
        </is>
      </c>
      <c r="K168" s="69" t="inlineStr">
        <is>
          <t>CORDOBA</t>
        </is>
      </c>
      <c r="L168">
        <f>RIGHT(A168,8)</f>
        <v/>
      </c>
      <c r="M168">
        <f>+IF(ISNUMBER(A168)="True",+RIGHT(A168,8),"11111")</f>
        <v/>
      </c>
    </row>
    <row r="169" ht="19.5" customHeight="1" s="34">
      <c r="A169" s="69" t="inlineStr">
        <is>
          <t>MADKE16051958</t>
        </is>
      </c>
      <c r="B169" s="69" t="inlineStr">
        <is>
          <t>MADKE16051958 MADKE16051958</t>
        </is>
      </c>
      <c r="C169" s="69" t="n">
        <v>85073761</v>
      </c>
      <c r="D169" s="69" t="n">
        <v>40000001</v>
      </c>
      <c r="E169" s="70" t="inlineStr">
        <is>
          <t>EUROSISTEMAS SA</t>
        </is>
      </c>
      <c r="F169" s="70" t="inlineStr">
        <is>
          <t>HE01</t>
        </is>
      </c>
      <c r="G169" s="70" t="inlineStr">
        <is>
          <t>MAN</t>
        </is>
      </c>
      <c r="H169" s="69" t="n">
        <v>84008430</v>
      </c>
      <c r="I169" s="69" t="inlineStr">
        <is>
          <t>RED F GRAL PAZ POSADAS 2</t>
        </is>
      </c>
      <c r="J169" s="69" t="inlineStr">
        <is>
          <t>ENTRE RIOS 1797</t>
        </is>
      </c>
      <c r="K169" s="69" t="inlineStr">
        <is>
          <t>POSADAS</t>
        </is>
      </c>
      <c r="L169">
        <f>RIGHT(A169,8)</f>
        <v/>
      </c>
      <c r="M169">
        <f>+IF(ISNUMBER(A169)="True",+RIGHT(A169,8),"11111")</f>
        <v/>
      </c>
    </row>
    <row r="170" ht="19.5" customHeight="1" s="34">
      <c r="A170" s="69" t="inlineStr">
        <is>
          <t>MALMO18011977</t>
        </is>
      </c>
      <c r="B170" s="69" t="inlineStr">
        <is>
          <t>MALMO 18.01.1977</t>
        </is>
      </c>
      <c r="C170" s="69" t="n">
        <v>85054386</v>
      </c>
      <c r="D170" s="69" t="n">
        <v>40000001</v>
      </c>
      <c r="E170" s="70" t="inlineStr">
        <is>
          <t>EUROSISTEMAS SA</t>
        </is>
      </c>
      <c r="F170" s="70" t="inlineStr">
        <is>
          <t>HE01</t>
        </is>
      </c>
      <c r="G170" s="70" t="inlineStr">
        <is>
          <t>MAN</t>
        </is>
      </c>
      <c r="H170" s="69" t="n">
        <v>84001314</v>
      </c>
      <c r="I170" s="69" t="inlineStr">
        <is>
          <t>RED F MUTUAL (Tandil)</t>
        </is>
      </c>
      <c r="J170" s="69" t="inlineStr">
        <is>
          <t>4 DE ABRIL 1099</t>
        </is>
      </c>
      <c r="K170" s="69" t="inlineStr">
        <is>
          <t>TANDIL</t>
        </is>
      </c>
      <c r="L170">
        <f>RIGHT(A170,8)</f>
        <v/>
      </c>
      <c r="M170">
        <f>+IF(ISNUMBER(A170)="True",+RIGHT(A170,8),"11111")</f>
        <v/>
      </c>
    </row>
    <row r="171" ht="19.5" customHeight="1" s="34">
      <c r="A171" s="69" t="inlineStr">
        <is>
          <t>MCABI26011972</t>
        </is>
      </c>
      <c r="B171" s="69" t="inlineStr">
        <is>
          <t>MCABI 26011972</t>
        </is>
      </c>
      <c r="C171" s="69" t="n">
        <v>85409049</v>
      </c>
      <c r="D171" s="69" t="n">
        <v>40000001</v>
      </c>
      <c r="E171" s="70" t="inlineStr">
        <is>
          <t>EUROSISTEMAS SA</t>
        </is>
      </c>
      <c r="F171" s="70" t="inlineStr">
        <is>
          <t>HE01</t>
        </is>
      </c>
      <c r="G171" s="70" t="inlineStr">
        <is>
          <t>MAN</t>
        </is>
      </c>
      <c r="H171" s="69" t="n">
        <v>84000962</v>
      </c>
      <c r="I171" s="69" t="inlineStr">
        <is>
          <t>RED AUTOFARMA RIO GALLEGOS</t>
        </is>
      </c>
      <c r="J171" s="69" t="inlineStr">
        <is>
          <t>AV NESTOR KIRCHNER (EX AV JA ROCA) 1029</t>
        </is>
      </c>
      <c r="K171" s="69" t="inlineStr">
        <is>
          <t>RIO GALLEGOS</t>
        </is>
      </c>
      <c r="L171">
        <f>RIGHT(A171,8)</f>
        <v/>
      </c>
      <c r="M171">
        <f>+IF(ISNUMBER(A171)="True",+RIGHT(A171,8),"11111")</f>
        <v/>
      </c>
    </row>
    <row r="172" ht="19.5" customHeight="1" s="34">
      <c r="A172" s="69" t="inlineStr">
        <is>
          <t>MMASA05011975</t>
        </is>
      </c>
      <c r="B172" s="69" t="inlineStr">
        <is>
          <t>MMASA05011975 MMASA05011975</t>
        </is>
      </c>
      <c r="C172" s="69" t="n">
        <v>85043868</v>
      </c>
      <c r="D172" s="69" t="n">
        <v>40000001</v>
      </c>
      <c r="E172" s="70" t="inlineStr">
        <is>
          <t>EUROSISTEMAS SA</t>
        </is>
      </c>
      <c r="F172" s="70" t="inlineStr">
        <is>
          <t>HE01</t>
        </is>
      </c>
      <c r="G172" s="70" t="inlineStr">
        <is>
          <t>MAN</t>
        </is>
      </c>
      <c r="H172" s="69" t="n">
        <v>84000718</v>
      </c>
      <c r="I172" s="69" t="inlineStr">
        <is>
          <t>RED F ESPAÑOLA</t>
        </is>
      </c>
      <c r="J172" s="69" t="inlineStr">
        <is>
          <t>SAN MARTIN 301</t>
        </is>
      </c>
      <c r="K172" s="69" t="inlineStr">
        <is>
          <t>BAHIA BLANCA</t>
        </is>
      </c>
      <c r="L172">
        <f>RIGHT(A172,8)</f>
        <v/>
      </c>
      <c r="M172">
        <f>+IF(ISNUMBER(A172)="True",+RIGHT(A172,8),"11111")</f>
        <v/>
      </c>
    </row>
    <row r="173" ht="19.5" customHeight="1" s="34">
      <c r="A173" s="69" t="inlineStr">
        <is>
          <t>FDACU25091978</t>
        </is>
      </c>
      <c r="B173" s="69" t="inlineStr">
        <is>
          <t>FDACU 25091978 FDACU 25091978</t>
        </is>
      </c>
      <c r="C173" s="69" t="n">
        <v>85158171</v>
      </c>
      <c r="D173" s="69" t="n">
        <v>40000001</v>
      </c>
      <c r="E173" s="70" t="inlineStr">
        <is>
          <t>EUROSISTEMAS SA</t>
        </is>
      </c>
      <c r="F173" s="70" t="inlineStr">
        <is>
          <t>HE01</t>
        </is>
      </c>
      <c r="G173" s="70" t="inlineStr">
        <is>
          <t>MAN</t>
        </is>
      </c>
      <c r="H173" s="69" t="n">
        <v>84006581</v>
      </c>
      <c r="I173" s="69" t="inlineStr">
        <is>
          <t>RED F GENERAL PAZ CENTRO</t>
        </is>
      </c>
      <c r="J173" s="69" t="inlineStr">
        <is>
          <t>TUCUMAN 496</t>
        </is>
      </c>
      <c r="K173" s="69" t="inlineStr">
        <is>
          <t>CORDOBA</t>
        </is>
      </c>
      <c r="L173">
        <f>RIGHT(A173,8)</f>
        <v/>
      </c>
      <c r="M173">
        <f>+IF(ISNUMBER(A173)="True",+RIGHT(A173,8),"11111")</f>
        <v/>
      </c>
    </row>
    <row r="174" ht="19.5" customHeight="1" s="34">
      <c r="A174" s="69" t="inlineStr">
        <is>
          <t>FSUZA04011963</t>
        </is>
      </c>
      <c r="B174" s="69" t="inlineStr">
        <is>
          <t>FSUZA 04011963</t>
        </is>
      </c>
      <c r="C174" s="69" t="n">
        <v>85179583</v>
      </c>
      <c r="D174" s="69" t="n">
        <v>40000001</v>
      </c>
      <c r="E174" s="70" t="inlineStr">
        <is>
          <t>EUROSISTEMAS SA</t>
        </is>
      </c>
      <c r="F174" s="70" t="inlineStr">
        <is>
          <t>HE01</t>
        </is>
      </c>
      <c r="G174" s="70" t="inlineStr">
        <is>
          <t>MAN</t>
        </is>
      </c>
      <c r="H174" s="69" t="n">
        <v>84008430</v>
      </c>
      <c r="I174" s="69" t="inlineStr">
        <is>
          <t>RED F GRAL PAZ POSADAS 2</t>
        </is>
      </c>
      <c r="J174" s="69" t="inlineStr">
        <is>
          <t>ENTRE RIOS 1797</t>
        </is>
      </c>
      <c r="K174" s="69" t="inlineStr">
        <is>
          <t>POSADAS</t>
        </is>
      </c>
      <c r="L174">
        <f>RIGHT(A174,8)</f>
        <v/>
      </c>
      <c r="M174">
        <f>+IF(ISNUMBER(A174)="True",+RIGHT(A174,8),"11111")</f>
        <v/>
      </c>
    </row>
    <row r="175" ht="19.5" customHeight="1" s="34">
      <c r="A175" s="69" t="inlineStr">
        <is>
          <t>MJALO30121976</t>
        </is>
      </c>
      <c r="B175" s="69" t="inlineStr">
        <is>
          <t>MJALO30121976 MJALO30121976</t>
        </is>
      </c>
      <c r="C175" s="69" t="n">
        <v>85060421</v>
      </c>
      <c r="D175" s="69" t="n">
        <v>40000001</v>
      </c>
      <c r="E175" s="70" t="inlineStr">
        <is>
          <t>EUROSISTEMAS SA</t>
        </is>
      </c>
      <c r="F175" s="70" t="inlineStr">
        <is>
          <t>HE01</t>
        </is>
      </c>
      <c r="G175" s="70" t="inlineStr">
        <is>
          <t>MAN</t>
        </is>
      </c>
      <c r="H175" s="69" t="n">
        <v>84009835</v>
      </c>
      <c r="I175" s="69" t="inlineStr">
        <is>
          <t>RED F AUTOFARMA (COMODORO RIVADAVIA</t>
        </is>
      </c>
      <c r="J175" s="69" t="inlineStr">
        <is>
          <t>SAN MARTIN 313</t>
        </is>
      </c>
      <c r="K175" s="69" t="inlineStr">
        <is>
          <t>COMODORO RIVADAVIA</t>
        </is>
      </c>
      <c r="L175">
        <f>RIGHT(A175,8)</f>
        <v/>
      </c>
      <c r="M175">
        <f>+IF(ISNUMBER(A175)="True",+RIGHT(A175,8),"11111")</f>
        <v/>
      </c>
    </row>
    <row r="176" ht="19.5" customHeight="1" s="34">
      <c r="A176" s="69" t="inlineStr">
        <is>
          <t>MJOVE28021978</t>
        </is>
      </c>
      <c r="B176" s="69" t="inlineStr">
        <is>
          <t>MJOVE 28.02.1978</t>
        </is>
      </c>
      <c r="C176" s="69" t="n">
        <v>85238382</v>
      </c>
      <c r="D176" s="69" t="n">
        <v>40000001</v>
      </c>
      <c r="E176" s="70" t="inlineStr">
        <is>
          <t>EUROSISTEMAS SA</t>
        </is>
      </c>
      <c r="F176" s="70" t="inlineStr">
        <is>
          <t>HE01</t>
        </is>
      </c>
      <c r="G176" s="70" t="inlineStr">
        <is>
          <t>MAN</t>
        </is>
      </c>
      <c r="H176" s="69" t="n">
        <v>84006241</v>
      </c>
      <c r="I176" s="69" t="inlineStr">
        <is>
          <t>RED F DEL PUEBLO (ITALIA)</t>
        </is>
      </c>
      <c r="J176" s="69" t="inlineStr">
        <is>
          <t>REP DE ITALIA 40</t>
        </is>
      </c>
      <c r="K176" s="69" t="inlineStr">
        <is>
          <t>NEUQUEN</t>
        </is>
      </c>
      <c r="L176">
        <f>RIGHT(A176,8)</f>
        <v/>
      </c>
      <c r="M176">
        <f>+IF(ISNUMBER(A176)="True",+RIGHT(A176,8),"11111")</f>
        <v/>
      </c>
    </row>
    <row r="177" ht="19.5" customHeight="1" s="34">
      <c r="A177" s="69" t="inlineStr">
        <is>
          <t>MHEST31081982</t>
        </is>
      </c>
      <c r="B177" s="69" t="inlineStr">
        <is>
          <t>MHEST31081982 MHEST31081982</t>
        </is>
      </c>
      <c r="C177" s="69" t="n">
        <v>85054477</v>
      </c>
      <c r="D177" s="69" t="n">
        <v>40000001</v>
      </c>
      <c r="E177" s="70" t="inlineStr">
        <is>
          <t>EUROSISTEMAS SA</t>
        </is>
      </c>
      <c r="F177" s="70" t="inlineStr">
        <is>
          <t>HE01</t>
        </is>
      </c>
      <c r="G177" s="70" t="inlineStr">
        <is>
          <t>MAN</t>
        </is>
      </c>
      <c r="H177" s="69" t="n">
        <v>84001513</v>
      </c>
      <c r="I177" s="69" t="inlineStr">
        <is>
          <t>RED F MODELO (C. URUGUAY)</t>
        </is>
      </c>
      <c r="J177" s="69" t="inlineStr">
        <is>
          <t>SUPREMO ENTRERRIANO 94</t>
        </is>
      </c>
      <c r="K177" s="69" t="inlineStr">
        <is>
          <t>CONCEPCION DEL URUGUAY</t>
        </is>
      </c>
      <c r="L177">
        <f>RIGHT(A177,8)</f>
        <v/>
      </c>
      <c r="M177">
        <f>+IF(ISNUMBER(A177)="True",+RIGHT(A177,8),"11111")</f>
        <v/>
      </c>
    </row>
    <row r="178" ht="19.5" customHeight="1" s="34">
      <c r="A178" s="69" t="inlineStr">
        <is>
          <t>FFAVIFFAVI</t>
        </is>
      </c>
      <c r="B178" s="69" t="inlineStr">
        <is>
          <t>FFAVI FFAVI</t>
        </is>
      </c>
      <c r="C178" s="69" t="n">
        <v>85498481</v>
      </c>
      <c r="D178" s="69" t="n">
        <v>40000001</v>
      </c>
      <c r="E178" s="70" t="inlineStr">
        <is>
          <t>EUROSISTEMAS SA</t>
        </is>
      </c>
      <c r="F178" s="70" t="inlineStr">
        <is>
          <t>HE01</t>
        </is>
      </c>
      <c r="G178" s="70" t="inlineStr">
        <is>
          <t>MAN</t>
        </is>
      </c>
      <c r="H178" s="69" t="n">
        <v>84004641</v>
      </c>
      <c r="I178" s="69" t="inlineStr">
        <is>
          <t>RED F FLEMING</t>
        </is>
      </c>
      <c r="J178" s="69" t="inlineStr">
        <is>
          <t>AVDA GRAL MANUEL BELGRANO 674</t>
        </is>
      </c>
      <c r="K178" s="69" t="inlineStr">
        <is>
          <t>SALTA</t>
        </is>
      </c>
      <c r="L178">
        <f>RIGHT(A178,8)</f>
        <v/>
      </c>
      <c r="M178">
        <f>+IF(ISNUMBER(A178)="True",+RIGHT(A178,8),"11111")</f>
        <v/>
      </c>
    </row>
    <row r="179" ht="19.5" customHeight="1" s="34">
      <c r="A179" s="69" t="inlineStr">
        <is>
          <t>FCRRA20121981</t>
        </is>
      </c>
      <c r="B179" s="69" t="inlineStr">
        <is>
          <t>FCRRA20121981 FCRRA20121981</t>
        </is>
      </c>
      <c r="C179" s="69" t="n">
        <v>85495989</v>
      </c>
      <c r="D179" s="69" t="n">
        <v>40000001</v>
      </c>
      <c r="E179" s="70" t="inlineStr">
        <is>
          <t>EUROSISTEMAS SA</t>
        </is>
      </c>
      <c r="F179" s="70" t="inlineStr">
        <is>
          <t>HE01</t>
        </is>
      </c>
      <c r="G179" s="70" t="inlineStr">
        <is>
          <t>MAN</t>
        </is>
      </c>
      <c r="H179" s="69" t="n">
        <v>84000962</v>
      </c>
      <c r="I179" s="69" t="inlineStr">
        <is>
          <t>RED AUTOFARMA RIO GALLEGOS</t>
        </is>
      </c>
      <c r="J179" s="69" t="inlineStr">
        <is>
          <t>AV NESTOR KIRCHNER (EX AV JA ROCA) 1029</t>
        </is>
      </c>
      <c r="K179" s="69" t="inlineStr">
        <is>
          <t>RIO GALLEGOS</t>
        </is>
      </c>
      <c r="L179">
        <f>RIGHT(A179,8)</f>
        <v/>
      </c>
      <c r="M179">
        <f>+IF(ISNUMBER(A179)="True",+RIGHT(A179,8),"11111")</f>
        <v/>
      </c>
    </row>
    <row r="180" ht="19.5" customHeight="1" s="34">
      <c r="A180" s="69" t="inlineStr">
        <is>
          <t>MSETO09091961</t>
        </is>
      </c>
      <c r="B180" s="69" t="inlineStr">
        <is>
          <t>MSETO09091961 MSETO09091961</t>
        </is>
      </c>
      <c r="C180" s="69" t="n">
        <v>85045427</v>
      </c>
      <c r="D180" s="69" t="n">
        <v>40000001</v>
      </c>
      <c r="E180" s="70" t="inlineStr">
        <is>
          <t>EUROSISTEMAS SA</t>
        </is>
      </c>
      <c r="F180" s="70" t="inlineStr">
        <is>
          <t>HE01</t>
        </is>
      </c>
      <c r="G180" s="70" t="inlineStr">
        <is>
          <t>MAN</t>
        </is>
      </c>
      <c r="H180" s="69" t="n">
        <v>84001268</v>
      </c>
      <c r="I180" s="69" t="inlineStr">
        <is>
          <t>RED F SAN MARTIN SCS</t>
        </is>
      </c>
      <c r="J180" s="69" t="inlineStr">
        <is>
          <t>SAN MARTIN 244</t>
        </is>
      </c>
      <c r="K180" s="69" t="inlineStr">
        <is>
          <t>SAN SALVADOR DE JUJUY</t>
        </is>
      </c>
      <c r="L180">
        <f>RIGHT(A180,8)</f>
        <v/>
      </c>
      <c r="M180">
        <f>+IF(ISNUMBER(A180)="True",+RIGHT(A180,8),"11111")</f>
        <v/>
      </c>
    </row>
    <row r="181" ht="19.5" customHeight="1" s="34">
      <c r="A181" s="69" t="inlineStr">
        <is>
          <t>MPARI06091983</t>
        </is>
      </c>
      <c r="B181" s="69" t="inlineStr">
        <is>
          <t>MPARI 06.09.1983</t>
        </is>
      </c>
      <c r="C181" s="69" t="n">
        <v>85090324</v>
      </c>
      <c r="D181" s="69" t="n">
        <v>40000001</v>
      </c>
      <c r="E181" s="70" t="inlineStr">
        <is>
          <t>EUROSISTEMAS SA</t>
        </is>
      </c>
      <c r="F181" s="70" t="inlineStr">
        <is>
          <t>HE01</t>
        </is>
      </c>
      <c r="G181" s="70" t="inlineStr">
        <is>
          <t>MAN</t>
        </is>
      </c>
      <c r="H181" s="69" t="n">
        <v>84001201</v>
      </c>
      <c r="I181" s="69" t="inlineStr">
        <is>
          <t>RED F MARIA AUXILIADORA</t>
        </is>
      </c>
      <c r="J181" s="69" t="inlineStr">
        <is>
          <t>AVDA GONZALEZ LELONG 506</t>
        </is>
      </c>
      <c r="K181" s="69" t="inlineStr">
        <is>
          <t>FORMOSA</t>
        </is>
      </c>
      <c r="L181">
        <f>RIGHT(A181,8)</f>
        <v/>
      </c>
      <c r="M181">
        <f>+IF(ISNUMBER(A181)="True",+RIGHT(A181,8),"11111")</f>
        <v/>
      </c>
    </row>
    <row r="182" ht="19.5" customHeight="1" s="34">
      <c r="A182" s="69" t="inlineStr">
        <is>
          <t>MHEVE26021973</t>
        </is>
      </c>
      <c r="B182" s="69" t="inlineStr">
        <is>
          <t>MHEVE26021973 MHEVE26021973</t>
        </is>
      </c>
      <c r="C182" s="69" t="n">
        <v>85329473</v>
      </c>
      <c r="D182" s="69" t="n">
        <v>40000001</v>
      </c>
      <c r="E182" s="70" t="inlineStr">
        <is>
          <t>EUROSISTEMAS SA</t>
        </is>
      </c>
      <c r="F182" s="70" t="inlineStr">
        <is>
          <t>HE01</t>
        </is>
      </c>
      <c r="G182" s="70" t="inlineStr">
        <is>
          <t>MAN</t>
        </is>
      </c>
      <c r="H182" s="69" t="n">
        <v>84009835</v>
      </c>
      <c r="I182" s="69" t="inlineStr">
        <is>
          <t>RED F AUTOFARMA (COMODORO RIVADAVIA</t>
        </is>
      </c>
      <c r="J182" s="69" t="inlineStr">
        <is>
          <t>SAN MARTIN 313</t>
        </is>
      </c>
      <c r="K182" s="69" t="inlineStr">
        <is>
          <t>COMODORO RIVADAVIA</t>
        </is>
      </c>
      <c r="L182">
        <f>RIGHT(A182,8)</f>
        <v/>
      </c>
      <c r="M182">
        <f>+IF(ISNUMBER(A182)="True",+RIGHT(A182,8),"11111")</f>
        <v/>
      </c>
    </row>
    <row r="183" ht="19.5" customHeight="1" s="34">
      <c r="A183" s="69" t="inlineStr">
        <is>
          <t>MALBU25021995</t>
        </is>
      </c>
      <c r="B183" s="69" t="inlineStr">
        <is>
          <t>MALBU25021995 MALBU25021995</t>
        </is>
      </c>
      <c r="C183" s="69" t="n">
        <v>85216587</v>
      </c>
      <c r="D183" s="69" t="n">
        <v>40000001</v>
      </c>
      <c r="E183" s="70" t="inlineStr">
        <is>
          <t>EUROSISTEMAS SA</t>
        </is>
      </c>
      <c r="F183" s="70" t="inlineStr">
        <is>
          <t>HE01</t>
        </is>
      </c>
      <c r="G183" s="70" t="inlineStr">
        <is>
          <t>MAN</t>
        </is>
      </c>
      <c r="H183" s="69" t="n">
        <v>84001268</v>
      </c>
      <c r="I183" s="69" t="inlineStr">
        <is>
          <t>RED F SAN MARTIN SCS</t>
        </is>
      </c>
      <c r="J183" s="69" t="inlineStr">
        <is>
          <t>SAN MARTIN 244</t>
        </is>
      </c>
      <c r="K183" s="69" t="inlineStr">
        <is>
          <t>SAN SALVADOR DE JUJUY</t>
        </is>
      </c>
      <c r="L183">
        <f>RIGHT(A183,8)</f>
        <v/>
      </c>
      <c r="M183">
        <f>+IF(ISNUMBER(A183)="True",+RIGHT(A183,8),"11111")</f>
        <v/>
      </c>
    </row>
    <row r="184" ht="19.5" customHeight="1" s="34">
      <c r="A184" s="69" t="inlineStr">
        <is>
          <t>MJUCA18102004</t>
        </is>
      </c>
      <c r="B184" s="69" t="inlineStr">
        <is>
          <t>MJUCA18102004 MJUCA18102004</t>
        </is>
      </c>
      <c r="C184" s="69" t="n">
        <v>85041717</v>
      </c>
      <c r="D184" s="69" t="n">
        <v>40000001</v>
      </c>
      <c r="E184" s="70" t="inlineStr">
        <is>
          <t>EUROSISTEMAS SA</t>
        </is>
      </c>
      <c r="F184" s="70" t="inlineStr">
        <is>
          <t>HE01</t>
        </is>
      </c>
      <c r="G184" s="70" t="inlineStr">
        <is>
          <t>MAN</t>
        </is>
      </c>
      <c r="H184" s="69" t="n">
        <v>84004619</v>
      </c>
      <c r="I184" s="69" t="inlineStr">
        <is>
          <t>RED MAYO (SAN RAFAEL)</t>
        </is>
      </c>
      <c r="J184" s="69" t="inlineStr">
        <is>
          <t>AVDA PRES HIPOLITO YRIGOYEN 458</t>
        </is>
      </c>
      <c r="K184" s="69" t="inlineStr">
        <is>
          <t>SAN RAFAEL</t>
        </is>
      </c>
      <c r="L184">
        <f>RIGHT(A184,8)</f>
        <v/>
      </c>
      <c r="M184">
        <f>+IF(ISNUMBER(A184)="True",+RIGHT(A184,8),"11111")</f>
        <v/>
      </c>
    </row>
    <row r="185" ht="19.5" customHeight="1" s="34">
      <c r="A185" s="69" t="inlineStr">
        <is>
          <t>MANES06051996</t>
        </is>
      </c>
      <c r="B185" s="69" t="inlineStr">
        <is>
          <t>MANES06051996 MANES06051996</t>
        </is>
      </c>
      <c r="C185" s="69" t="n">
        <v>85499298</v>
      </c>
      <c r="D185" s="69" t="n">
        <v>40000001</v>
      </c>
      <c r="E185" s="70" t="inlineStr">
        <is>
          <t>EUROSISTEMAS SA</t>
        </is>
      </c>
      <c r="F185" s="70" t="inlineStr">
        <is>
          <t>HE01</t>
        </is>
      </c>
      <c r="G185" s="70" t="inlineStr">
        <is>
          <t>MAN</t>
        </is>
      </c>
      <c r="H185" s="69" t="n">
        <v>84000713</v>
      </c>
      <c r="I185" s="69" t="inlineStr">
        <is>
          <t>RED F DANIOTTI</t>
        </is>
      </c>
      <c r="J185" s="69" t="inlineStr">
        <is>
          <t>VICENTE AGUERO 336</t>
        </is>
      </c>
      <c r="K185" s="69" t="inlineStr">
        <is>
          <t>JESUS MARIA</t>
        </is>
      </c>
      <c r="L185">
        <f>RIGHT(A185,8)</f>
        <v/>
      </c>
      <c r="M185">
        <f>+IF(ISNUMBER(A185)="True",+RIGHT(A185,8),"11111")</f>
        <v/>
      </c>
    </row>
    <row r="186" ht="19.5" customHeight="1" s="34">
      <c r="A186" s="69" t="inlineStr">
        <is>
          <t>MMALO22101967</t>
        </is>
      </c>
      <c r="B186" s="69" t="inlineStr">
        <is>
          <t>MMALO 22.10.1967</t>
        </is>
      </c>
      <c r="C186" s="69" t="n">
        <v>85080951</v>
      </c>
      <c r="D186" s="69" t="n">
        <v>40000001</v>
      </c>
      <c r="E186" s="70" t="inlineStr">
        <is>
          <t>EUROSISTEMAS SA</t>
        </is>
      </c>
      <c r="F186" s="70" t="inlineStr">
        <is>
          <t>HE01</t>
        </is>
      </c>
      <c r="G186" s="70" t="inlineStr">
        <is>
          <t>MAN</t>
        </is>
      </c>
      <c r="H186" s="69" t="n">
        <v>84000842</v>
      </c>
      <c r="I186" s="69" t="inlineStr">
        <is>
          <t>RED F GUTNISKY SRL</t>
        </is>
      </c>
      <c r="J186" s="69" t="inlineStr">
        <is>
          <t>PRES CARLOS PELLEGRINI 1310</t>
        </is>
      </c>
      <c r="K186" s="69" t="inlineStr">
        <is>
          <t>CORRIENTES</t>
        </is>
      </c>
      <c r="L186">
        <f>RIGHT(A186,8)</f>
        <v/>
      </c>
      <c r="M186">
        <f>+IF(ISNUMBER(A186)="True",+RIGHT(A186,8),"11111")</f>
        <v/>
      </c>
    </row>
    <row r="187" ht="19.5" customHeight="1" s="34">
      <c r="A187" s="69" t="inlineStr">
        <is>
          <t>MJOBR29011966</t>
        </is>
      </c>
      <c r="B187" s="69" t="inlineStr">
        <is>
          <t>MJOBR 29.01.1966</t>
        </is>
      </c>
      <c r="C187" s="69" t="n">
        <v>85043906</v>
      </c>
      <c r="D187" s="69" t="n">
        <v>40000001</v>
      </c>
      <c r="E187" s="70" t="inlineStr">
        <is>
          <t>EUROSISTEMAS SA</t>
        </is>
      </c>
      <c r="F187" s="70" t="inlineStr">
        <is>
          <t>HE01</t>
        </is>
      </c>
      <c r="G187" s="70" t="inlineStr">
        <is>
          <t>MAN</t>
        </is>
      </c>
      <c r="H187" s="69" t="n">
        <v>84001268</v>
      </c>
      <c r="I187" s="69" t="inlineStr">
        <is>
          <t>RED F SAN MARTIN SCS</t>
        </is>
      </c>
      <c r="J187" s="69" t="inlineStr">
        <is>
          <t>SAN MARTIN 244</t>
        </is>
      </c>
      <c r="K187" s="69" t="inlineStr">
        <is>
          <t>SAN SALVADOR DE JUJUY</t>
        </is>
      </c>
      <c r="L187">
        <f>RIGHT(A187,8)</f>
        <v/>
      </c>
      <c r="M187">
        <f>+IF(ISNUMBER(A187)="True",+RIGHT(A187,8),"11111")</f>
        <v/>
      </c>
    </row>
    <row r="188" ht="19.5" customHeight="1" s="34">
      <c r="A188" s="69" t="inlineStr">
        <is>
          <t>MENGO04041971</t>
        </is>
      </c>
      <c r="B188" s="69" t="inlineStr">
        <is>
          <t>MENGO 04041971</t>
        </is>
      </c>
      <c r="C188" s="69" t="n">
        <v>85287292</v>
      </c>
      <c r="D188" s="69" t="n">
        <v>40000001</v>
      </c>
      <c r="E188" s="70" t="inlineStr">
        <is>
          <t>EUROSISTEMAS SA</t>
        </is>
      </c>
      <c r="F188" s="70" t="inlineStr">
        <is>
          <t>HE01</t>
        </is>
      </c>
      <c r="G188" s="70" t="inlineStr">
        <is>
          <t>MAN</t>
        </is>
      </c>
      <c r="H188" s="69" t="n">
        <v>84000641</v>
      </c>
      <c r="I188" s="69" t="inlineStr">
        <is>
          <t>RED F FARMATOTAL</t>
        </is>
      </c>
      <c r="J188" s="69" t="inlineStr">
        <is>
          <t>AVDA JOSE VICENTE ZAPATA 303</t>
        </is>
      </c>
      <c r="K188" s="69" t="inlineStr">
        <is>
          <t>MENDOZA</t>
        </is>
      </c>
      <c r="L188">
        <f>RIGHT(A188,8)</f>
        <v/>
      </c>
      <c r="M188">
        <f>+IF(ISNUMBER(A188)="True",+RIGHT(A188,8),"11111")</f>
        <v/>
      </c>
    </row>
    <row r="189" ht="19.5" customHeight="1" s="34">
      <c r="A189" s="69" t="inlineStr">
        <is>
          <t>MRIDO10011974</t>
        </is>
      </c>
      <c r="B189" s="69" t="inlineStr">
        <is>
          <t>MRIDO 10.01.1974</t>
        </is>
      </c>
      <c r="C189" s="69" t="n">
        <v>85051431</v>
      </c>
      <c r="D189" s="69" t="n">
        <v>40000001</v>
      </c>
      <c r="E189" s="70" t="inlineStr">
        <is>
          <t>EUROSISTEMAS SA</t>
        </is>
      </c>
      <c r="F189" s="70" t="inlineStr">
        <is>
          <t>HE01</t>
        </is>
      </c>
      <c r="G189" s="70" t="inlineStr">
        <is>
          <t>MAN</t>
        </is>
      </c>
      <c r="H189" s="69" t="n">
        <v>84000641</v>
      </c>
      <c r="I189" s="69" t="inlineStr">
        <is>
          <t>RED F FARMATOTAL</t>
        </is>
      </c>
      <c r="J189" s="69" t="inlineStr">
        <is>
          <t>AVDA JOSE VICENTE ZAPATA 303</t>
        </is>
      </c>
      <c r="K189" s="69" t="inlineStr">
        <is>
          <t>MENDOZA</t>
        </is>
      </c>
      <c r="L189">
        <f>RIGHT(A189,8)</f>
        <v/>
      </c>
      <c r="M189">
        <f>+IF(ISNUMBER(A189)="True",+RIGHT(A189,8),"11111")</f>
        <v/>
      </c>
    </row>
    <row r="190" ht="19.5" customHeight="1" s="34">
      <c r="A190" s="69" t="inlineStr">
        <is>
          <t>MCRAR21031992</t>
        </is>
      </c>
      <c r="B190" s="69" t="inlineStr">
        <is>
          <t>MCRAR21031992 MCRAR21031992</t>
        </is>
      </c>
      <c r="C190" s="69" t="n">
        <v>85515914</v>
      </c>
      <c r="D190" s="69" t="n">
        <v>40000001</v>
      </c>
      <c r="E190" s="70" t="inlineStr">
        <is>
          <t>EUROSISTEMAS SA</t>
        </is>
      </c>
      <c r="F190" s="70" t="inlineStr">
        <is>
          <t>HE01</t>
        </is>
      </c>
      <c r="G190" s="70" t="inlineStr">
        <is>
          <t>MAN</t>
        </is>
      </c>
      <c r="H190" s="69" t="n">
        <v>84000713</v>
      </c>
      <c r="I190" s="69" t="inlineStr">
        <is>
          <t>RED F DANIOTTI</t>
        </is>
      </c>
      <c r="J190" s="69" t="inlineStr">
        <is>
          <t>VICENTE AGUERO 336</t>
        </is>
      </c>
      <c r="K190" s="69" t="inlineStr">
        <is>
          <t>JESUS MARIA</t>
        </is>
      </c>
      <c r="L190">
        <f>RIGHT(A190,8)</f>
        <v/>
      </c>
      <c r="M190">
        <f>+IF(ISNUMBER(A190)="True",+RIGHT(A190,8),"11111")</f>
        <v/>
      </c>
    </row>
    <row r="191" ht="19.5" customHeight="1" s="34">
      <c r="A191" s="69" t="inlineStr">
        <is>
          <t>FGLBA08051960</t>
        </is>
      </c>
      <c r="B191" s="69" t="inlineStr">
        <is>
          <t>FGLBA08051960 FGLBA08051960</t>
        </is>
      </c>
      <c r="C191" s="69" t="n">
        <v>85259640</v>
      </c>
      <c r="D191" s="69" t="n">
        <v>40000001</v>
      </c>
      <c r="E191" s="70" t="inlineStr">
        <is>
          <t>EUROSISTEMAS SA</t>
        </is>
      </c>
      <c r="F191" s="70" t="inlineStr">
        <is>
          <t>HE01</t>
        </is>
      </c>
      <c r="G191" s="70" t="inlineStr">
        <is>
          <t>MAN</t>
        </is>
      </c>
      <c r="H191" s="69" t="n">
        <v>84004918</v>
      </c>
      <c r="I191" s="69" t="inlineStr">
        <is>
          <t>RED AVENIDA - APOSTOLES</t>
        </is>
      </c>
      <c r="J191" s="69" t="inlineStr">
        <is>
          <t>AV JULIAN ZUBRZCYKI S/N</t>
        </is>
      </c>
      <c r="K191" s="69" t="inlineStr">
        <is>
          <t>APOSTOLES</t>
        </is>
      </c>
      <c r="L191">
        <f>RIGHT(A191,8)</f>
        <v/>
      </c>
      <c r="M191">
        <f>+IF(ISNUMBER(A191)="True",+RIGHT(A191,8),"11111")</f>
        <v/>
      </c>
    </row>
    <row r="192" ht="19.5" customHeight="1" s="34">
      <c r="A192" s="69" t="inlineStr">
        <is>
          <t>FMAAN28121977</t>
        </is>
      </c>
      <c r="B192" s="69" t="inlineStr">
        <is>
          <t>FMAAN 28121977</t>
        </is>
      </c>
      <c r="C192" s="69" t="n">
        <v>85050505</v>
      </c>
      <c r="D192" s="69" t="n">
        <v>40000001</v>
      </c>
      <c r="E192" s="70" t="inlineStr">
        <is>
          <t>EUROSISTEMAS SA</t>
        </is>
      </c>
      <c r="F192" s="70" t="inlineStr">
        <is>
          <t>HE01</t>
        </is>
      </c>
      <c r="G192" s="70" t="inlineStr">
        <is>
          <t>MAN</t>
        </is>
      </c>
      <c r="H192" s="69" t="n">
        <v>84001125</v>
      </c>
      <c r="I192" s="69" t="inlineStr">
        <is>
          <t>RED F CORDOBA</t>
        </is>
      </c>
      <c r="J192" s="69" t="inlineStr">
        <is>
          <t>CORDOBA 2394</t>
        </is>
      </c>
      <c r="K192" s="69" t="inlineStr">
        <is>
          <t>ROSARIO</t>
        </is>
      </c>
      <c r="L192">
        <f>RIGHT(A192,8)</f>
        <v/>
      </c>
      <c r="M192">
        <f>+IF(ISNUMBER(A192)="True",+RIGHT(A192,8),"11111")</f>
        <v/>
      </c>
    </row>
    <row r="193" ht="19.5" customHeight="1" s="34">
      <c r="A193" s="69" t="inlineStr">
        <is>
          <t>FSIRO21091968</t>
        </is>
      </c>
      <c r="B193" s="69" t="inlineStr">
        <is>
          <t>FSIRO 21.09.1968</t>
        </is>
      </c>
      <c r="C193" s="69" t="n">
        <v>85055322</v>
      </c>
      <c r="D193" s="69" t="n">
        <v>40000001</v>
      </c>
      <c r="E193" s="70" t="inlineStr">
        <is>
          <t>EUROSISTEMAS SA</t>
        </is>
      </c>
      <c r="F193" s="70" t="inlineStr">
        <is>
          <t>HE01</t>
        </is>
      </c>
      <c r="G193" s="70" t="inlineStr">
        <is>
          <t>MAN</t>
        </is>
      </c>
      <c r="H193" s="69" t="n">
        <v>84000349</v>
      </c>
      <c r="I193" s="69" t="inlineStr">
        <is>
          <t>RED F PAS-CO</t>
        </is>
      </c>
      <c r="J193" s="69" t="inlineStr">
        <is>
          <t>PRES HIPOLITO YRIGOYEN 123</t>
        </is>
      </c>
      <c r="K193" s="69" t="inlineStr">
        <is>
          <t>SANTA ROSA</t>
        </is>
      </c>
      <c r="L193">
        <f>RIGHT(A193,8)</f>
        <v/>
      </c>
      <c r="M193">
        <f>+IF(ISNUMBER(A193)="True",+RIGHT(A193,8),"11111")</f>
        <v/>
      </c>
    </row>
    <row r="194" ht="19.5" customHeight="1" s="34">
      <c r="A194" s="69" t="inlineStr">
        <is>
          <t>MLUAL07091992</t>
        </is>
      </c>
      <c r="B194" s="69" t="inlineStr">
        <is>
          <t>MLUAL 07091992</t>
        </is>
      </c>
      <c r="C194" s="69" t="n">
        <v>85437628</v>
      </c>
      <c r="D194" s="69" t="n">
        <v>40000001</v>
      </c>
      <c r="E194" s="70" t="inlineStr">
        <is>
          <t>EUROSISTEMAS SA</t>
        </is>
      </c>
      <c r="F194" s="70" t="inlineStr">
        <is>
          <t>HE01</t>
        </is>
      </c>
      <c r="G194" s="70" t="inlineStr">
        <is>
          <t>MAN</t>
        </is>
      </c>
      <c r="H194" s="69" t="n">
        <v>84008430</v>
      </c>
      <c r="I194" s="69" t="inlineStr">
        <is>
          <t>RED F GRAL PAZ POSADAS 2</t>
        </is>
      </c>
      <c r="J194" s="69" t="inlineStr">
        <is>
          <t>ENTRE RIOS 1797</t>
        </is>
      </c>
      <c r="K194" s="69" t="inlineStr">
        <is>
          <t>POSADAS</t>
        </is>
      </c>
      <c r="L194">
        <f>RIGHT(A194,8)</f>
        <v/>
      </c>
      <c r="M194">
        <f>+IF(ISNUMBER(A194)="True",+RIGHT(A194,8),"11111")</f>
        <v/>
      </c>
    </row>
    <row r="195" ht="19.5" customHeight="1" s="34">
      <c r="A195" s="69" t="inlineStr">
        <is>
          <t>MPASI12051988</t>
        </is>
      </c>
      <c r="B195" s="69" t="inlineStr">
        <is>
          <t>MPASI 12051988</t>
        </is>
      </c>
      <c r="C195" s="69" t="n">
        <v>85419050</v>
      </c>
      <c r="D195" s="69" t="n">
        <v>40000001</v>
      </c>
      <c r="E195" s="70" t="inlineStr">
        <is>
          <t>EUROSISTEMAS SA</t>
        </is>
      </c>
      <c r="F195" s="70" t="inlineStr">
        <is>
          <t>HE01</t>
        </is>
      </c>
      <c r="G195" s="70" t="inlineStr">
        <is>
          <t>MAN</t>
        </is>
      </c>
      <c r="H195" s="69" t="n">
        <v>84001125</v>
      </c>
      <c r="I195" s="69" t="inlineStr">
        <is>
          <t>RED F CORDOBA</t>
        </is>
      </c>
      <c r="J195" s="69" t="inlineStr">
        <is>
          <t>CORDOBA 2394</t>
        </is>
      </c>
      <c r="K195" s="69" t="inlineStr">
        <is>
          <t>ROSARIO</t>
        </is>
      </c>
      <c r="L195">
        <f>RIGHT(A195,8)</f>
        <v/>
      </c>
      <c r="M195">
        <f>+IF(ISNUMBER(A195)="True",+RIGHT(A195,8),"11111")</f>
        <v/>
      </c>
    </row>
    <row r="196" ht="19.5" customHeight="1" s="34">
      <c r="A196" s="69" t="inlineStr">
        <is>
          <t>MMASA14081988</t>
        </is>
      </c>
      <c r="B196" s="69" t="inlineStr">
        <is>
          <t>MMASA14.08.1988 MMASA14.08.1988</t>
        </is>
      </c>
      <c r="C196" s="69" t="n">
        <v>85293556</v>
      </c>
      <c r="D196" s="69" t="n">
        <v>40000001</v>
      </c>
      <c r="E196" s="70" t="inlineStr">
        <is>
          <t>EUROSISTEMAS SA</t>
        </is>
      </c>
      <c r="F196" s="70" t="inlineStr">
        <is>
          <t>HE01</t>
        </is>
      </c>
      <c r="G196" s="70" t="inlineStr">
        <is>
          <t>MAN</t>
        </is>
      </c>
      <c r="H196" s="69" t="n">
        <v>84000862</v>
      </c>
      <c r="I196" s="69" t="inlineStr">
        <is>
          <t>RED Paris SFT</t>
        </is>
      </c>
      <c r="J196" s="69" t="inlineStr">
        <is>
          <t>GDOR GRAL BALCARCE 473</t>
        </is>
      </c>
      <c r="K196" s="69" t="inlineStr">
        <is>
          <t>SAN MIGUEL DE TUCUMAN</t>
        </is>
      </c>
      <c r="L196">
        <f>RIGHT(A196,8)</f>
        <v/>
      </c>
      <c r="M196">
        <f>+IF(ISNUMBER(A196)="True",+RIGHT(A196,8),"11111")</f>
        <v/>
      </c>
    </row>
    <row r="197" ht="19.5" customHeight="1" s="34">
      <c r="A197" s="69" t="inlineStr">
        <is>
          <t>MHEMO08091954</t>
        </is>
      </c>
      <c r="B197" s="69" t="inlineStr">
        <is>
          <t>MHEMO 08091954</t>
        </is>
      </c>
      <c r="C197" s="69" t="n">
        <v>85374454</v>
      </c>
      <c r="D197" s="69" t="n">
        <v>40000001</v>
      </c>
      <c r="E197" s="70" t="inlineStr">
        <is>
          <t>EUROSISTEMAS SA</t>
        </is>
      </c>
      <c r="F197" s="70" t="inlineStr">
        <is>
          <t>HE01</t>
        </is>
      </c>
      <c r="G197" s="70" t="inlineStr">
        <is>
          <t>MAN</t>
        </is>
      </c>
      <c r="H197" s="69" t="n">
        <v>84006581</v>
      </c>
      <c r="I197" s="69" t="inlineStr">
        <is>
          <t>RED F GENERAL PAZ CENTRO</t>
        </is>
      </c>
      <c r="J197" s="69" t="inlineStr">
        <is>
          <t>TUCUMAN 496</t>
        </is>
      </c>
      <c r="K197" s="69" t="inlineStr">
        <is>
          <t>CORDOBA</t>
        </is>
      </c>
      <c r="L197">
        <f>RIGHT(A197,8)</f>
        <v/>
      </c>
      <c r="M197">
        <f>+IF(ISNUMBER(A197)="True",+RIGHT(A197,8),"11111")</f>
        <v/>
      </c>
    </row>
    <row r="198" ht="19.5" customHeight="1" s="34">
      <c r="A198" s="69" t="inlineStr">
        <is>
          <t>MRAVI08121950</t>
        </is>
      </c>
      <c r="B198" s="69" t="inlineStr">
        <is>
          <t>MRAVI 08.12.1950</t>
        </is>
      </c>
      <c r="C198" s="69" t="n">
        <v>85045173</v>
      </c>
      <c r="D198" s="69" t="n">
        <v>40000001</v>
      </c>
      <c r="E198" s="70" t="inlineStr">
        <is>
          <t>EUROSISTEMAS SA</t>
        </is>
      </c>
      <c r="F198" s="70" t="inlineStr">
        <is>
          <t>HE01</t>
        </is>
      </c>
      <c r="G198" s="70" t="inlineStr">
        <is>
          <t>MAN</t>
        </is>
      </c>
      <c r="H198" s="69" t="n">
        <v>84000581</v>
      </c>
      <c r="I198" s="69" t="inlineStr">
        <is>
          <t>RED F CARDOSO</t>
        </is>
      </c>
      <c r="J198" s="69" t="inlineStr">
        <is>
          <t>AVDA GDOR FREYRE 2638</t>
        </is>
      </c>
      <c r="K198" s="69" t="inlineStr">
        <is>
          <t>SANTA FE</t>
        </is>
      </c>
      <c r="L198">
        <f>RIGHT(A198,8)</f>
        <v/>
      </c>
      <c r="M198">
        <f>+IF(ISNUMBER(A198)="True",+RIGHT(A198,8),"11111")</f>
        <v/>
      </c>
    </row>
    <row r="199" ht="19.5" customHeight="1" s="34">
      <c r="A199" s="69" t="inlineStr">
        <is>
          <t>MCACA05031955</t>
        </is>
      </c>
      <c r="B199" s="69" t="inlineStr">
        <is>
          <t>MCACA 05.03.1955</t>
        </is>
      </c>
      <c r="C199" s="69" t="n">
        <v>85050574</v>
      </c>
      <c r="D199" s="69" t="n">
        <v>40000001</v>
      </c>
      <c r="E199" s="70" t="inlineStr">
        <is>
          <t>EUROSISTEMAS SA</t>
        </is>
      </c>
      <c r="F199" s="70" t="inlineStr">
        <is>
          <t>HE01</t>
        </is>
      </c>
      <c r="G199" s="70" t="inlineStr">
        <is>
          <t>MAN</t>
        </is>
      </c>
      <c r="H199" s="69" t="n">
        <v>84000641</v>
      </c>
      <c r="I199" s="69" t="inlineStr">
        <is>
          <t>RED F FARMATOTAL</t>
        </is>
      </c>
      <c r="J199" s="69" t="inlineStr">
        <is>
          <t>AVDA JOSE VICENTE ZAPATA 303</t>
        </is>
      </c>
      <c r="K199" s="69" t="inlineStr">
        <is>
          <t>MENDOZA</t>
        </is>
      </c>
      <c r="L199">
        <f>RIGHT(A199,8)</f>
        <v/>
      </c>
      <c r="M199">
        <f>+IF(ISNUMBER(A199)="True",+RIGHT(A199,8),"11111")</f>
        <v/>
      </c>
    </row>
    <row r="200" ht="19.5" customHeight="1" s="34">
      <c r="A200" s="69" t="inlineStr">
        <is>
          <t>FNOBE12051952</t>
        </is>
      </c>
      <c r="B200" s="69" t="inlineStr">
        <is>
          <t>FNOBE12051952 FNOBE12051952</t>
        </is>
      </c>
      <c r="C200" s="69" t="n">
        <v>85280402</v>
      </c>
      <c r="D200" s="69" t="n">
        <v>40000001</v>
      </c>
      <c r="E200" s="70" t="inlineStr">
        <is>
          <t>EUROSISTEMAS SA</t>
        </is>
      </c>
      <c r="F200" s="70" t="inlineStr">
        <is>
          <t>HE01</t>
        </is>
      </c>
      <c r="G200" s="70" t="inlineStr">
        <is>
          <t>MAN</t>
        </is>
      </c>
      <c r="H200" s="69" t="n">
        <v>84006581</v>
      </c>
      <c r="I200" s="69" t="inlineStr">
        <is>
          <t>RED F GENERAL PAZ CENTRO</t>
        </is>
      </c>
      <c r="J200" s="69" t="inlineStr">
        <is>
          <t>TUCUMAN 496</t>
        </is>
      </c>
      <c r="K200" s="69" t="inlineStr">
        <is>
          <t>CORDOBA</t>
        </is>
      </c>
      <c r="L200">
        <f>RIGHT(A200,8)</f>
        <v/>
      </c>
      <c r="M200">
        <f>+IF(ISNUMBER(A200)="True",+RIGHT(A200,8),"11111")</f>
        <v/>
      </c>
    </row>
    <row r="201" ht="19.5" customHeight="1" s="34">
      <c r="A201" s="69" t="inlineStr">
        <is>
          <t>MCRFR22061995</t>
        </is>
      </c>
      <c r="B201" s="69" t="inlineStr">
        <is>
          <t>MCRFR22061995 MCRFR22061995</t>
        </is>
      </c>
      <c r="C201" s="69" t="n">
        <v>85515997</v>
      </c>
      <c r="D201" s="69" t="n">
        <v>40000001</v>
      </c>
      <c r="E201" s="70" t="inlineStr">
        <is>
          <t>EUROSISTEMAS SA</t>
        </is>
      </c>
      <c r="F201" s="70" t="inlineStr">
        <is>
          <t>HE01</t>
        </is>
      </c>
      <c r="G201" s="70" t="inlineStr">
        <is>
          <t>MAN</t>
        </is>
      </c>
      <c r="H201" s="69" t="n">
        <v>84003039</v>
      </c>
      <c r="I201" s="69" t="inlineStr">
        <is>
          <t>RED F AVENIDA</t>
        </is>
      </c>
      <c r="J201" s="69" t="inlineStr">
        <is>
          <t>AVDA GRAL JOSE GERVASIO ARTIGA 2200</t>
        </is>
      </c>
      <c r="K201" s="69" t="inlineStr">
        <is>
          <t>LA PAZ</t>
        </is>
      </c>
      <c r="L201">
        <f>RIGHT(A201,8)</f>
        <v/>
      </c>
      <c r="M201">
        <f>+IF(ISNUMBER(A201)="True",+RIGHT(A201,8),"11111")</f>
        <v/>
      </c>
    </row>
    <row r="202" ht="19.5" customHeight="1" s="34">
      <c r="A202" s="69" t="inlineStr">
        <is>
          <t>FNIME11051951</t>
        </is>
      </c>
      <c r="B202" s="69" t="inlineStr">
        <is>
          <t>FNIME11051951 FNIME11051951</t>
        </is>
      </c>
      <c r="C202" s="69" t="n">
        <v>85041706</v>
      </c>
      <c r="D202" s="69" t="n">
        <v>40000001</v>
      </c>
      <c r="E202" s="70" t="inlineStr">
        <is>
          <t>EUROSISTEMAS SA</t>
        </is>
      </c>
      <c r="F202" s="70" t="inlineStr">
        <is>
          <t>HE01</t>
        </is>
      </c>
      <c r="G202" s="70" t="inlineStr">
        <is>
          <t>MAN</t>
        </is>
      </c>
      <c r="H202" s="69" t="n">
        <v>84007451</v>
      </c>
      <c r="I202" s="69" t="inlineStr">
        <is>
          <t>RED F FARMAUCO</t>
        </is>
      </c>
      <c r="J202" s="69" t="inlineStr">
        <is>
          <t>RUTA NAC GRAL JOSE DE SAN MART 1283</t>
        </is>
      </c>
      <c r="K202" s="69" t="inlineStr">
        <is>
          <t>TUNUYAN</t>
        </is>
      </c>
      <c r="L202">
        <f>RIGHT(A202,8)</f>
        <v/>
      </c>
      <c r="M202">
        <f>+IF(ISNUMBER(A202)="True",+RIGHT(A202,8),"11111")</f>
        <v/>
      </c>
    </row>
    <row r="203" ht="19.5" customHeight="1" s="34">
      <c r="A203" s="69" t="inlineStr">
        <is>
          <t>MNISIMNISI</t>
        </is>
      </c>
      <c r="B203" s="69" t="inlineStr">
        <is>
          <t>MNISI MNISI</t>
        </is>
      </c>
      <c r="C203" s="69" t="n">
        <v>85465761</v>
      </c>
      <c r="D203" s="69" t="n">
        <v>40000001</v>
      </c>
      <c r="E203" s="70" t="inlineStr">
        <is>
          <t>EUROSISTEMAS SA</t>
        </is>
      </c>
      <c r="F203" s="70" t="inlineStr">
        <is>
          <t>HE01</t>
        </is>
      </c>
      <c r="G203" s="70" t="inlineStr">
        <is>
          <t>MAN</t>
        </is>
      </c>
      <c r="H203" s="69" t="n">
        <v>84006423</v>
      </c>
      <c r="I203" s="69" t="inlineStr">
        <is>
          <t>RED F BELGRANO</t>
        </is>
      </c>
      <c r="J203" s="69" t="inlineStr">
        <is>
          <t>SALTA 362</t>
        </is>
      </c>
      <c r="K203" s="69" t="inlineStr">
        <is>
          <t>NEUQUEN</t>
        </is>
      </c>
      <c r="L203">
        <f>RIGHT(A203,8)</f>
        <v/>
      </c>
      <c r="M203">
        <f>+IF(ISNUMBER(A203)="True",+RIGHT(A203,8),"11111")</f>
        <v/>
      </c>
    </row>
    <row r="204" ht="19.5" customHeight="1" s="34">
      <c r="A204" s="69" t="inlineStr">
        <is>
          <t>FJOCR14041977</t>
        </is>
      </c>
      <c r="B204" s="69" t="inlineStr">
        <is>
          <t>FJOCR14041977 FJOCR14041977</t>
        </is>
      </c>
      <c r="C204" s="69" t="n">
        <v>85045198</v>
      </c>
      <c r="D204" s="69" t="n">
        <v>40000001</v>
      </c>
      <c r="E204" s="70" t="inlineStr">
        <is>
          <t>EUROSISTEMAS SA</t>
        </is>
      </c>
      <c r="F204" s="70" t="inlineStr">
        <is>
          <t>HE01</t>
        </is>
      </c>
      <c r="G204" s="70" t="inlineStr">
        <is>
          <t>MAN</t>
        </is>
      </c>
      <c r="H204" s="69" t="n">
        <v>84004641</v>
      </c>
      <c r="I204" s="69" t="inlineStr">
        <is>
          <t>RED F FLEMING</t>
        </is>
      </c>
      <c r="J204" s="69" t="inlineStr">
        <is>
          <t>AVDA GRAL MANUEL BELGRANO 674</t>
        </is>
      </c>
      <c r="K204" s="69" t="inlineStr">
        <is>
          <t>SALTA</t>
        </is>
      </c>
      <c r="L204">
        <f>RIGHT(A204,8)</f>
        <v/>
      </c>
      <c r="M204">
        <f>+IF(ISNUMBER(A204)="True",+RIGHT(A204,8),"11111")</f>
        <v/>
      </c>
    </row>
    <row r="205" ht="19.5" customHeight="1" s="34">
      <c r="A205" s="69" t="inlineStr">
        <is>
          <t>MARTA05091974</t>
        </is>
      </c>
      <c r="B205" s="69" t="inlineStr">
        <is>
          <t>MARTA05091974 MARTA05091974</t>
        </is>
      </c>
      <c r="C205" s="69" t="n">
        <v>85045244</v>
      </c>
      <c r="D205" s="69" t="n">
        <v>40000001</v>
      </c>
      <c r="E205" s="70" t="inlineStr">
        <is>
          <t>EUROSISTEMAS SA</t>
        </is>
      </c>
      <c r="F205" s="70" t="inlineStr">
        <is>
          <t>HE01</t>
        </is>
      </c>
      <c r="G205" s="70" t="inlineStr">
        <is>
          <t>MAN</t>
        </is>
      </c>
      <c r="H205" s="69" t="n">
        <v>84004641</v>
      </c>
      <c r="I205" s="69" t="inlineStr">
        <is>
          <t>RED F FLEMING</t>
        </is>
      </c>
      <c r="J205" s="69" t="inlineStr">
        <is>
          <t>AVDA GRAL MANUEL BELGRANO 674</t>
        </is>
      </c>
      <c r="K205" s="69" t="inlineStr">
        <is>
          <t>SALTA</t>
        </is>
      </c>
      <c r="L205">
        <f>RIGHT(A205,8)</f>
        <v/>
      </c>
      <c r="M205">
        <f>+IF(ISNUMBER(A205)="True",+RIGHT(A205,8),"11111")</f>
        <v/>
      </c>
    </row>
    <row r="206" ht="19.5" customHeight="1" s="34">
      <c r="A206" s="69" t="inlineStr">
        <is>
          <t>FMIEB03111998</t>
        </is>
      </c>
      <c r="B206" s="69" t="inlineStr">
        <is>
          <t>FMIEB03111998 FMIEB03111998</t>
        </is>
      </c>
      <c r="C206" s="69" t="n">
        <v>85276949</v>
      </c>
      <c r="D206" s="69" t="n">
        <v>40000001</v>
      </c>
      <c r="E206" s="70" t="inlineStr">
        <is>
          <t>EUROSISTEMAS SA</t>
        </is>
      </c>
      <c r="F206" s="70" t="inlineStr">
        <is>
          <t>HE01</t>
        </is>
      </c>
      <c r="G206" s="70" t="inlineStr">
        <is>
          <t>MAN</t>
        </is>
      </c>
      <c r="H206" s="69" t="n">
        <v>84010095</v>
      </c>
      <c r="I206" s="69" t="inlineStr">
        <is>
          <t>RED F ANTIGUA URQUIZA</t>
        </is>
      </c>
      <c r="J206" s="69" t="inlineStr">
        <is>
          <t>URQUIZA esquina 3 de febrero S/N</t>
        </is>
      </c>
      <c r="K206" s="69" t="inlineStr">
        <is>
          <t>CHAJARI</t>
        </is>
      </c>
      <c r="L206">
        <f>RIGHT(A206,8)</f>
        <v/>
      </c>
      <c r="M206">
        <f>+IF(ISNUMBER(A206)="True",+RIGHT(A206,8),"11111")</f>
        <v/>
      </c>
    </row>
    <row r="207" ht="19.5" customHeight="1" s="34">
      <c r="A207" s="69" t="inlineStr">
        <is>
          <t>MARLL10021988</t>
        </is>
      </c>
      <c r="B207" s="69" t="inlineStr">
        <is>
          <t>MARLL10021988 MARLL10021988</t>
        </is>
      </c>
      <c r="C207" s="69" t="n">
        <v>85276948</v>
      </c>
      <c r="D207" s="69" t="n">
        <v>40000001</v>
      </c>
      <c r="E207" s="70" t="inlineStr">
        <is>
          <t>EUROSISTEMAS SA</t>
        </is>
      </c>
      <c r="F207" s="70" t="inlineStr">
        <is>
          <t>HE01</t>
        </is>
      </c>
      <c r="G207" s="70" t="inlineStr">
        <is>
          <t>MAN</t>
        </is>
      </c>
      <c r="H207" s="69" t="n">
        <v>84010095</v>
      </c>
      <c r="I207" s="69" t="inlineStr">
        <is>
          <t>RED F ANTIGUA URQUIZA</t>
        </is>
      </c>
      <c r="J207" s="69" t="inlineStr">
        <is>
          <t>URQUIZA esquina 3 de febrero S/N</t>
        </is>
      </c>
      <c r="K207" s="69" t="inlineStr">
        <is>
          <t>CHAJARI</t>
        </is>
      </c>
      <c r="L207">
        <f>RIGHT(A207,8)</f>
        <v/>
      </c>
      <c r="M207">
        <f>+IF(ISNUMBER(A207)="True",+RIGHT(A207,8),"11111")</f>
        <v/>
      </c>
    </row>
    <row r="208" ht="19.5" customHeight="1" s="34">
      <c r="A208" s="69" t="inlineStr">
        <is>
          <t>FMAFI09021983</t>
        </is>
      </c>
      <c r="B208" s="69" t="inlineStr">
        <is>
          <t>FMAFI 09021983</t>
        </is>
      </c>
      <c r="C208" s="69" t="n">
        <v>85422345</v>
      </c>
      <c r="D208" s="69" t="n">
        <v>40000001</v>
      </c>
      <c r="E208" s="70" t="inlineStr">
        <is>
          <t>EUROSISTEMAS SA</t>
        </is>
      </c>
      <c r="F208" s="70" t="inlineStr">
        <is>
          <t>HE01</t>
        </is>
      </c>
      <c r="G208" s="70" t="inlineStr">
        <is>
          <t>MAN</t>
        </is>
      </c>
      <c r="H208" s="69" t="n">
        <v>84007831</v>
      </c>
      <c r="I208" s="69" t="inlineStr">
        <is>
          <t>RED F MUTUAL AMUR (Cervantes)</t>
        </is>
      </c>
      <c r="J208" s="69" t="inlineStr">
        <is>
          <t>CERVANTES 89</t>
        </is>
      </c>
      <c r="K208" s="69" t="inlineStr">
        <is>
          <t>PARANA</t>
        </is>
      </c>
      <c r="L208">
        <f>RIGHT(A208,8)</f>
        <v/>
      </c>
      <c r="M208">
        <f>+IF(ISNUMBER(A208)="True",+RIGHT(A208,8),"11111")</f>
        <v/>
      </c>
    </row>
    <row r="209" ht="19.5" customHeight="1" s="34">
      <c r="A209" s="69" t="inlineStr">
        <is>
          <t>MSEVA24061990</t>
        </is>
      </c>
      <c r="B209" s="69" t="inlineStr">
        <is>
          <t>MSEVA24061990 MSEVA24061990</t>
        </is>
      </c>
      <c r="C209" s="69" t="n">
        <v>85324232</v>
      </c>
      <c r="D209" s="69" t="n">
        <v>40000001</v>
      </c>
      <c r="E209" s="70" t="inlineStr">
        <is>
          <t>EUROSISTEMAS SA</t>
        </is>
      </c>
      <c r="F209" s="70" t="inlineStr">
        <is>
          <t>HE01</t>
        </is>
      </c>
      <c r="G209" s="70" t="inlineStr">
        <is>
          <t>MAN</t>
        </is>
      </c>
      <c r="H209" s="69" t="n">
        <v>84006502</v>
      </c>
      <c r="I209" s="69" t="inlineStr">
        <is>
          <t>RED F ZONA VITAL NAHUEL</t>
        </is>
      </c>
      <c r="J209" s="69" t="inlineStr">
        <is>
          <t>PERITO FRANCISCO MORENO 246</t>
        </is>
      </c>
      <c r="K209" s="69" t="inlineStr">
        <is>
          <t>BARILOCHE</t>
        </is>
      </c>
      <c r="L209">
        <f>RIGHT(A209,8)</f>
        <v/>
      </c>
      <c r="M209">
        <f>+IF(ISNUMBER(A209)="True",+RIGHT(A209,8),"11111")</f>
        <v/>
      </c>
    </row>
    <row r="210" ht="19.5" customHeight="1" s="34">
      <c r="A210" s="69" t="inlineStr">
        <is>
          <t>FSUCU12011953</t>
        </is>
      </c>
      <c r="B210" s="69" t="inlineStr">
        <is>
          <t>FSUCU12011953 FSUCU12011953</t>
        </is>
      </c>
      <c r="C210" s="69" t="n">
        <v>85092930</v>
      </c>
      <c r="D210" s="69" t="n">
        <v>40000001</v>
      </c>
      <c r="E210" s="70" t="inlineStr">
        <is>
          <t>EUROSISTEMAS SA</t>
        </is>
      </c>
      <c r="F210" s="70" t="inlineStr">
        <is>
          <t>HE01</t>
        </is>
      </c>
      <c r="G210" s="70" t="inlineStr">
        <is>
          <t>MAN</t>
        </is>
      </c>
      <c r="H210" s="69" t="n">
        <v>84000960</v>
      </c>
      <c r="I210" s="69" t="inlineStr">
        <is>
          <t>RED F MARSIGLIA</t>
        </is>
      </c>
      <c r="J210" s="69" t="inlineStr">
        <is>
          <t>AVENIDA 38 751</t>
        </is>
      </c>
      <c r="K210" s="69" t="inlineStr">
        <is>
          <t>LA PLATA</t>
        </is>
      </c>
      <c r="L210">
        <f>RIGHT(A210,8)</f>
        <v/>
      </c>
      <c r="M210">
        <f>+IF(ISNUMBER(A210)="True",+RIGHT(A210,8),"11111")</f>
        <v/>
      </c>
    </row>
    <row r="211" ht="19.5" customHeight="1" s="34">
      <c r="A211" s="69" t="inlineStr">
        <is>
          <t>FDECO01071994</t>
        </is>
      </c>
      <c r="B211" s="69" t="inlineStr">
        <is>
          <t>FDECO01.07.1994 FDECO01.07.1994</t>
        </is>
      </c>
      <c r="C211" s="69" t="n">
        <v>85448555</v>
      </c>
      <c r="D211" s="69" t="n">
        <v>40000001</v>
      </c>
      <c r="E211" s="70" t="inlineStr">
        <is>
          <t>EUROSISTEMAS SA</t>
        </is>
      </c>
      <c r="F211" s="70" t="inlineStr">
        <is>
          <t>HE01</t>
        </is>
      </c>
      <c r="G211" s="70" t="inlineStr">
        <is>
          <t>MAN</t>
        </is>
      </c>
      <c r="H211" s="69" t="n">
        <v>84009257</v>
      </c>
      <c r="I211" s="69" t="inlineStr">
        <is>
          <t>RED F SEMO</t>
        </is>
      </c>
      <c r="J211" s="69" t="inlineStr">
        <is>
          <t>PAULINO CENTENO 39</t>
        </is>
      </c>
      <c r="K211" s="69" t="inlineStr">
        <is>
          <t>SANTO TOME</t>
        </is>
      </c>
      <c r="L211">
        <f>RIGHT(A211,8)</f>
        <v/>
      </c>
      <c r="M211">
        <f>+IF(ISNUMBER(A211)="True",+RIGHT(A211,8),"11111")</f>
        <v/>
      </c>
    </row>
    <row r="212" ht="19.5" customHeight="1" s="34">
      <c r="A212" s="69" t="inlineStr">
        <is>
          <t>MARCA06091972</t>
        </is>
      </c>
      <c r="B212" s="69" t="inlineStr">
        <is>
          <t>MARCA 06091972</t>
        </is>
      </c>
      <c r="C212" s="69" t="n">
        <v>85418359</v>
      </c>
      <c r="D212" s="69" t="n">
        <v>40000001</v>
      </c>
      <c r="E212" s="70" t="inlineStr">
        <is>
          <t>EUROSISTEMAS SA</t>
        </is>
      </c>
      <c r="F212" s="70" t="inlineStr">
        <is>
          <t>HE01</t>
        </is>
      </c>
      <c r="G212" s="70" t="inlineStr">
        <is>
          <t>MAN</t>
        </is>
      </c>
      <c r="H212" s="69" t="n">
        <v>84001216</v>
      </c>
      <c r="I212" s="69" t="inlineStr">
        <is>
          <t>RED F CUYO SRL</t>
        </is>
      </c>
      <c r="J212" s="69" t="inlineStr">
        <is>
          <t>AV SAN MARTIN OESTE 2918</t>
        </is>
      </c>
      <c r="K212" s="69" t="inlineStr">
        <is>
          <t>SAN JUAN</t>
        </is>
      </c>
      <c r="L212">
        <f>RIGHT(A212,8)</f>
        <v/>
      </c>
      <c r="M212">
        <f>+IF(ISNUMBER(A212)="True",+RIGHT(A212,8),"11111")</f>
        <v/>
      </c>
    </row>
    <row r="213" ht="19.5" customHeight="1" s="34">
      <c r="A213" s="69" t="inlineStr">
        <is>
          <t>FPAES05111978</t>
        </is>
      </c>
      <c r="B213" s="69" t="inlineStr">
        <is>
          <t>FPAES05.11.1978 FPAES05.11.1978</t>
        </is>
      </c>
      <c r="C213" s="69" t="n">
        <v>85443015</v>
      </c>
      <c r="D213" s="69" t="n">
        <v>40000001</v>
      </c>
      <c r="E213" s="70" t="inlineStr">
        <is>
          <t>EUROSISTEMAS SA</t>
        </is>
      </c>
      <c r="F213" s="70" t="inlineStr">
        <is>
          <t>HE01</t>
        </is>
      </c>
      <c r="G213" s="70" t="inlineStr">
        <is>
          <t>MAN</t>
        </is>
      </c>
      <c r="H213" s="69" t="n">
        <v>84004378</v>
      </c>
      <c r="I213" s="69" t="inlineStr">
        <is>
          <t>RED F LA ESTRELLA</t>
        </is>
      </c>
      <c r="J213" s="69" t="inlineStr">
        <is>
          <t>ENTRE RIOS 651</t>
        </is>
      </c>
      <c r="K213" s="69" t="inlineStr">
        <is>
          <t>CONCORDIA</t>
        </is>
      </c>
      <c r="L213">
        <f>RIGHT(A213,8)</f>
        <v/>
      </c>
      <c r="M213">
        <f>+IF(ISNUMBER(A213)="True",+RIGHT(A213,8),"11111")</f>
        <v/>
      </c>
    </row>
    <row r="214" ht="19.5" customHeight="1" s="34">
      <c r="A214" s="69" t="inlineStr">
        <is>
          <t>MCAPE13031988</t>
        </is>
      </c>
      <c r="B214" s="69" t="inlineStr">
        <is>
          <t>MCAPE 13031988</t>
        </is>
      </c>
      <c r="C214" s="69" t="n">
        <v>85412822</v>
      </c>
      <c r="D214" s="69" t="n">
        <v>40000001</v>
      </c>
      <c r="E214" s="70" t="inlineStr">
        <is>
          <t>EUROSISTEMAS SA</t>
        </is>
      </c>
      <c r="F214" s="70" t="inlineStr">
        <is>
          <t>HE01</t>
        </is>
      </c>
      <c r="G214" s="70" t="inlineStr">
        <is>
          <t>MAN</t>
        </is>
      </c>
      <c r="H214" s="69" t="n">
        <v>84001125</v>
      </c>
      <c r="I214" s="69" t="inlineStr">
        <is>
          <t>RED F CORDOBA</t>
        </is>
      </c>
      <c r="J214" s="69" t="inlineStr">
        <is>
          <t>CORDOBA 2394</t>
        </is>
      </c>
      <c r="K214" s="69" t="inlineStr">
        <is>
          <t>ROSARIO</t>
        </is>
      </c>
      <c r="L214">
        <f>RIGHT(A214,8)</f>
        <v/>
      </c>
      <c r="M214">
        <f>+IF(ISNUMBER(A214)="True",+RIGHT(A214,8),"11111")</f>
        <v/>
      </c>
    </row>
    <row r="215" ht="19.5" customHeight="1" s="34">
      <c r="A215" s="69" t="inlineStr">
        <is>
          <t>MEDSA04051993</t>
        </is>
      </c>
      <c r="B215" s="69" t="inlineStr">
        <is>
          <t>MEDSA 04051993</t>
        </is>
      </c>
      <c r="C215" s="69" t="n">
        <v>85415712</v>
      </c>
      <c r="D215" s="69" t="n">
        <v>40000001</v>
      </c>
      <c r="E215" s="70" t="inlineStr">
        <is>
          <t>EUROSISTEMAS SA</t>
        </is>
      </c>
      <c r="F215" s="70" t="inlineStr">
        <is>
          <t>HE01</t>
        </is>
      </c>
      <c r="G215" s="70" t="inlineStr">
        <is>
          <t>MAN</t>
        </is>
      </c>
      <c r="H215" s="69" t="n">
        <v>84000713</v>
      </c>
      <c r="I215" s="69" t="inlineStr">
        <is>
          <t>RED F DANIOTTI</t>
        </is>
      </c>
      <c r="J215" s="69" t="inlineStr">
        <is>
          <t>VICENTE AGUERO 336</t>
        </is>
      </c>
      <c r="K215" s="69" t="inlineStr">
        <is>
          <t>JESUS MARIA</t>
        </is>
      </c>
      <c r="L215">
        <f>RIGHT(A215,8)</f>
        <v/>
      </c>
      <c r="M215">
        <f>+IF(ISNUMBER(A215)="True",+RIGHT(A215,8),"11111")</f>
        <v/>
      </c>
    </row>
    <row r="216" ht="19.5" customHeight="1" s="34">
      <c r="A216" s="69" t="inlineStr">
        <is>
          <t>FMAMU25121947</t>
        </is>
      </c>
      <c r="B216" s="69" t="inlineStr">
        <is>
          <t>FMAMU25121947 FMAMU25121947</t>
        </is>
      </c>
      <c r="C216" s="69" t="n">
        <v>85335683</v>
      </c>
      <c r="D216" s="69" t="n">
        <v>40000001</v>
      </c>
      <c r="E216" s="70" t="inlineStr">
        <is>
          <t>EUROSISTEMAS SA</t>
        </is>
      </c>
      <c r="F216" s="70" t="inlineStr">
        <is>
          <t>HE01</t>
        </is>
      </c>
      <c r="G216" s="70" t="inlineStr">
        <is>
          <t>URG</t>
        </is>
      </c>
      <c r="H216" s="69" t="n">
        <v>84000983</v>
      </c>
      <c r="I216" s="69" t="inlineStr">
        <is>
          <t>RED F MUTUAL (MDQ)</t>
        </is>
      </c>
      <c r="J216" s="69" t="inlineStr">
        <is>
          <t>AVDA INDEPENDENCIA 2249</t>
        </is>
      </c>
      <c r="K216" s="69" t="inlineStr">
        <is>
          <t>MAR DEL PLATA</t>
        </is>
      </c>
      <c r="L216">
        <f>RIGHT(A216,8)</f>
        <v/>
      </c>
      <c r="M216">
        <f>+IF(ISNUMBER(A216)="True",+RIGHT(A216,8),"11111")</f>
        <v/>
      </c>
    </row>
    <row r="217" ht="19.5" customHeight="1" s="34">
      <c r="A217" s="69" t="inlineStr">
        <is>
          <t>MLERO12091983</t>
        </is>
      </c>
      <c r="B217" s="69" t="inlineStr">
        <is>
          <t>MLERO12091983 MLERO12091983</t>
        </is>
      </c>
      <c r="C217" s="69" t="n">
        <v>85053107</v>
      </c>
      <c r="D217" s="69" t="n">
        <v>40000001</v>
      </c>
      <c r="E217" s="70" t="inlineStr">
        <is>
          <t>EUROSISTEMAS SA</t>
        </is>
      </c>
      <c r="F217" s="70" t="inlineStr">
        <is>
          <t>HE01</t>
        </is>
      </c>
      <c r="G217" s="70" t="inlineStr">
        <is>
          <t>URG</t>
        </is>
      </c>
      <c r="H217" s="69" t="n">
        <v>84001125</v>
      </c>
      <c r="I217" s="69" t="inlineStr">
        <is>
          <t>RED F CORDOBA</t>
        </is>
      </c>
      <c r="J217" s="69" t="inlineStr">
        <is>
          <t>CORDOBA 2394</t>
        </is>
      </c>
      <c r="K217" s="69" t="inlineStr">
        <is>
          <t>ROSARIO</t>
        </is>
      </c>
      <c r="L217">
        <f>RIGHT(A217,8)</f>
        <v/>
      </c>
      <c r="M217">
        <f>+IF(ISNUMBER(A217)="True",+RIGHT(A217,8),"11111")</f>
        <v/>
      </c>
    </row>
    <row r="218" ht="19.5" customHeight="1" s="34">
      <c r="A218" s="69" t="inlineStr">
        <is>
          <t>MRIMI09071977</t>
        </is>
      </c>
      <c r="B218" s="69" t="inlineStr">
        <is>
          <t>MRIMI 09071977</t>
        </is>
      </c>
      <c r="C218" s="69" t="n">
        <v>85304543</v>
      </c>
      <c r="D218" s="69" t="n">
        <v>40000001</v>
      </c>
      <c r="E218" s="70" t="inlineStr">
        <is>
          <t>EUROSISTEMAS SA</t>
        </is>
      </c>
      <c r="F218" s="70" t="inlineStr">
        <is>
          <t>HE01</t>
        </is>
      </c>
      <c r="G218" s="70" t="inlineStr">
        <is>
          <t>MAN</t>
        </is>
      </c>
      <c r="H218" s="69" t="n">
        <v>84000987</v>
      </c>
      <c r="I218" s="69" t="inlineStr">
        <is>
          <t>RED F PATAGONICAS DEL SUR</t>
        </is>
      </c>
      <c r="J218" s="69" t="inlineStr">
        <is>
          <t>25 DE MAYO 543</t>
        </is>
      </c>
      <c r="K218" s="69" t="inlineStr">
        <is>
          <t>ESQUEL</t>
        </is>
      </c>
      <c r="L218">
        <f>RIGHT(A218,8)</f>
        <v/>
      </c>
      <c r="M218">
        <f>+IF(ISNUMBER(A218)="True",+RIGHT(A218,8),"11111")</f>
        <v/>
      </c>
    </row>
    <row r="219" ht="19.5" customHeight="1" s="34">
      <c r="A219" s="69" t="inlineStr">
        <is>
          <t>MJOFE26081976</t>
        </is>
      </c>
      <c r="B219" s="69" t="inlineStr">
        <is>
          <t>MJOFE 26.08.1976</t>
        </is>
      </c>
      <c r="C219" s="69" t="n">
        <v>85050542</v>
      </c>
      <c r="D219" s="69" t="n">
        <v>40000001</v>
      </c>
      <c r="E219" s="70" t="inlineStr">
        <is>
          <t>EUROSISTEMAS SA</t>
        </is>
      </c>
      <c r="F219" s="70" t="inlineStr">
        <is>
          <t>HE01</t>
        </is>
      </c>
      <c r="G219" s="70" t="inlineStr">
        <is>
          <t>MAN</t>
        </is>
      </c>
      <c r="H219" s="69" t="n">
        <v>84009257</v>
      </c>
      <c r="I219" s="69" t="inlineStr">
        <is>
          <t>RED F SEMO</t>
        </is>
      </c>
      <c r="J219" s="69" t="inlineStr">
        <is>
          <t>PAULINO CENTENO 39</t>
        </is>
      </c>
      <c r="K219" s="69" t="inlineStr">
        <is>
          <t>SANTO TOME</t>
        </is>
      </c>
      <c r="L219">
        <f>RIGHT(A219,8)</f>
        <v/>
      </c>
      <c r="M219">
        <f>+IF(ISNUMBER(A219)="True",+RIGHT(A219,8),"11111")</f>
        <v/>
      </c>
    </row>
    <row r="220" ht="19.5" customHeight="1" s="34">
      <c r="A220" s="69" t="inlineStr">
        <is>
          <t>MRINO07101966</t>
        </is>
      </c>
      <c r="B220" s="69" t="inlineStr">
        <is>
          <t>MRINO07.10.1966 MRINO07.10.1966</t>
        </is>
      </c>
      <c r="C220" s="69" t="n">
        <v>85352017</v>
      </c>
      <c r="D220" s="69" t="n">
        <v>40000001</v>
      </c>
      <c r="E220" s="70" t="inlineStr">
        <is>
          <t>EUROSISTEMAS SA</t>
        </is>
      </c>
      <c r="F220" s="70" t="inlineStr">
        <is>
          <t>HE01</t>
        </is>
      </c>
      <c r="G220" s="70" t="inlineStr">
        <is>
          <t>MAN</t>
        </is>
      </c>
      <c r="H220" s="69" t="n">
        <v>84004347</v>
      </c>
      <c r="I220" s="69" t="inlineStr">
        <is>
          <t>RED USHUAIA - F AUTOFARMA</t>
        </is>
      </c>
      <c r="J220" s="69" t="inlineStr">
        <is>
          <t>AVDA GRAL JOSE DE SAN MARTIN 1336</t>
        </is>
      </c>
      <c r="K220" s="69" t="inlineStr">
        <is>
          <t>USHUAIA</t>
        </is>
      </c>
      <c r="L220">
        <f>RIGHT(A220,8)</f>
        <v/>
      </c>
      <c r="M220">
        <f>+IF(ISNUMBER(A220)="True",+RIGHT(A220,8),"11111")</f>
        <v/>
      </c>
    </row>
    <row r="221" ht="19.5" customHeight="1" s="34">
      <c r="A221" s="69" t="inlineStr">
        <is>
          <t>MPAPI29111960</t>
        </is>
      </c>
      <c r="B221" s="69" t="inlineStr">
        <is>
          <t>MPAPI29111960 MPAPI29111960</t>
        </is>
      </c>
      <c r="C221" s="69" t="n">
        <v>85041701</v>
      </c>
      <c r="D221" s="69" t="n">
        <v>40000001</v>
      </c>
      <c r="E221" s="70" t="inlineStr">
        <is>
          <t>EUROSISTEMAS SA</t>
        </is>
      </c>
      <c r="F221" s="70" t="inlineStr">
        <is>
          <t>HE01</t>
        </is>
      </c>
      <c r="G221" s="70" t="inlineStr">
        <is>
          <t>MAN</t>
        </is>
      </c>
      <c r="H221" s="69" t="n">
        <v>84000641</v>
      </c>
      <c r="I221" s="69" t="inlineStr">
        <is>
          <t>RED F FARMATOTAL</t>
        </is>
      </c>
      <c r="J221" s="69" t="inlineStr">
        <is>
          <t>AVDA JOSE VICENTE ZAPATA 303</t>
        </is>
      </c>
      <c r="K221" s="69" t="inlineStr">
        <is>
          <t>MENDOZA</t>
        </is>
      </c>
      <c r="L221">
        <f>RIGHT(A221,8)</f>
        <v/>
      </c>
      <c r="M221">
        <f>+IF(ISNUMBER(A221)="True",+RIGHT(A221,8),"11111")</f>
        <v/>
      </c>
    </row>
    <row r="222" ht="19.5" customHeight="1" s="34">
      <c r="A222" s="69" t="inlineStr">
        <is>
          <t>MFALE13061995</t>
        </is>
      </c>
      <c r="B222" s="69" t="inlineStr">
        <is>
          <t>MFALE 13.06.1995</t>
        </is>
      </c>
      <c r="C222" s="69" t="n">
        <v>85330131</v>
      </c>
      <c r="D222" s="69" t="n">
        <v>40000001</v>
      </c>
      <c r="E222" s="70" t="inlineStr">
        <is>
          <t>EUROSISTEMAS SA</t>
        </is>
      </c>
      <c r="F222" s="70" t="inlineStr">
        <is>
          <t>HE01</t>
        </is>
      </c>
      <c r="G222" s="70" t="inlineStr">
        <is>
          <t>MAN</t>
        </is>
      </c>
      <c r="H222" s="69" t="n">
        <v>84006241</v>
      </c>
      <c r="I222" s="69" t="inlineStr">
        <is>
          <t>RED F DEL PUEBLO (ITALIA)</t>
        </is>
      </c>
      <c r="J222" s="69" t="inlineStr">
        <is>
          <t>REP DE ITALIA 40</t>
        </is>
      </c>
      <c r="K222" s="69" t="inlineStr">
        <is>
          <t>NEUQUEN</t>
        </is>
      </c>
      <c r="L222">
        <f>RIGHT(A222,8)</f>
        <v/>
      </c>
      <c r="M222">
        <f>+IF(ISNUMBER(A222)="True",+RIGHT(A222,8),"11111")</f>
        <v/>
      </c>
    </row>
    <row r="223" ht="19.5" customHeight="1" s="34">
      <c r="A223" s="69" t="inlineStr">
        <is>
          <t>MDAVI20051955</t>
        </is>
      </c>
      <c r="B223" s="69" t="inlineStr">
        <is>
          <t>MDAVI20051955 MDAVI20051955</t>
        </is>
      </c>
      <c r="C223" s="69" t="n">
        <v>85041695</v>
      </c>
      <c r="D223" s="69" t="n">
        <v>40000001</v>
      </c>
      <c r="E223" s="70" t="inlineStr">
        <is>
          <t>EUROSISTEMAS SA</t>
        </is>
      </c>
      <c r="F223" s="70" t="inlineStr">
        <is>
          <t>HE01</t>
        </is>
      </c>
      <c r="G223" s="70" t="inlineStr">
        <is>
          <t>MAN</t>
        </is>
      </c>
      <c r="H223" s="69" t="n">
        <v>84000581</v>
      </c>
      <c r="I223" s="69" t="inlineStr">
        <is>
          <t>RED F CARDOSO</t>
        </is>
      </c>
      <c r="J223" s="69" t="inlineStr">
        <is>
          <t>AVDA GDOR FREYRE 2638</t>
        </is>
      </c>
      <c r="K223" s="69" t="inlineStr">
        <is>
          <t>SANTA FE</t>
        </is>
      </c>
      <c r="L223">
        <f>RIGHT(A223,8)</f>
        <v/>
      </c>
      <c r="M223">
        <f>+IF(ISNUMBER(A223)="True",+RIGHT(A223,8),"11111")</f>
        <v/>
      </c>
    </row>
    <row r="224" ht="19.5" customHeight="1" s="34">
      <c r="A224" s="69" t="inlineStr">
        <is>
          <t>FMANI04031957</t>
        </is>
      </c>
      <c r="B224" s="69" t="inlineStr">
        <is>
          <t>FMANI04031957 FMANI04031957</t>
        </is>
      </c>
      <c r="C224" s="69" t="n">
        <v>85109196</v>
      </c>
      <c r="D224" s="69" t="n">
        <v>40000001</v>
      </c>
      <c r="E224" s="70" t="inlineStr">
        <is>
          <t>EUROSISTEMAS SA</t>
        </is>
      </c>
      <c r="F224" s="70" t="inlineStr">
        <is>
          <t>HE01</t>
        </is>
      </c>
      <c r="G224" s="70" t="inlineStr">
        <is>
          <t>MAN</t>
        </is>
      </c>
      <c r="H224" s="69" t="n">
        <v>84000581</v>
      </c>
      <c r="I224" s="69" t="inlineStr">
        <is>
          <t>RED F CARDOSO</t>
        </is>
      </c>
      <c r="J224" s="69" t="inlineStr">
        <is>
          <t>AVDA GDOR FREYRE 2638</t>
        </is>
      </c>
      <c r="K224" s="69" t="inlineStr">
        <is>
          <t>SANTA FE</t>
        </is>
      </c>
      <c r="L224">
        <f>RIGHT(A224,8)</f>
        <v/>
      </c>
      <c r="M224">
        <f>+IF(ISNUMBER(A224)="True",+RIGHT(A224,8),"11111")</f>
        <v/>
      </c>
    </row>
    <row r="225" ht="19.5" customHeight="1" s="34">
      <c r="A225" s="69" t="inlineStr">
        <is>
          <t>MJUGO03041980</t>
        </is>
      </c>
      <c r="B225" s="69" t="inlineStr">
        <is>
          <t>MJUGO03041980 MJUGO03041980</t>
        </is>
      </c>
      <c r="C225" s="69" t="n">
        <v>85496470</v>
      </c>
      <c r="D225" s="69" t="n">
        <v>40000001</v>
      </c>
      <c r="E225" s="70" t="inlineStr">
        <is>
          <t>EUROSISTEMAS SA</t>
        </is>
      </c>
      <c r="F225" s="70" t="inlineStr">
        <is>
          <t>HE01</t>
        </is>
      </c>
      <c r="G225" s="70" t="inlineStr">
        <is>
          <t>MAN</t>
        </is>
      </c>
      <c r="H225" s="69" t="n">
        <v>84000962</v>
      </c>
      <c r="I225" s="69" t="inlineStr">
        <is>
          <t>RED AUTOFARMA RIO GALLEGOS</t>
        </is>
      </c>
      <c r="J225" s="69" t="inlineStr">
        <is>
          <t>AV NESTOR KIRCHNER (EX AV JA ROCA) 1029</t>
        </is>
      </c>
      <c r="K225" s="69" t="inlineStr">
        <is>
          <t>RIO GALLEGOS</t>
        </is>
      </c>
      <c r="L225">
        <f>RIGHT(A225,8)</f>
        <v/>
      </c>
      <c r="M225">
        <f>+IF(ISNUMBER(A225)="True",+RIGHT(A225,8),"11111")</f>
        <v/>
      </c>
    </row>
    <row r="226" ht="19.5" customHeight="1" s="34">
      <c r="A226" s="69" t="inlineStr">
        <is>
          <t>MRARA04101968</t>
        </is>
      </c>
      <c r="B226" s="69" t="inlineStr">
        <is>
          <t>MRARA04101968 MRARA04101968</t>
        </is>
      </c>
      <c r="C226" s="69" t="n">
        <v>85259638</v>
      </c>
      <c r="D226" s="69" t="n">
        <v>40000001</v>
      </c>
      <c r="E226" s="70" t="inlineStr">
        <is>
          <t>EUROSISTEMAS SA</t>
        </is>
      </c>
      <c r="F226" s="70" t="inlineStr">
        <is>
          <t>HE01</t>
        </is>
      </c>
      <c r="G226" s="70" t="inlineStr">
        <is>
          <t>MAN</t>
        </is>
      </c>
      <c r="H226" s="69" t="n">
        <v>84008430</v>
      </c>
      <c r="I226" s="69" t="inlineStr">
        <is>
          <t>RED F GRAL PAZ POSADAS 2</t>
        </is>
      </c>
      <c r="J226" s="69" t="inlineStr">
        <is>
          <t>ENTRE RIOS 1797</t>
        </is>
      </c>
      <c r="K226" s="69" t="inlineStr">
        <is>
          <t>POSADAS</t>
        </is>
      </c>
      <c r="L226">
        <f>RIGHT(A226,8)</f>
        <v/>
      </c>
      <c r="M226">
        <f>+IF(ISNUMBER(A226)="True",+RIGHT(A226,8),"11111")</f>
        <v/>
      </c>
    </row>
    <row r="227" ht="19.5" customHeight="1" s="34">
      <c r="A227" s="69" t="inlineStr">
        <is>
          <t>MJUCA24091961</t>
        </is>
      </c>
      <c r="B227" s="69" t="inlineStr">
        <is>
          <t>MJUCA24091961 MJUCA24091961</t>
        </is>
      </c>
      <c r="C227" s="69" t="n">
        <v>85057459</v>
      </c>
      <c r="D227" s="69" t="n">
        <v>40000001</v>
      </c>
      <c r="E227" s="70" t="inlineStr">
        <is>
          <t>EUROSISTEMAS SA</t>
        </is>
      </c>
      <c r="F227" s="70" t="inlineStr">
        <is>
          <t>HE01</t>
        </is>
      </c>
      <c r="G227" s="70" t="inlineStr">
        <is>
          <t>MAN</t>
        </is>
      </c>
      <c r="H227" s="69" t="n">
        <v>84006581</v>
      </c>
      <c r="I227" s="69" t="inlineStr">
        <is>
          <t>RED F GENERAL PAZ CENTRO</t>
        </is>
      </c>
      <c r="J227" s="69" t="inlineStr">
        <is>
          <t>TUCUMAN 496</t>
        </is>
      </c>
      <c r="K227" s="69" t="inlineStr">
        <is>
          <t>CORDOBA</t>
        </is>
      </c>
      <c r="L227">
        <f>RIGHT(A227,8)</f>
        <v/>
      </c>
      <c r="M227">
        <f>+IF(ISNUMBER(A227)="True",+RIGHT(A227,8),"11111")</f>
        <v/>
      </c>
    </row>
    <row r="228" ht="19.5" customHeight="1" s="34">
      <c r="A228" s="69" t="inlineStr">
        <is>
          <t>MCLYA30011967</t>
        </is>
      </c>
      <c r="B228" s="69" t="inlineStr">
        <is>
          <t>MCLYA30011967 MCLYA30011967</t>
        </is>
      </c>
      <c r="C228" s="69" t="n">
        <v>85074891</v>
      </c>
      <c r="D228" s="69" t="n">
        <v>40000001</v>
      </c>
      <c r="E228" s="70" t="inlineStr">
        <is>
          <t>EUROSISTEMAS SA</t>
        </is>
      </c>
      <c r="F228" s="70" t="inlineStr">
        <is>
          <t>HE01</t>
        </is>
      </c>
      <c r="G228" s="70" t="inlineStr">
        <is>
          <t>MAN</t>
        </is>
      </c>
      <c r="H228" s="69" t="n">
        <v>84000718</v>
      </c>
      <c r="I228" s="69" t="inlineStr">
        <is>
          <t>RED F ESPAÑOLA</t>
        </is>
      </c>
      <c r="J228" s="69" t="inlineStr">
        <is>
          <t>SAN MARTIN 301</t>
        </is>
      </c>
      <c r="K228" s="69" t="inlineStr">
        <is>
          <t>BAHIA BLANCA</t>
        </is>
      </c>
      <c r="L228">
        <f>RIGHT(A228,8)</f>
        <v/>
      </c>
      <c r="M228">
        <f>+IF(ISNUMBER(A228)="True",+RIGHT(A228,8),"11111")</f>
        <v/>
      </c>
    </row>
    <row r="229" ht="19.5" customHeight="1" s="34">
      <c r="A229" s="69" t="inlineStr">
        <is>
          <t>MDASA04121994</t>
        </is>
      </c>
      <c r="B229" s="69" t="inlineStr">
        <is>
          <t>MDASA 04.12.1994</t>
        </is>
      </c>
      <c r="C229" s="69" t="n">
        <v>85209465</v>
      </c>
      <c r="D229" s="69" t="n">
        <v>40000001</v>
      </c>
      <c r="E229" s="70" t="inlineStr">
        <is>
          <t>EUROSISTEMAS SA</t>
        </is>
      </c>
      <c r="F229" s="70" t="inlineStr">
        <is>
          <t>HE01</t>
        </is>
      </c>
      <c r="G229" s="70" t="inlineStr">
        <is>
          <t>MAN</t>
        </is>
      </c>
      <c r="H229" s="69" t="n">
        <v>84000641</v>
      </c>
      <c r="I229" s="69" t="inlineStr">
        <is>
          <t>RED F FARMATOTAL</t>
        </is>
      </c>
      <c r="J229" s="69" t="inlineStr">
        <is>
          <t>AVDA JOSE VICENTE ZAPATA 303</t>
        </is>
      </c>
      <c r="K229" s="69" t="inlineStr">
        <is>
          <t>MENDOZA</t>
        </is>
      </c>
      <c r="L229">
        <f>RIGHT(A229,8)</f>
        <v/>
      </c>
      <c r="M229">
        <f>+IF(ISNUMBER(A229)="True",+RIGHT(A229,8),"11111")</f>
        <v/>
      </c>
    </row>
    <row r="230" ht="19.5" customHeight="1" s="34">
      <c r="A230" s="69" t="inlineStr">
        <is>
          <t>MCACU09031954</t>
        </is>
      </c>
      <c r="B230" s="69" t="inlineStr">
        <is>
          <t>MCACU 09031954</t>
        </is>
      </c>
      <c r="C230" s="69" t="n">
        <v>85046586</v>
      </c>
      <c r="D230" s="69" t="n">
        <v>40000001</v>
      </c>
      <c r="E230" s="70" t="inlineStr">
        <is>
          <t>EUROSISTEMAS SA</t>
        </is>
      </c>
      <c r="F230" s="70" t="inlineStr">
        <is>
          <t>HE01</t>
        </is>
      </c>
      <c r="G230" s="70" t="inlineStr">
        <is>
          <t>MAN</t>
        </is>
      </c>
      <c r="H230" s="69" t="n">
        <v>84008430</v>
      </c>
      <c r="I230" s="69" t="inlineStr">
        <is>
          <t>RED F GRAL PAZ POSADAS 2</t>
        </is>
      </c>
      <c r="J230" s="69" t="inlineStr">
        <is>
          <t>ENTRE RIOS 1797</t>
        </is>
      </c>
      <c r="K230" s="69" t="inlineStr">
        <is>
          <t>POSADAS</t>
        </is>
      </c>
      <c r="L230">
        <f>RIGHT(A230,8)</f>
        <v/>
      </c>
      <c r="M230">
        <f>+IF(ISNUMBER(A230)="True",+RIGHT(A230,8),"11111")</f>
        <v/>
      </c>
    </row>
    <row r="231" ht="19.5" customHeight="1" s="34">
      <c r="A231" s="69" t="inlineStr">
        <is>
          <t>MGUCA30031984</t>
        </is>
      </c>
      <c r="B231" s="69" t="inlineStr">
        <is>
          <t>MGUCA30031984 MGUCA30031984</t>
        </is>
      </c>
      <c r="C231" s="69" t="n">
        <v>85080938</v>
      </c>
      <c r="D231" s="69" t="n">
        <v>40000001</v>
      </c>
      <c r="E231" s="70" t="inlineStr">
        <is>
          <t>EUROSISTEMAS SA</t>
        </is>
      </c>
      <c r="F231" s="70" t="inlineStr">
        <is>
          <t>HE01</t>
        </is>
      </c>
      <c r="G231" s="70" t="inlineStr">
        <is>
          <t>MAN</t>
        </is>
      </c>
      <c r="H231" s="69" t="n">
        <v>84001125</v>
      </c>
      <c r="I231" s="69" t="inlineStr">
        <is>
          <t>RED F CORDOBA</t>
        </is>
      </c>
      <c r="J231" s="69" t="inlineStr">
        <is>
          <t>CORDOBA 2394</t>
        </is>
      </c>
      <c r="K231" s="69" t="inlineStr">
        <is>
          <t>ROSARIO</t>
        </is>
      </c>
      <c r="L231">
        <f>RIGHT(A231,8)</f>
        <v/>
      </c>
      <c r="M231">
        <f>+IF(ISNUMBER(A231)="True",+RIGHT(A231,8),"11111")</f>
        <v/>
      </c>
    </row>
    <row r="232" ht="19.5" customHeight="1" s="34">
      <c r="A232" s="69" t="inlineStr">
        <is>
          <t>MGAGO01091984</t>
        </is>
      </c>
      <c r="B232" s="69" t="inlineStr">
        <is>
          <t>MGAGO01091984 MGAGO01091984</t>
        </is>
      </c>
      <c r="C232" s="69" t="n">
        <v>85107307</v>
      </c>
      <c r="D232" s="69" t="n">
        <v>40000001</v>
      </c>
      <c r="E232" s="70" t="inlineStr">
        <is>
          <t>EUROSISTEMAS SA</t>
        </is>
      </c>
      <c r="F232" s="70" t="inlineStr">
        <is>
          <t>HE01</t>
        </is>
      </c>
      <c r="G232" s="70" t="inlineStr">
        <is>
          <t>MAN</t>
        </is>
      </c>
      <c r="H232" s="69" t="n">
        <v>84001201</v>
      </c>
      <c r="I232" s="69" t="inlineStr">
        <is>
          <t>RED F MARIA AUXILIADORA</t>
        </is>
      </c>
      <c r="J232" s="69" t="inlineStr">
        <is>
          <t>AVDA GONZALEZ LELONG 506</t>
        </is>
      </c>
      <c r="K232" s="69" t="inlineStr">
        <is>
          <t>FORMOSA</t>
        </is>
      </c>
      <c r="L232">
        <f>RIGHT(A232,8)</f>
        <v/>
      </c>
      <c r="M232">
        <f>+IF(ISNUMBER(A232)="True",+RIGHT(A232,8),"11111")</f>
        <v/>
      </c>
    </row>
    <row r="233" ht="19.5" customHeight="1" s="34">
      <c r="A233" s="69" t="inlineStr">
        <is>
          <t>MMABA25041995</t>
        </is>
      </c>
      <c r="B233" s="69" t="inlineStr">
        <is>
          <t>MMABA25041995 MMABA25041995</t>
        </is>
      </c>
      <c r="C233" s="69" t="n">
        <v>85496906</v>
      </c>
      <c r="D233" s="69" t="n">
        <v>40000001</v>
      </c>
      <c r="E233" s="70" t="inlineStr">
        <is>
          <t>EUROSISTEMAS SA</t>
        </is>
      </c>
      <c r="F233" s="70" t="inlineStr">
        <is>
          <t>HE01</t>
        </is>
      </c>
      <c r="G233" s="70" t="inlineStr">
        <is>
          <t>MAN</t>
        </is>
      </c>
      <c r="H233" s="69" t="n">
        <v>84001268</v>
      </c>
      <c r="I233" s="69" t="inlineStr">
        <is>
          <t>RED F SAN MARTIN SCS</t>
        </is>
      </c>
      <c r="J233" s="69" t="inlineStr">
        <is>
          <t>SAN MARTIN 244</t>
        </is>
      </c>
      <c r="K233" s="69" t="inlineStr">
        <is>
          <t>SAN SALVADOR DE JUJUY</t>
        </is>
      </c>
      <c r="L233">
        <f>RIGHT(A233,8)</f>
        <v/>
      </c>
      <c r="M233">
        <f>+IF(ISNUMBER(A233)="True",+RIGHT(A233,8),"11111")</f>
        <v/>
      </c>
    </row>
    <row r="234" ht="19.5" customHeight="1" s="34">
      <c r="A234" s="69" t="inlineStr">
        <is>
          <t>MJUAZ10021988</t>
        </is>
      </c>
      <c r="B234" s="69" t="inlineStr">
        <is>
          <t>MJUAZ 10.02.1988</t>
        </is>
      </c>
      <c r="C234" s="69" t="n">
        <v>85209854</v>
      </c>
      <c r="D234" s="69" t="n">
        <v>40000001</v>
      </c>
      <c r="E234" s="70" t="inlineStr">
        <is>
          <t>EUROSISTEMAS SA</t>
        </is>
      </c>
      <c r="F234" s="70" t="inlineStr">
        <is>
          <t>HE01</t>
        </is>
      </c>
      <c r="G234" s="70" t="inlineStr">
        <is>
          <t>MAN</t>
        </is>
      </c>
      <c r="H234" s="69" t="n">
        <v>84004580</v>
      </c>
      <c r="I234" s="69" t="inlineStr">
        <is>
          <t>RED F FARMAVIDA</t>
        </is>
      </c>
      <c r="J234" s="69" t="inlineStr">
        <is>
          <t>MENDOZA 1190</t>
        </is>
      </c>
      <c r="K234" s="69" t="inlineStr">
        <is>
          <t>VILLA MARIA</t>
        </is>
      </c>
      <c r="L234">
        <f>RIGHT(A234,8)</f>
        <v/>
      </c>
      <c r="M234">
        <f>+IF(ISNUMBER(A234)="True",+RIGHT(A234,8),"11111")</f>
        <v/>
      </c>
    </row>
    <row r="235" ht="19.5" customHeight="1" s="34">
      <c r="A235" s="69" t="inlineStr">
        <is>
          <t>MCAAC10101977</t>
        </is>
      </c>
      <c r="B235" s="69" t="inlineStr">
        <is>
          <t>MCAAC10101977 MCAAC10101977</t>
        </is>
      </c>
      <c r="C235" s="69" t="n">
        <v>85113346</v>
      </c>
      <c r="D235" s="69" t="n">
        <v>40000001</v>
      </c>
      <c r="E235" s="70" t="inlineStr">
        <is>
          <t>EUROSISTEMAS SA</t>
        </is>
      </c>
      <c r="F235" s="70" t="inlineStr">
        <is>
          <t>HE01</t>
        </is>
      </c>
      <c r="G235" s="70" t="inlineStr">
        <is>
          <t>MAN</t>
        </is>
      </c>
      <c r="H235" s="69" t="n">
        <v>84006502</v>
      </c>
      <c r="I235" s="69" t="inlineStr">
        <is>
          <t>RED F ZONA VITAL NAHUEL</t>
        </is>
      </c>
      <c r="J235" s="69" t="inlineStr">
        <is>
          <t>PERITO FRANCISCO MORENO 246</t>
        </is>
      </c>
      <c r="K235" s="69" t="inlineStr">
        <is>
          <t>BARILOCHE</t>
        </is>
      </c>
      <c r="L235">
        <f>RIGHT(A235,8)</f>
        <v/>
      </c>
      <c r="M235">
        <f>+IF(ISNUMBER(A235)="True",+RIGHT(A235,8),"11111")</f>
        <v/>
      </c>
    </row>
    <row r="236" ht="19.5" customHeight="1" s="34">
      <c r="A236" s="69" t="inlineStr">
        <is>
          <t>MANLE01011967</t>
        </is>
      </c>
      <c r="B236" s="69" t="inlineStr">
        <is>
          <t>MANLE 01.01.1967</t>
        </is>
      </c>
      <c r="C236" s="69" t="n">
        <v>85185098</v>
      </c>
      <c r="D236" s="69" t="n">
        <v>40000001</v>
      </c>
      <c r="E236" s="70" t="inlineStr">
        <is>
          <t>EUROSISTEMAS SA</t>
        </is>
      </c>
      <c r="F236" s="70" t="inlineStr">
        <is>
          <t>HE01</t>
        </is>
      </c>
      <c r="G236" s="70" t="inlineStr">
        <is>
          <t>MAN</t>
        </is>
      </c>
      <c r="H236" s="69" t="n">
        <v>84001382</v>
      </c>
      <c r="I236" s="69" t="inlineStr">
        <is>
          <t>RED F SAN VICENTE</t>
        </is>
      </c>
      <c r="J236" s="69" t="inlineStr">
        <is>
          <t>AV DEL LIBERTADOR 707</t>
        </is>
      </c>
      <c r="K236" s="69" t="inlineStr">
        <is>
          <t>SAN VICENTE</t>
        </is>
      </c>
      <c r="L236">
        <f>RIGHT(A236,8)</f>
        <v/>
      </c>
      <c r="M236">
        <f>+IF(ISNUMBER(A236)="True",+RIGHT(A236,8),"11111")</f>
        <v/>
      </c>
    </row>
    <row r="237" ht="19.5" customHeight="1" s="34">
      <c r="A237" s="69" t="inlineStr">
        <is>
          <t>MJOBU23091986</t>
        </is>
      </c>
      <c r="B237" s="69" t="inlineStr">
        <is>
          <t>MJOBU23091986 MJOBU23091986</t>
        </is>
      </c>
      <c r="C237" s="69" t="n">
        <v>85041335</v>
      </c>
      <c r="D237" s="69" t="n">
        <v>40000001</v>
      </c>
      <c r="E237" s="70" t="inlineStr">
        <is>
          <t>EUROSISTEMAS SA</t>
        </is>
      </c>
      <c r="F237" s="70" t="inlineStr">
        <is>
          <t>HE01</t>
        </is>
      </c>
      <c r="G237" s="70" t="inlineStr">
        <is>
          <t>MAN</t>
        </is>
      </c>
      <c r="H237" s="69" t="n">
        <v>84006581</v>
      </c>
      <c r="I237" s="69" t="inlineStr">
        <is>
          <t>RED F GENERAL PAZ CENTRO</t>
        </is>
      </c>
      <c r="J237" s="69" t="inlineStr">
        <is>
          <t>TUCUMAN 496</t>
        </is>
      </c>
      <c r="K237" s="69" t="inlineStr">
        <is>
          <t>CORDOBA</t>
        </is>
      </c>
      <c r="L237">
        <f>RIGHT(A237,8)</f>
        <v/>
      </c>
      <c r="M237">
        <f>+IF(ISNUMBER(A237)="True",+RIGHT(A237,8),"11111")</f>
        <v/>
      </c>
    </row>
    <row r="238" ht="19.5" customHeight="1" s="34">
      <c r="A238" s="69" t="inlineStr">
        <is>
          <t>FNOMI25111962</t>
        </is>
      </c>
      <c r="B238" s="69" t="inlineStr">
        <is>
          <t>FNOMI25111962 FNOMI25111962</t>
        </is>
      </c>
      <c r="C238" s="69" t="n">
        <v>85153990</v>
      </c>
      <c r="D238" s="69" t="n">
        <v>40000001</v>
      </c>
      <c r="E238" s="70" t="inlineStr">
        <is>
          <t>EUROSISTEMAS SA</t>
        </is>
      </c>
      <c r="F238" s="70" t="inlineStr">
        <is>
          <t>HE01</t>
        </is>
      </c>
      <c r="G238" s="70" t="inlineStr">
        <is>
          <t>MAN</t>
        </is>
      </c>
      <c r="H238" s="69" t="n">
        <v>84004378</v>
      </c>
      <c r="I238" s="69" t="inlineStr">
        <is>
          <t>RED F LA ESTRELLA</t>
        </is>
      </c>
      <c r="J238" s="69" t="inlineStr">
        <is>
          <t>ENTRE RIOS 651</t>
        </is>
      </c>
      <c r="K238" s="69" t="inlineStr">
        <is>
          <t>CONCORDIA</t>
        </is>
      </c>
      <c r="L238">
        <f>RIGHT(A238,8)</f>
        <v/>
      </c>
      <c r="M238">
        <f>+IF(ISNUMBER(A238)="True",+RIGHT(A238,8),"11111")</f>
        <v/>
      </c>
    </row>
    <row r="239" ht="19.5" customHeight="1" s="34">
      <c r="A239" s="69" t="inlineStr">
        <is>
          <t>MJUCO24011959</t>
        </is>
      </c>
      <c r="B239" s="69" t="inlineStr">
        <is>
          <t>MJUCO 24.01.1959</t>
        </is>
      </c>
      <c r="C239" s="69" t="n">
        <v>85043865</v>
      </c>
      <c r="D239" s="69" t="n">
        <v>40000001</v>
      </c>
      <c r="E239" s="70" t="inlineStr">
        <is>
          <t>EUROSISTEMAS SA</t>
        </is>
      </c>
      <c r="F239" s="70" t="inlineStr">
        <is>
          <t>HE01</t>
        </is>
      </c>
      <c r="G239" s="70" t="inlineStr">
        <is>
          <t>MAN</t>
        </is>
      </c>
      <c r="H239" s="69" t="n">
        <v>84004378</v>
      </c>
      <c r="I239" s="69" t="inlineStr">
        <is>
          <t>RED F LA ESTRELLA</t>
        </is>
      </c>
      <c r="J239" s="69" t="inlineStr">
        <is>
          <t>ENTRE RIOS 651</t>
        </is>
      </c>
      <c r="K239" s="69" t="inlineStr">
        <is>
          <t>CONCORDIA</t>
        </is>
      </c>
      <c r="L239">
        <f>RIGHT(A239,8)</f>
        <v/>
      </c>
      <c r="M239">
        <f>+IF(ISNUMBER(A239)="True",+RIGHT(A239,8),"11111")</f>
        <v/>
      </c>
    </row>
    <row r="240" ht="19.5" customHeight="1" s="34">
      <c r="A240" s="69" t="inlineStr">
        <is>
          <t>MNEKO04111972</t>
        </is>
      </c>
      <c r="B240" s="69" t="inlineStr">
        <is>
          <t>MNEKO 04111972 MNEKO 04111972</t>
        </is>
      </c>
      <c r="C240" s="69" t="n">
        <v>85156950</v>
      </c>
      <c r="D240" s="69" t="n">
        <v>40000001</v>
      </c>
      <c r="E240" s="70" t="inlineStr">
        <is>
          <t>EUROSISTEMAS SA</t>
        </is>
      </c>
      <c r="F240" s="70" t="inlineStr">
        <is>
          <t>HE01</t>
        </is>
      </c>
      <c r="G240" s="70" t="inlineStr">
        <is>
          <t>MAN</t>
        </is>
      </c>
      <c r="H240" s="69" t="n">
        <v>84001125</v>
      </c>
      <c r="I240" s="69" t="inlineStr">
        <is>
          <t>RED F CORDOBA</t>
        </is>
      </c>
      <c r="J240" s="69" t="inlineStr">
        <is>
          <t>CORDOBA 2394</t>
        </is>
      </c>
      <c r="K240" s="69" t="inlineStr">
        <is>
          <t>ROSARIO</t>
        </is>
      </c>
      <c r="L240">
        <f>RIGHT(A240,8)</f>
        <v/>
      </c>
      <c r="M240">
        <f>+IF(ISNUMBER(A240)="True",+RIGHT(A240,8),"11111")</f>
        <v/>
      </c>
    </row>
    <row r="241" ht="19.5" customHeight="1" s="34">
      <c r="A241" s="69" t="inlineStr">
        <is>
          <t>FTEQU07121973</t>
        </is>
      </c>
      <c r="B241" s="69" t="inlineStr">
        <is>
          <t>FTEQU07121973 FTEQU07121973</t>
        </is>
      </c>
      <c r="C241" s="69" t="n">
        <v>85198325</v>
      </c>
      <c r="D241" s="69" t="n">
        <v>40000001</v>
      </c>
      <c r="E241" s="70" t="inlineStr">
        <is>
          <t>EUROSISTEMAS SA</t>
        </is>
      </c>
      <c r="F241" s="70" t="inlineStr">
        <is>
          <t>HE01</t>
        </is>
      </c>
      <c r="G241" s="70" t="inlineStr">
        <is>
          <t>MAN</t>
        </is>
      </c>
      <c r="H241" s="69" t="n">
        <v>84001125</v>
      </c>
      <c r="I241" s="69" t="inlineStr">
        <is>
          <t>RED F CORDOBA</t>
        </is>
      </c>
      <c r="J241" s="69" t="inlineStr">
        <is>
          <t>CORDOBA 2394</t>
        </is>
      </c>
      <c r="K241" s="69" t="inlineStr">
        <is>
          <t>ROSARIO</t>
        </is>
      </c>
      <c r="L241">
        <f>RIGHT(A241,8)</f>
        <v/>
      </c>
      <c r="M241">
        <f>+IF(ISNUMBER(A241)="True",+RIGHT(A241,8),"11111")</f>
        <v/>
      </c>
    </row>
    <row r="242" ht="19.5" customHeight="1" s="34">
      <c r="A242" s="69" t="inlineStr">
        <is>
          <t>MJURE18021969</t>
        </is>
      </c>
      <c r="B242" s="69" t="inlineStr">
        <is>
          <t>MJURE18021969 MJURE18021969</t>
        </is>
      </c>
      <c r="C242" s="69" t="n">
        <v>85245063</v>
      </c>
      <c r="D242" s="69" t="n">
        <v>40000001</v>
      </c>
      <c r="E242" s="70" t="inlineStr">
        <is>
          <t>EUROSISTEMAS SA</t>
        </is>
      </c>
      <c r="F242" s="70" t="inlineStr">
        <is>
          <t>HE01</t>
        </is>
      </c>
      <c r="G242" s="70" t="inlineStr">
        <is>
          <t>MAN</t>
        </is>
      </c>
      <c r="H242" s="69" t="n">
        <v>84001125</v>
      </c>
      <c r="I242" s="69" t="inlineStr">
        <is>
          <t>RED F CORDOBA</t>
        </is>
      </c>
      <c r="J242" s="69" t="inlineStr">
        <is>
          <t>CORDOBA 2394</t>
        </is>
      </c>
      <c r="K242" s="69" t="inlineStr">
        <is>
          <t>ROSARIO</t>
        </is>
      </c>
      <c r="L242">
        <f>RIGHT(A242,8)</f>
        <v/>
      </c>
      <c r="M242">
        <f>+IF(ISNUMBER(A242)="True",+RIGHT(A242,8),"11111")</f>
        <v/>
      </c>
    </row>
    <row r="243" ht="19.5" customHeight="1" s="34">
      <c r="A243" s="69" t="inlineStr">
        <is>
          <t>MRAMO22081951</t>
        </is>
      </c>
      <c r="B243" s="69" t="inlineStr">
        <is>
          <t>MRAMO22081951 MRAMO22081951</t>
        </is>
      </c>
      <c r="C243" s="69" t="n">
        <v>85496889</v>
      </c>
      <c r="D243" s="69" t="n">
        <v>40000001</v>
      </c>
      <c r="E243" s="70" t="inlineStr">
        <is>
          <t>EUROSISTEMAS SA</t>
        </is>
      </c>
      <c r="F243" s="70" t="inlineStr">
        <is>
          <t>HE01</t>
        </is>
      </c>
      <c r="G243" s="70" t="inlineStr">
        <is>
          <t>MAN</t>
        </is>
      </c>
      <c r="H243" s="69" t="n">
        <v>84006581</v>
      </c>
      <c r="I243" s="69" t="inlineStr">
        <is>
          <t>RED F GENERAL PAZ CENTRO</t>
        </is>
      </c>
      <c r="J243" s="69" t="inlineStr">
        <is>
          <t>TUCUMAN 496</t>
        </is>
      </c>
      <c r="K243" s="69" t="inlineStr">
        <is>
          <t>CORDOBA</t>
        </is>
      </c>
      <c r="L243">
        <f>RIGHT(A243,8)</f>
        <v/>
      </c>
      <c r="M243">
        <f>+IF(ISNUMBER(A243)="True",+RIGHT(A243,8),"11111")</f>
        <v/>
      </c>
    </row>
    <row r="244" ht="19.5" customHeight="1" s="34">
      <c r="A244" s="69" t="inlineStr">
        <is>
          <t>MPECO13101960</t>
        </is>
      </c>
      <c r="B244" s="69" t="inlineStr">
        <is>
          <t>MPECO13.10.1960 MPECO13.10.1960</t>
        </is>
      </c>
      <c r="C244" s="69" t="n">
        <v>85043566</v>
      </c>
      <c r="D244" s="69" t="n">
        <v>40000001</v>
      </c>
      <c r="E244" s="70" t="inlineStr">
        <is>
          <t>EUROSISTEMAS SA</t>
        </is>
      </c>
      <c r="F244" s="70" t="inlineStr">
        <is>
          <t>HE01</t>
        </is>
      </c>
      <c r="G244" s="70" t="inlineStr">
        <is>
          <t>MAN</t>
        </is>
      </c>
      <c r="H244" s="69" t="n">
        <v>84006581</v>
      </c>
      <c r="I244" s="69" t="inlineStr">
        <is>
          <t>RED F GENERAL PAZ CENTRO</t>
        </is>
      </c>
      <c r="J244" s="69" t="inlineStr">
        <is>
          <t>TUCUMAN 496</t>
        </is>
      </c>
      <c r="K244" s="69" t="inlineStr">
        <is>
          <t>CORDOBA</t>
        </is>
      </c>
      <c r="L244">
        <f>RIGHT(A244,8)</f>
        <v/>
      </c>
      <c r="M244">
        <f>+IF(ISNUMBER(A244)="True",+RIGHT(A244,8),"11111")</f>
        <v/>
      </c>
    </row>
    <row r="245" ht="19.5" customHeight="1" s="34">
      <c r="A245" s="69" t="inlineStr">
        <is>
          <t>MCRGO03041993</t>
        </is>
      </c>
      <c r="B245" s="69" t="inlineStr">
        <is>
          <t>MCRGO03041993 MCRGO03041993</t>
        </is>
      </c>
      <c r="C245" s="69" t="n">
        <v>85490546</v>
      </c>
      <c r="D245" s="69" t="n">
        <v>40000001</v>
      </c>
      <c r="E245" s="70" t="inlineStr">
        <is>
          <t>EUROSISTEMAS SA</t>
        </is>
      </c>
      <c r="F245" s="70" t="inlineStr">
        <is>
          <t>HE01</t>
        </is>
      </c>
      <c r="G245" s="70" t="inlineStr">
        <is>
          <t>MAN</t>
        </is>
      </c>
      <c r="H245" s="69" t="n">
        <v>84000862</v>
      </c>
      <c r="I245" s="69" t="inlineStr">
        <is>
          <t>RED Paris SFT</t>
        </is>
      </c>
      <c r="J245" s="69" t="inlineStr">
        <is>
          <t>GDOR GRAL BALCARCE 473</t>
        </is>
      </c>
      <c r="K245" s="69" t="inlineStr">
        <is>
          <t>SAN MIGUEL DE TUCUMAN</t>
        </is>
      </c>
      <c r="L245">
        <f>RIGHT(A245,8)</f>
        <v/>
      </c>
      <c r="M245">
        <f>+IF(ISNUMBER(A245)="True",+RIGHT(A245,8),"11111")</f>
        <v/>
      </c>
    </row>
    <row r="246" ht="19.5" customHeight="1" s="34">
      <c r="A246" s="69" t="inlineStr">
        <is>
          <t>MLUAG19121992</t>
        </is>
      </c>
      <c r="B246" s="69" t="inlineStr">
        <is>
          <t>MLUAG19121992 MLUAG19121992</t>
        </is>
      </c>
      <c r="C246" s="69" t="n">
        <v>85236568</v>
      </c>
      <c r="D246" s="69" t="n">
        <v>40000001</v>
      </c>
      <c r="E246" s="70" t="inlineStr">
        <is>
          <t>EUROSISTEMAS SA</t>
        </is>
      </c>
      <c r="F246" s="70" t="inlineStr">
        <is>
          <t>HE01</t>
        </is>
      </c>
      <c r="G246" s="70" t="inlineStr">
        <is>
          <t>MAN</t>
        </is>
      </c>
      <c r="H246" s="69" t="n">
        <v>84000641</v>
      </c>
      <c r="I246" s="69" t="inlineStr">
        <is>
          <t>RED F FARMATOTAL</t>
        </is>
      </c>
      <c r="J246" s="69" t="inlineStr">
        <is>
          <t>AVDA JOSE VICENTE ZAPATA 303</t>
        </is>
      </c>
      <c r="K246" s="69" t="inlineStr">
        <is>
          <t>MENDOZA</t>
        </is>
      </c>
      <c r="L246">
        <f>RIGHT(A246,8)</f>
        <v/>
      </c>
      <c r="M246">
        <f>+IF(ISNUMBER(A246)="True",+RIGHT(A246,8),"11111")</f>
        <v/>
      </c>
    </row>
    <row r="247" ht="19.5" customHeight="1" s="34">
      <c r="A247" s="69" t="inlineStr">
        <is>
          <t>FNAPO23051990</t>
        </is>
      </c>
      <c r="B247" s="69" t="inlineStr">
        <is>
          <t>FNAPO23051990 FNAPO23051990</t>
        </is>
      </c>
      <c r="C247" s="69" t="n">
        <v>85260540</v>
      </c>
      <c r="D247" s="69" t="n">
        <v>40000001</v>
      </c>
      <c r="E247" s="70" t="inlineStr">
        <is>
          <t>EUROSISTEMAS SA</t>
        </is>
      </c>
      <c r="F247" s="70" t="inlineStr">
        <is>
          <t>HE01</t>
        </is>
      </c>
      <c r="G247" s="70" t="inlineStr">
        <is>
          <t>MAN</t>
        </is>
      </c>
      <c r="H247" s="69" t="n">
        <v>84009835</v>
      </c>
      <c r="I247" s="69" t="inlineStr">
        <is>
          <t>RED F AUTOFARMA (COMODORO RIVADAVIA</t>
        </is>
      </c>
      <c r="J247" s="69" t="inlineStr">
        <is>
          <t>SAN MARTIN 313</t>
        </is>
      </c>
      <c r="K247" s="69" t="inlineStr">
        <is>
          <t>COMODORO RIVADAVIA</t>
        </is>
      </c>
      <c r="L247">
        <f>RIGHT(A247,8)</f>
        <v/>
      </c>
      <c r="M247">
        <f>+IF(ISNUMBER(A247)="True",+RIGHT(A247,8),"11111")</f>
        <v/>
      </c>
    </row>
    <row r="248" ht="19.5" customHeight="1" s="34">
      <c r="A248" s="69" t="inlineStr">
        <is>
          <t>MCRFE24101984</t>
        </is>
      </c>
      <c r="B248" s="69" t="inlineStr">
        <is>
          <t>MCRFE24101984 MCRFE24101984</t>
        </is>
      </c>
      <c r="C248" s="69" t="n">
        <v>85260537</v>
      </c>
      <c r="D248" s="69" t="n">
        <v>40000001</v>
      </c>
      <c r="E248" s="70" t="inlineStr">
        <is>
          <t>EUROSISTEMAS SA</t>
        </is>
      </c>
      <c r="F248" s="70" t="inlineStr">
        <is>
          <t>HE01</t>
        </is>
      </c>
      <c r="G248" s="70" t="inlineStr">
        <is>
          <t>MAN</t>
        </is>
      </c>
      <c r="H248" s="69" t="n">
        <v>84009835</v>
      </c>
      <c r="I248" s="69" t="inlineStr">
        <is>
          <t>RED F AUTOFARMA (COMODORO RIVADAVIA</t>
        </is>
      </c>
      <c r="J248" s="69" t="inlineStr">
        <is>
          <t>SAN MARTIN 313</t>
        </is>
      </c>
      <c r="K248" s="69" t="inlineStr">
        <is>
          <t>COMODORO RIVADAVIA</t>
        </is>
      </c>
      <c r="L248">
        <f>RIGHT(A248,8)</f>
        <v/>
      </c>
      <c r="M248">
        <f>+IF(ISNUMBER(A248)="True",+RIGHT(A248,8),"11111")</f>
        <v/>
      </c>
    </row>
    <row r="249" ht="19.5" customHeight="1" s="34">
      <c r="A249" s="69" t="inlineStr">
        <is>
          <t>MWAMU26091982</t>
        </is>
      </c>
      <c r="B249" s="69" t="inlineStr">
        <is>
          <t>MWAMU26.09.1982 MWAMU26.09.1982</t>
        </is>
      </c>
      <c r="C249" s="69" t="n">
        <v>85442256</v>
      </c>
      <c r="D249" s="69" t="n">
        <v>40000001</v>
      </c>
      <c r="E249" s="70" t="inlineStr">
        <is>
          <t>EUROSISTEMAS SA</t>
        </is>
      </c>
      <c r="F249" s="70" t="inlineStr">
        <is>
          <t>HE01</t>
        </is>
      </c>
      <c r="G249" s="70" t="inlineStr">
        <is>
          <t>MAN</t>
        </is>
      </c>
      <c r="H249" s="69" t="n">
        <v>84004641</v>
      </c>
      <c r="I249" s="69" t="inlineStr">
        <is>
          <t>RED F FLEMING</t>
        </is>
      </c>
      <c r="J249" s="69" t="inlineStr">
        <is>
          <t>AVDA GRAL MANUEL BELGRANO 674</t>
        </is>
      </c>
      <c r="K249" s="69" t="inlineStr">
        <is>
          <t>SALTA</t>
        </is>
      </c>
      <c r="L249">
        <f>RIGHT(A249,8)</f>
        <v/>
      </c>
      <c r="M249">
        <f>+IF(ISNUMBER(A249)="True",+RIGHT(A249,8),"11111")</f>
        <v/>
      </c>
    </row>
    <row r="250" ht="19.5" customHeight="1" s="34">
      <c r="A250" s="69" t="inlineStr">
        <is>
          <t>MCLMA17021976</t>
        </is>
      </c>
      <c r="B250" s="69" t="inlineStr">
        <is>
          <t>MCLMA17.02.1976 MCLMA17.02.1976</t>
        </is>
      </c>
      <c r="C250" s="69" t="n">
        <v>85382884</v>
      </c>
      <c r="D250" s="69" t="n">
        <v>40000001</v>
      </c>
      <c r="E250" s="70" t="inlineStr">
        <is>
          <t>EUROSISTEMAS SA</t>
        </is>
      </c>
      <c r="F250" s="70" t="inlineStr">
        <is>
          <t>HE01</t>
        </is>
      </c>
      <c r="G250" s="70" t="inlineStr">
        <is>
          <t>MAN</t>
        </is>
      </c>
      <c r="H250" s="69" t="n">
        <v>84000862</v>
      </c>
      <c r="I250" s="69" t="inlineStr">
        <is>
          <t>RED Paris SFT</t>
        </is>
      </c>
      <c r="J250" s="69" t="inlineStr">
        <is>
          <t>GDOR GRAL BALCARCE 473</t>
        </is>
      </c>
      <c r="K250" s="69" t="inlineStr">
        <is>
          <t>SAN MIGUEL DE TUCUMAN</t>
        </is>
      </c>
      <c r="L250">
        <f>RIGHT(A250,8)</f>
        <v/>
      </c>
      <c r="M250">
        <f>+IF(ISNUMBER(A250)="True",+RIGHT(A250,8),"11111")</f>
        <v/>
      </c>
    </row>
    <row r="251" ht="19.5" customHeight="1" s="34">
      <c r="A251" s="69" t="inlineStr">
        <is>
          <t>FISRO19111968</t>
        </is>
      </c>
      <c r="B251" s="69" t="inlineStr">
        <is>
          <t>FISRO 19111968</t>
        </is>
      </c>
      <c r="C251" s="69" t="n">
        <v>85045473</v>
      </c>
      <c r="D251" s="69" t="n">
        <v>40000001</v>
      </c>
      <c r="E251" s="70" t="inlineStr">
        <is>
          <t>EUROSISTEMAS SA</t>
        </is>
      </c>
      <c r="F251" s="70" t="inlineStr">
        <is>
          <t>HE01</t>
        </is>
      </c>
      <c r="G251" s="70" t="inlineStr">
        <is>
          <t>MAN</t>
        </is>
      </c>
      <c r="H251" s="69" t="n">
        <v>84006241</v>
      </c>
      <c r="I251" s="69" t="inlineStr">
        <is>
          <t>RED F DEL PUEBLO (ITALIA)</t>
        </is>
      </c>
      <c r="J251" s="69" t="inlineStr">
        <is>
          <t>REP DE ITALIA 40</t>
        </is>
      </c>
      <c r="K251" s="69" t="inlineStr">
        <is>
          <t>NEUQUEN</t>
        </is>
      </c>
      <c r="L251">
        <f>RIGHT(A251,8)</f>
        <v/>
      </c>
      <c r="M251">
        <f>+IF(ISNUMBER(A251)="True",+RIGHT(A251,8),"11111")</f>
        <v/>
      </c>
    </row>
    <row r="252" ht="19.5" customHeight="1" s="34">
      <c r="A252" s="69" t="inlineStr">
        <is>
          <t>MLAGU10071993</t>
        </is>
      </c>
      <c r="B252" s="69" t="inlineStr">
        <is>
          <t>MLAGU 10071993</t>
        </is>
      </c>
      <c r="C252" s="69" t="n">
        <v>85433926</v>
      </c>
      <c r="D252" s="69" t="n">
        <v>40000001</v>
      </c>
      <c r="E252" s="70" t="inlineStr">
        <is>
          <t>EUROSISTEMAS SA</t>
        </is>
      </c>
      <c r="F252" s="70" t="inlineStr">
        <is>
          <t>HE01</t>
        </is>
      </c>
      <c r="G252" s="70" t="inlineStr">
        <is>
          <t>MAN</t>
        </is>
      </c>
      <c r="H252" s="69" t="n">
        <v>84001201</v>
      </c>
      <c r="I252" s="69" t="inlineStr">
        <is>
          <t>RED F MARIA AUXILIADORA</t>
        </is>
      </c>
      <c r="J252" s="69" t="inlineStr">
        <is>
          <t>AVDA GONZALEZ LELONG 506</t>
        </is>
      </c>
      <c r="K252" s="69" t="inlineStr">
        <is>
          <t>FORMOSA</t>
        </is>
      </c>
      <c r="L252">
        <f>RIGHT(A252,8)</f>
        <v/>
      </c>
      <c r="M252">
        <f>+IF(ISNUMBER(A252)="True",+RIGHT(A252,8),"11111")</f>
        <v/>
      </c>
    </row>
    <row r="253" ht="19.5" customHeight="1" s="34">
      <c r="A253" s="69" t="inlineStr">
        <is>
          <t>MFEFL12121996</t>
        </is>
      </c>
      <c r="B253" s="69" t="inlineStr">
        <is>
          <t>MFEFL12121996 MFEFL12121996</t>
        </is>
      </c>
      <c r="C253" s="69" t="n">
        <v>85494730</v>
      </c>
      <c r="D253" s="69" t="n">
        <v>40000001</v>
      </c>
      <c r="E253" s="70" t="inlineStr">
        <is>
          <t>EUROSISTEMAS SA</t>
        </is>
      </c>
      <c r="F253" s="70" t="inlineStr">
        <is>
          <t>HE01</t>
        </is>
      </c>
      <c r="G253" s="70" t="inlineStr">
        <is>
          <t>MAN</t>
        </is>
      </c>
      <c r="H253" s="69" t="n">
        <v>84004641</v>
      </c>
      <c r="I253" s="69" t="inlineStr">
        <is>
          <t>RED F FLEMING</t>
        </is>
      </c>
      <c r="J253" s="69" t="inlineStr">
        <is>
          <t>AVDA GRAL MANUEL BELGRANO 674</t>
        </is>
      </c>
      <c r="K253" s="69" t="inlineStr">
        <is>
          <t>SALTA</t>
        </is>
      </c>
      <c r="L253">
        <f>RIGHT(A253,8)</f>
        <v/>
      </c>
      <c r="M253">
        <f>+IF(ISNUMBER(A253)="True",+RIGHT(A253,8),"11111")</f>
        <v/>
      </c>
    </row>
    <row r="254" ht="19.5" customHeight="1" s="34">
      <c r="A254" s="69" t="inlineStr">
        <is>
          <t>FDAFE10021996</t>
        </is>
      </c>
      <c r="B254" s="69" t="inlineStr">
        <is>
          <t>FDAFE 10.02.1996</t>
        </is>
      </c>
      <c r="C254" s="69" t="n">
        <v>85302179</v>
      </c>
      <c r="D254" s="69" t="n">
        <v>40000001</v>
      </c>
      <c r="E254" s="70" t="inlineStr">
        <is>
          <t>EUROSISTEMAS SA</t>
        </is>
      </c>
      <c r="F254" s="70" t="inlineStr">
        <is>
          <t>HE01</t>
        </is>
      </c>
      <c r="G254" s="70" t="inlineStr">
        <is>
          <t>MAN</t>
        </is>
      </c>
      <c r="H254" s="69" t="n">
        <v>84000987</v>
      </c>
      <c r="I254" s="69" t="inlineStr">
        <is>
          <t>RED F PATAGONICAS DEL SUR</t>
        </is>
      </c>
      <c r="J254" s="69" t="inlineStr">
        <is>
          <t>25 DE MAYO 543</t>
        </is>
      </c>
      <c r="K254" s="69" t="inlineStr">
        <is>
          <t>ESQUEL</t>
        </is>
      </c>
      <c r="L254">
        <f>RIGHT(A254,8)</f>
        <v/>
      </c>
      <c r="M254">
        <f>+IF(ISNUMBER(A254)="True",+RIGHT(A254,8),"11111")</f>
        <v/>
      </c>
    </row>
    <row r="255" ht="19.5" customHeight="1" s="34">
      <c r="A255" s="69" t="inlineStr">
        <is>
          <t>MSECO08091975</t>
        </is>
      </c>
      <c r="B255" s="69" t="inlineStr">
        <is>
          <t>MSECO08091975 MSECO08091975</t>
        </is>
      </c>
      <c r="C255" s="69" t="n">
        <v>85405268</v>
      </c>
      <c r="D255" s="69" t="n">
        <v>40000001</v>
      </c>
      <c r="E255" s="70" t="inlineStr">
        <is>
          <t>EUROSISTEMAS SA</t>
        </is>
      </c>
      <c r="F255" s="70" t="inlineStr">
        <is>
          <t>HE01</t>
        </is>
      </c>
      <c r="G255" s="70" t="inlineStr">
        <is>
          <t>MAN</t>
        </is>
      </c>
      <c r="H255" s="69" t="n">
        <v>84000962</v>
      </c>
      <c r="I255" s="69" t="inlineStr">
        <is>
          <t>RED AUTOFARMA RIO GALLEGOS</t>
        </is>
      </c>
      <c r="J255" s="69" t="inlineStr">
        <is>
          <t>AV NESTOR KIRCHNER (EX AV JA ROCA) 1029</t>
        </is>
      </c>
      <c r="K255" s="69" t="inlineStr">
        <is>
          <t>RIO GALLEGOS</t>
        </is>
      </c>
      <c r="L255">
        <f>RIGHT(A255,8)</f>
        <v/>
      </c>
      <c r="M255">
        <f>+IF(ISNUMBER(A255)="True",+RIGHT(A255,8),"11111")</f>
        <v/>
      </c>
    </row>
    <row r="256" ht="19.5" customHeight="1" s="34">
      <c r="A256" s="69" t="inlineStr">
        <is>
          <t>FVEGO25121994</t>
        </is>
      </c>
      <c r="B256" s="69" t="inlineStr">
        <is>
          <t>FVEGO25.12.1994 FVEGO25.12.1994</t>
        </is>
      </c>
      <c r="C256" s="69" t="n">
        <v>85395085</v>
      </c>
      <c r="D256" s="69" t="n">
        <v>40000001</v>
      </c>
      <c r="E256" s="70" t="inlineStr">
        <is>
          <t>EUROSISTEMAS SA</t>
        </is>
      </c>
      <c r="F256" s="70" t="inlineStr">
        <is>
          <t>HE01</t>
        </is>
      </c>
      <c r="G256" s="70" t="inlineStr">
        <is>
          <t>MAN</t>
        </is>
      </c>
      <c r="H256" s="69" t="n">
        <v>84004641</v>
      </c>
      <c r="I256" s="69" t="inlineStr">
        <is>
          <t>RED F FLEMING</t>
        </is>
      </c>
      <c r="J256" s="69" t="inlineStr">
        <is>
          <t>AVDA GRAL MANUEL BELGRANO 674</t>
        </is>
      </c>
      <c r="K256" s="69" t="inlineStr">
        <is>
          <t>SALTA</t>
        </is>
      </c>
      <c r="L256">
        <f>RIGHT(A256,8)</f>
        <v/>
      </c>
      <c r="M256">
        <f>+IF(ISNUMBER(A256)="True",+RIGHT(A256,8),"11111")</f>
        <v/>
      </c>
    </row>
    <row r="257" ht="19.5" customHeight="1" s="34">
      <c r="A257" s="69" t="inlineStr">
        <is>
          <t>MMADE04031992</t>
        </is>
      </c>
      <c r="B257" s="69" t="inlineStr">
        <is>
          <t>MMADE 04031992</t>
        </is>
      </c>
      <c r="C257" s="69" t="n">
        <v>85436146</v>
      </c>
      <c r="D257" s="69" t="n">
        <v>40000001</v>
      </c>
      <c r="E257" s="70" t="inlineStr">
        <is>
          <t>EUROSISTEMAS SA</t>
        </is>
      </c>
      <c r="F257" s="70" t="inlineStr">
        <is>
          <t>HE01</t>
        </is>
      </c>
      <c r="G257" s="70" t="inlineStr">
        <is>
          <t>MAN</t>
        </is>
      </c>
      <c r="H257" s="69" t="n">
        <v>84004641</v>
      </c>
      <c r="I257" s="69" t="inlineStr">
        <is>
          <t>RED F FLEMING</t>
        </is>
      </c>
      <c r="J257" s="69" t="inlineStr">
        <is>
          <t>AVDA GRAL MANUEL BELGRANO 674</t>
        </is>
      </c>
      <c r="K257" s="69" t="inlineStr">
        <is>
          <t>SALTA</t>
        </is>
      </c>
      <c r="L257">
        <f>RIGHT(A257,8)</f>
        <v/>
      </c>
      <c r="M257">
        <f>+IF(ISNUMBER(A257)="True",+RIGHT(A257,8),"11111")</f>
        <v/>
      </c>
    </row>
    <row r="258" ht="19.5" customHeight="1" s="34">
      <c r="A258" s="69" t="inlineStr">
        <is>
          <t>MROCA25041972</t>
        </is>
      </c>
      <c r="B258" s="69" t="inlineStr">
        <is>
          <t>MROCA25041972 MROCA25041972</t>
        </is>
      </c>
      <c r="C258" s="69" t="n">
        <v>85268925</v>
      </c>
      <c r="D258" s="69" t="n">
        <v>40000001</v>
      </c>
      <c r="E258" s="70" t="inlineStr">
        <is>
          <t>EUROSISTEMAS SA</t>
        </is>
      </c>
      <c r="F258" s="70" t="inlineStr">
        <is>
          <t>HE01</t>
        </is>
      </c>
      <c r="G258" s="70" t="inlineStr">
        <is>
          <t>MAN</t>
        </is>
      </c>
      <c r="H258" s="69" t="n">
        <v>84001201</v>
      </c>
      <c r="I258" s="69" t="inlineStr">
        <is>
          <t>RED F MARIA AUXILIADORA</t>
        </is>
      </c>
      <c r="J258" s="69" t="inlineStr">
        <is>
          <t>AVDA GONZALEZ LELONG 506</t>
        </is>
      </c>
      <c r="K258" s="69" t="inlineStr">
        <is>
          <t>FORMOSA</t>
        </is>
      </c>
      <c r="L258">
        <f>RIGHT(A258,8)</f>
        <v/>
      </c>
      <c r="M258">
        <f>+IF(ISNUMBER(A258)="True",+RIGHT(A258,8),"11111")</f>
        <v/>
      </c>
    </row>
    <row r="259" ht="19.5" customHeight="1" s="34">
      <c r="A259" s="69" t="inlineStr">
        <is>
          <t>MPERO30091990</t>
        </is>
      </c>
      <c r="B259" s="69" t="inlineStr">
        <is>
          <t>MPERO30091990 MPERO30091990</t>
        </is>
      </c>
      <c r="C259" s="69" t="n">
        <v>85146395</v>
      </c>
      <c r="D259" s="69" t="n">
        <v>40000001</v>
      </c>
      <c r="E259" s="70" t="inlineStr">
        <is>
          <t>EUROSISTEMAS SA</t>
        </is>
      </c>
      <c r="F259" s="70" t="inlineStr">
        <is>
          <t>HE01</t>
        </is>
      </c>
      <c r="G259" s="70" t="inlineStr">
        <is>
          <t>MAN</t>
        </is>
      </c>
      <c r="H259" s="69" t="n">
        <v>84000842</v>
      </c>
      <c r="I259" s="69" t="inlineStr">
        <is>
          <t>RED F GUTNISKY SRL</t>
        </is>
      </c>
      <c r="J259" s="69" t="inlineStr">
        <is>
          <t>PRES CARLOS PELLEGRINI 1310</t>
        </is>
      </c>
      <c r="K259" s="69" t="inlineStr">
        <is>
          <t>CORRIENTES</t>
        </is>
      </c>
      <c r="L259">
        <f>RIGHT(A259,8)</f>
        <v/>
      </c>
      <c r="M259">
        <f>+IF(ISNUMBER(A259)="True",+RIGHT(A259,8),"11111")</f>
        <v/>
      </c>
    </row>
    <row r="260" ht="19.5" customHeight="1" s="34">
      <c r="A260" s="69" t="inlineStr">
        <is>
          <t>MJULE19061973</t>
        </is>
      </c>
      <c r="B260" s="69" t="inlineStr">
        <is>
          <t>MJULE19061973 MJULE19061973</t>
        </is>
      </c>
      <c r="C260" s="69" t="n">
        <v>85131098</v>
      </c>
      <c r="D260" s="69" t="n">
        <v>40000001</v>
      </c>
      <c r="E260" s="70" t="inlineStr">
        <is>
          <t>EUROSISTEMAS SA</t>
        </is>
      </c>
      <c r="F260" s="70" t="inlineStr">
        <is>
          <t>HE01</t>
        </is>
      </c>
      <c r="G260" s="70" t="inlineStr">
        <is>
          <t>MAN</t>
        </is>
      </c>
      <c r="H260" s="69" t="n">
        <v>84008651</v>
      </c>
      <c r="I260" s="69" t="inlineStr">
        <is>
          <t>RED F GENERAL PAZ RESISTENCIA</t>
        </is>
      </c>
      <c r="J260" s="69" t="inlineStr">
        <is>
          <t>SANTA FE 124</t>
        </is>
      </c>
      <c r="K260" s="69" t="inlineStr">
        <is>
          <t>RESISTENCIA</t>
        </is>
      </c>
      <c r="L260">
        <f>RIGHT(A260,8)</f>
        <v/>
      </c>
      <c r="M260">
        <f>+IF(ISNUMBER(A260)="True",+RIGHT(A260,8),"11111")</f>
        <v/>
      </c>
    </row>
    <row r="261" ht="19.5" customHeight="1" s="34">
      <c r="A261" s="69" t="inlineStr">
        <is>
          <t>FMAAV08031990</t>
        </is>
      </c>
      <c r="B261" s="69" t="inlineStr">
        <is>
          <t>FMAAV08.03.1990 FMAAV08.03.1990</t>
        </is>
      </c>
      <c r="C261" s="69" t="n">
        <v>85327954</v>
      </c>
      <c r="D261" s="69" t="n">
        <v>40000001</v>
      </c>
      <c r="E261" s="70" t="inlineStr">
        <is>
          <t>EUROSISTEMAS SA</t>
        </is>
      </c>
      <c r="F261" s="70" t="inlineStr">
        <is>
          <t>HE01</t>
        </is>
      </c>
      <c r="G261" s="70" t="inlineStr">
        <is>
          <t>MAN</t>
        </is>
      </c>
      <c r="H261" s="69" t="n">
        <v>84009381</v>
      </c>
      <c r="I261" s="69" t="inlineStr">
        <is>
          <t>RED F CAPITANELLI</t>
        </is>
      </c>
      <c r="J261" s="69" t="inlineStr">
        <is>
          <t>ALBERDI 131</t>
        </is>
      </c>
      <c r="K261" s="69" t="inlineStr">
        <is>
          <t>TARTAGAL</t>
        </is>
      </c>
      <c r="L261">
        <f>RIGHT(A261,8)</f>
        <v/>
      </c>
      <c r="M261">
        <f>+IF(ISNUMBER(A261)="True",+RIGHT(A261,8),"11111")</f>
        <v/>
      </c>
    </row>
    <row r="262" ht="19.5" customHeight="1" s="34">
      <c r="A262" s="69" t="inlineStr">
        <is>
          <t>MRIGU08021991</t>
        </is>
      </c>
      <c r="B262" s="69" t="inlineStr">
        <is>
          <t>MRIGU 08021991</t>
        </is>
      </c>
      <c r="C262" s="69" t="n">
        <v>85315539</v>
      </c>
      <c r="D262" s="69" t="n">
        <v>40000001</v>
      </c>
      <c r="E262" s="70" t="inlineStr">
        <is>
          <t>EUROSISTEMAS SA</t>
        </is>
      </c>
      <c r="F262" s="70" t="inlineStr">
        <is>
          <t>HE01</t>
        </is>
      </c>
      <c r="G262" s="70" t="inlineStr">
        <is>
          <t>MAN</t>
        </is>
      </c>
      <c r="H262" s="69" t="n">
        <v>84008430</v>
      </c>
      <c r="I262" s="69" t="inlineStr">
        <is>
          <t>RED F GRAL PAZ POSADAS 2</t>
        </is>
      </c>
      <c r="J262" s="69" t="inlineStr">
        <is>
          <t>ENTRE RIOS 1797</t>
        </is>
      </c>
      <c r="K262" s="69" t="inlineStr">
        <is>
          <t>POSADAS</t>
        </is>
      </c>
      <c r="L262">
        <f>RIGHT(A262,8)</f>
        <v/>
      </c>
      <c r="M262">
        <f>+IF(ISNUMBER(A262)="True",+RIGHT(A262,8),"11111")</f>
        <v/>
      </c>
    </row>
    <row r="263" ht="19.5" customHeight="1" s="34">
      <c r="A263" s="69" t="inlineStr">
        <is>
          <t>FNASA29121982</t>
        </is>
      </c>
      <c r="B263" s="69" t="inlineStr">
        <is>
          <t>FNASA29.12.1982 FNASA29.12.1982</t>
        </is>
      </c>
      <c r="C263" s="69" t="n">
        <v>85373906</v>
      </c>
      <c r="D263" s="69" t="n">
        <v>40000001</v>
      </c>
      <c r="E263" s="70" t="inlineStr">
        <is>
          <t>EUROSISTEMAS SA</t>
        </is>
      </c>
      <c r="F263" s="70" t="inlineStr">
        <is>
          <t>HE01</t>
        </is>
      </c>
      <c r="G263" s="70" t="inlineStr">
        <is>
          <t>MAN</t>
        </is>
      </c>
      <c r="H263" s="69" t="n">
        <v>84008430</v>
      </c>
      <c r="I263" s="69" t="inlineStr">
        <is>
          <t>RED F GRAL PAZ POSADAS 2</t>
        </is>
      </c>
      <c r="J263" s="69" t="inlineStr">
        <is>
          <t>ENTRE RIOS 1797</t>
        </is>
      </c>
      <c r="K263" s="69" t="inlineStr">
        <is>
          <t>POSADAS</t>
        </is>
      </c>
      <c r="L263">
        <f>RIGHT(A263,8)</f>
        <v/>
      </c>
      <c r="M263">
        <f>+IF(ISNUMBER(A263)="True",+RIGHT(A263,8),"11111")</f>
        <v/>
      </c>
    </row>
    <row r="264" ht="19.5" customHeight="1" s="34">
      <c r="A264" s="69" t="inlineStr">
        <is>
          <t>MCANU25091968</t>
        </is>
      </c>
      <c r="B264" s="69" t="inlineStr">
        <is>
          <t>MCANU25.09.1968 MCANU25.09.1968</t>
        </is>
      </c>
      <c r="C264" s="69" t="n">
        <v>85377832</v>
      </c>
      <c r="D264" s="69" t="n">
        <v>40000001</v>
      </c>
      <c r="E264" s="70" t="inlineStr">
        <is>
          <t>EUROSISTEMAS SA</t>
        </is>
      </c>
      <c r="F264" s="70" t="inlineStr">
        <is>
          <t>HE01</t>
        </is>
      </c>
      <c r="G264" s="70" t="inlineStr">
        <is>
          <t>MAN</t>
        </is>
      </c>
      <c r="H264" s="69" t="n">
        <v>84008430</v>
      </c>
      <c r="I264" s="69" t="inlineStr">
        <is>
          <t>RED F GRAL PAZ POSADAS 2</t>
        </is>
      </c>
      <c r="J264" s="69" t="inlineStr">
        <is>
          <t>ENTRE RIOS 1797</t>
        </is>
      </c>
      <c r="K264" s="69" t="inlineStr">
        <is>
          <t>POSADAS</t>
        </is>
      </c>
      <c r="L264">
        <f>RIGHT(A264,8)</f>
        <v/>
      </c>
      <c r="M264">
        <f>+IF(ISNUMBER(A264)="True",+RIGHT(A264,8),"11111")</f>
        <v/>
      </c>
    </row>
    <row r="265" ht="19.5" customHeight="1" s="34">
      <c r="A265" s="69" t="inlineStr">
        <is>
          <t>MFRPO25031958</t>
        </is>
      </c>
      <c r="B265" s="69" t="inlineStr">
        <is>
          <t>MFRPO25031958 MFRPO25031958</t>
        </is>
      </c>
      <c r="C265" s="69" t="n">
        <v>85518782</v>
      </c>
      <c r="D265" s="69" t="n">
        <v>40000001</v>
      </c>
      <c r="E265" s="70" t="inlineStr">
        <is>
          <t>EUROSISTEMAS SA</t>
        </is>
      </c>
      <c r="F265" s="70" t="inlineStr">
        <is>
          <t>HE01</t>
        </is>
      </c>
      <c r="G265" s="70" t="inlineStr">
        <is>
          <t>MAN</t>
        </is>
      </c>
      <c r="H265" s="69" t="n">
        <v>84000868</v>
      </c>
      <c r="I265" s="69" t="inlineStr">
        <is>
          <t>RED DEL PUENTE CITY</t>
        </is>
      </c>
      <c r="J265" s="69" t="inlineStr">
        <is>
          <t>AVDA GRAL JOSE DE SAN MARTIN 1516</t>
        </is>
      </c>
      <c r="K265" s="69" t="inlineStr">
        <is>
          <t>MENDOZA</t>
        </is>
      </c>
      <c r="L265">
        <f>RIGHT(A265,8)</f>
        <v/>
      </c>
      <c r="M265">
        <f>+IF(ISNUMBER(A265)="True",+RIGHT(A265,8),"11111")</f>
        <v/>
      </c>
    </row>
    <row r="266" ht="19.5" customHeight="1" s="34">
      <c r="A266" s="69" t="inlineStr">
        <is>
          <t>MSAYU16021961</t>
        </is>
      </c>
      <c r="B266" s="69" t="inlineStr">
        <is>
          <t>MSAYU16021961 MSAYU16021961</t>
        </is>
      </c>
      <c r="C266" s="69" t="n">
        <v>85518812</v>
      </c>
      <c r="D266" s="69" t="n">
        <v>40000001</v>
      </c>
      <c r="E266" s="70" t="inlineStr">
        <is>
          <t>EUROSISTEMAS SA</t>
        </is>
      </c>
      <c r="F266" s="70" t="inlineStr">
        <is>
          <t>HE01</t>
        </is>
      </c>
      <c r="G266" s="70" t="inlineStr">
        <is>
          <t>MAN</t>
        </is>
      </c>
      <c r="H266" s="69" t="n">
        <v>84004378</v>
      </c>
      <c r="I266" s="69" t="inlineStr">
        <is>
          <t>RED F LA ESTRELLA</t>
        </is>
      </c>
      <c r="J266" s="69" t="inlineStr">
        <is>
          <t>ENTRE RIOS 651</t>
        </is>
      </c>
      <c r="K266" s="69" t="inlineStr">
        <is>
          <t>CONCORDIA</t>
        </is>
      </c>
      <c r="L266">
        <f>RIGHT(A266,8)</f>
        <v/>
      </c>
      <c r="M266">
        <f>+IF(ISNUMBER(A266)="True",+RIGHT(A266,8),"11111")</f>
        <v/>
      </c>
    </row>
    <row r="267" ht="19.5" customHeight="1" s="34">
      <c r="A267" s="69" t="inlineStr">
        <is>
          <t>MJOMO21041965</t>
        </is>
      </c>
      <c r="B267" s="69" t="inlineStr">
        <is>
          <t>MJOMO21041965 MJOMO21041965</t>
        </is>
      </c>
      <c r="C267" s="69" t="n">
        <v>85045168</v>
      </c>
      <c r="D267" s="69" t="n">
        <v>40000001</v>
      </c>
      <c r="E267" s="70" t="inlineStr">
        <is>
          <t>EUROSISTEMAS SA</t>
        </is>
      </c>
      <c r="F267" s="70" t="inlineStr">
        <is>
          <t>HE01</t>
        </is>
      </c>
      <c r="G267" s="70" t="inlineStr">
        <is>
          <t>MAN</t>
        </is>
      </c>
      <c r="H267" s="69" t="n">
        <v>84006502</v>
      </c>
      <c r="I267" s="69" t="inlineStr">
        <is>
          <t>RED F ZONA VITAL NAHUEL</t>
        </is>
      </c>
      <c r="J267" s="69" t="inlineStr">
        <is>
          <t>PERITO FRANCISCO MORENO 246</t>
        </is>
      </c>
      <c r="K267" s="69" t="inlineStr">
        <is>
          <t>BARILOCHE</t>
        </is>
      </c>
      <c r="L267">
        <f>RIGHT(A267,8)</f>
        <v/>
      </c>
      <c r="M267">
        <f>+IF(ISNUMBER(A267)="True",+RIGHT(A267,8),"11111")</f>
        <v/>
      </c>
    </row>
    <row r="268" ht="19.5" customHeight="1" s="34">
      <c r="A268" s="69" t="inlineStr">
        <is>
          <t>MCHMO17071972</t>
        </is>
      </c>
      <c r="B268" s="69" t="inlineStr">
        <is>
          <t>MCHMO17071972 MCHMO17071972</t>
        </is>
      </c>
      <c r="C268" s="69" t="n">
        <v>85328916</v>
      </c>
      <c r="D268" s="69" t="n">
        <v>40000001</v>
      </c>
      <c r="E268" s="70" t="inlineStr">
        <is>
          <t>EUROSISTEMAS SA</t>
        </is>
      </c>
      <c r="F268" s="70" t="inlineStr">
        <is>
          <t>HE01</t>
        </is>
      </c>
      <c r="G268" s="70" t="inlineStr">
        <is>
          <t>MAN</t>
        </is>
      </c>
      <c r="H268" s="69" t="n">
        <v>84002345</v>
      </c>
      <c r="I268" s="69" t="inlineStr">
        <is>
          <t>RED F PERETTO</t>
        </is>
      </c>
      <c r="J268" s="69" t="inlineStr">
        <is>
          <t>25 DE MAYO 220</t>
        </is>
      </c>
      <c r="K268" s="69" t="inlineStr">
        <is>
          <t>LUJAN</t>
        </is>
      </c>
      <c r="L268">
        <f>RIGHT(A268,8)</f>
        <v/>
      </c>
      <c r="M268">
        <f>+IF(ISNUMBER(A268)="True",+RIGHT(A268,8),"11111")</f>
        <v/>
      </c>
    </row>
    <row r="269" ht="19.5" customHeight="1" s="34">
      <c r="A269" s="69" t="inlineStr">
        <is>
          <t>FMASO21021990</t>
        </is>
      </c>
      <c r="B269" s="69" t="inlineStr">
        <is>
          <t>FMASO21.02.1990 FMASO21.02.1990</t>
        </is>
      </c>
      <c r="C269" s="69" t="n">
        <v>85501063</v>
      </c>
      <c r="D269" s="69" t="n">
        <v>40000001</v>
      </c>
      <c r="E269" s="70" t="inlineStr">
        <is>
          <t>EUROSISTEMAS SA</t>
        </is>
      </c>
      <c r="F269" s="70" t="inlineStr">
        <is>
          <t>HE01</t>
        </is>
      </c>
      <c r="G269" s="70" t="inlineStr">
        <is>
          <t>MAN</t>
        </is>
      </c>
      <c r="H269" s="69" t="n">
        <v>84004641</v>
      </c>
      <c r="I269" s="69" t="inlineStr">
        <is>
          <t>RED F FLEMING</t>
        </is>
      </c>
      <c r="J269" s="69" t="inlineStr">
        <is>
          <t>AVDA GRAL MANUEL BELGRANO 674</t>
        </is>
      </c>
      <c r="K269" s="69" t="inlineStr">
        <is>
          <t>SALTA</t>
        </is>
      </c>
      <c r="L269">
        <f>RIGHT(A269,8)</f>
        <v/>
      </c>
      <c r="M269">
        <f>+IF(ISNUMBER(A269)="True",+RIGHT(A269,8),"11111")</f>
        <v/>
      </c>
    </row>
    <row r="270" ht="19.5" customHeight="1" s="34">
      <c r="A270" s="69" t="inlineStr">
        <is>
          <t>FGIAL10121983</t>
        </is>
      </c>
      <c r="B270" s="69" t="inlineStr">
        <is>
          <t>FGIAL 10121983</t>
        </is>
      </c>
      <c r="C270" s="69" t="n">
        <v>85090329</v>
      </c>
      <c r="D270" s="69" t="n">
        <v>40000001</v>
      </c>
      <c r="E270" s="70" t="inlineStr">
        <is>
          <t>EUROSISTEMAS SA</t>
        </is>
      </c>
      <c r="F270" s="70" t="inlineStr">
        <is>
          <t>HE01</t>
        </is>
      </c>
      <c r="G270" s="70" t="inlineStr">
        <is>
          <t>MAN</t>
        </is>
      </c>
      <c r="H270" s="69" t="n">
        <v>84000842</v>
      </c>
      <c r="I270" s="69" t="inlineStr">
        <is>
          <t>RED F GUTNISKY SRL</t>
        </is>
      </c>
      <c r="J270" s="69" t="inlineStr">
        <is>
          <t>PRES CARLOS PELLEGRINI 1310</t>
        </is>
      </c>
      <c r="K270" s="69" t="inlineStr">
        <is>
          <t>CORRIENTES</t>
        </is>
      </c>
      <c r="L270">
        <f>RIGHT(A270,8)</f>
        <v/>
      </c>
      <c r="M270">
        <f>+IF(ISNUMBER(A270)="True",+RIGHT(A270,8),"11111")</f>
        <v/>
      </c>
    </row>
    <row r="271" ht="19.5" customHeight="1" s="34">
      <c r="A271" s="69" t="inlineStr">
        <is>
          <t>FADRO07121970</t>
        </is>
      </c>
      <c r="B271" s="69" t="inlineStr">
        <is>
          <t>FADRO07.12.1970 FADRO07.12.1970</t>
        </is>
      </c>
      <c r="C271" s="69" t="n">
        <v>85444457</v>
      </c>
      <c r="D271" s="69" t="n">
        <v>40000001</v>
      </c>
      <c r="E271" s="70" t="inlineStr">
        <is>
          <t>EUROSISTEMAS SA</t>
        </is>
      </c>
      <c r="F271" s="70" t="inlineStr">
        <is>
          <t>HE01</t>
        </is>
      </c>
      <c r="G271" s="70" t="inlineStr">
        <is>
          <t>MAN</t>
        </is>
      </c>
      <c r="H271" s="69" t="n">
        <v>84006581</v>
      </c>
      <c r="I271" s="69" t="inlineStr">
        <is>
          <t>RED F GENERAL PAZ CENTRO</t>
        </is>
      </c>
      <c r="J271" s="69" t="inlineStr">
        <is>
          <t>TUCUMAN 496</t>
        </is>
      </c>
      <c r="K271" s="69" t="inlineStr">
        <is>
          <t>CORDOBA</t>
        </is>
      </c>
      <c r="L271">
        <f>RIGHT(A271,8)</f>
        <v/>
      </c>
      <c r="M271">
        <f>+IF(ISNUMBER(A271)="True",+RIGHT(A271,8),"11111")</f>
        <v/>
      </c>
    </row>
    <row r="272" ht="19.5" customHeight="1" s="34">
      <c r="A272" s="69" t="inlineStr">
        <is>
          <t>MLUMI24061964</t>
        </is>
      </c>
      <c r="B272" s="69" t="inlineStr">
        <is>
          <t>MLUMI24061964 MLUMI24061964</t>
        </is>
      </c>
      <c r="C272" s="69" t="n">
        <v>85043560</v>
      </c>
      <c r="D272" s="69" t="n">
        <v>40000001</v>
      </c>
      <c r="E272" s="70" t="inlineStr">
        <is>
          <t>EUROSISTEMAS SA</t>
        </is>
      </c>
      <c r="F272" s="70" t="inlineStr">
        <is>
          <t>HE01</t>
        </is>
      </c>
      <c r="G272" s="70" t="inlineStr">
        <is>
          <t>MAN</t>
        </is>
      </c>
      <c r="H272" s="69" t="n">
        <v>84006581</v>
      </c>
      <c r="I272" s="69" t="inlineStr">
        <is>
          <t>RED F GENERAL PAZ CENTRO</t>
        </is>
      </c>
      <c r="J272" s="69" t="inlineStr">
        <is>
          <t>TUCUMAN 496</t>
        </is>
      </c>
      <c r="K272" s="69" t="inlineStr">
        <is>
          <t>CORDOBA</t>
        </is>
      </c>
      <c r="L272">
        <f>RIGHT(A272,8)</f>
        <v/>
      </c>
      <c r="M272">
        <f>+IF(ISNUMBER(A272)="True",+RIGHT(A272,8),"11111")</f>
        <v/>
      </c>
    </row>
    <row r="273" ht="19.5" customHeight="1" s="34">
      <c r="A273" s="69" t="inlineStr">
        <is>
          <t>FVEBA27051993</t>
        </is>
      </c>
      <c r="B273" s="69" t="inlineStr">
        <is>
          <t>FVEBA27051993 FVEBA27051993</t>
        </is>
      </c>
      <c r="C273" s="69" t="n">
        <v>85191992</v>
      </c>
      <c r="D273" s="69" t="n">
        <v>40000001</v>
      </c>
      <c r="E273" s="70" t="inlineStr">
        <is>
          <t>EUROSISTEMAS SA</t>
        </is>
      </c>
      <c r="F273" s="70" t="inlineStr">
        <is>
          <t>HE01</t>
        </is>
      </c>
      <c r="G273" s="70" t="inlineStr">
        <is>
          <t>MAN</t>
        </is>
      </c>
      <c r="H273" s="69" t="n">
        <v>84004397</v>
      </c>
      <c r="I273" s="69" t="inlineStr">
        <is>
          <t>RED F LLOMAR II</t>
        </is>
      </c>
      <c r="J273" s="69" t="inlineStr">
        <is>
          <t>AVDA GREGORIO IBAÃ‘EZ NORTE 19</t>
        </is>
      </c>
      <c r="K273" s="69" t="inlineStr">
        <is>
          <t>COMANDANTE LUIS PIEDRABUENA</t>
        </is>
      </c>
      <c r="L273">
        <f>RIGHT(A273,8)</f>
        <v/>
      </c>
      <c r="M273">
        <f>+IF(ISNUMBER(A273)="True",+RIGHT(A273,8),"11111")</f>
        <v/>
      </c>
    </row>
    <row r="274" ht="19.5" customHeight="1" s="34">
      <c r="A274" s="69" t="inlineStr">
        <is>
          <t>MSESI11011963</t>
        </is>
      </c>
      <c r="B274" s="69" t="inlineStr">
        <is>
          <t>MSESI 11011963</t>
        </is>
      </c>
      <c r="C274" s="69" t="n">
        <v>85045502</v>
      </c>
      <c r="D274" s="69" t="n">
        <v>40000001</v>
      </c>
      <c r="E274" s="70" t="inlineStr">
        <is>
          <t>EUROSISTEMAS SA</t>
        </is>
      </c>
      <c r="F274" s="70" t="inlineStr">
        <is>
          <t>HE01</t>
        </is>
      </c>
      <c r="G274" s="70" t="inlineStr">
        <is>
          <t>MAN</t>
        </is>
      </c>
      <c r="H274" s="69" t="n">
        <v>84006241</v>
      </c>
      <c r="I274" s="69" t="inlineStr">
        <is>
          <t>RED F DEL PUEBLO (ITALIA)</t>
        </is>
      </c>
      <c r="J274" s="69" t="inlineStr">
        <is>
          <t>REP DE ITALIA 40</t>
        </is>
      </c>
      <c r="K274" s="69" t="inlineStr">
        <is>
          <t>NEUQUEN</t>
        </is>
      </c>
      <c r="L274">
        <f>RIGHT(A274,8)</f>
        <v/>
      </c>
      <c r="M274">
        <f>+IF(ISNUMBER(A274)="True",+RIGHT(A274,8),"11111")</f>
        <v/>
      </c>
    </row>
    <row r="275" ht="19.5" customHeight="1" s="34">
      <c r="A275" s="69" t="inlineStr">
        <is>
          <t>FMODI26091969</t>
        </is>
      </c>
      <c r="B275" s="69" t="inlineStr">
        <is>
          <t>FMODI26091969 FMODI26091969</t>
        </is>
      </c>
      <c r="C275" s="69" t="n">
        <v>85495353</v>
      </c>
      <c r="D275" s="69" t="n">
        <v>40000001</v>
      </c>
      <c r="E275" s="70" t="inlineStr">
        <is>
          <t>EUROSISTEMAS SA</t>
        </is>
      </c>
      <c r="F275" s="70" t="inlineStr">
        <is>
          <t>HE01</t>
        </is>
      </c>
      <c r="G275" s="70" t="inlineStr">
        <is>
          <t>MAN</t>
        </is>
      </c>
      <c r="H275" s="69" t="n">
        <v>84006581</v>
      </c>
      <c r="I275" s="69" t="inlineStr">
        <is>
          <t>RED F GENERAL PAZ CENTRO</t>
        </is>
      </c>
      <c r="J275" s="69" t="inlineStr">
        <is>
          <t>TUCUMAN 496</t>
        </is>
      </c>
      <c r="K275" s="69" t="inlineStr">
        <is>
          <t>CORDOBA</t>
        </is>
      </c>
      <c r="L275">
        <f>RIGHT(A275,8)</f>
        <v/>
      </c>
      <c r="M275">
        <f>+IF(ISNUMBER(A275)="True",+RIGHT(A275,8),"11111")</f>
        <v/>
      </c>
    </row>
    <row r="276" ht="19.5" customHeight="1" s="34">
      <c r="A276" s="69" t="inlineStr">
        <is>
          <t>MMAYZ21041992</t>
        </is>
      </c>
      <c r="B276" s="69" t="inlineStr">
        <is>
          <t>MMAYZ 21041992 MMAYZ 21041992</t>
        </is>
      </c>
      <c r="C276" s="69" t="n">
        <v>85497785</v>
      </c>
      <c r="D276" s="69" t="n">
        <v>40000001</v>
      </c>
      <c r="E276" s="70" t="inlineStr">
        <is>
          <t>EUROSISTEMAS SA</t>
        </is>
      </c>
      <c r="F276" s="70" t="inlineStr">
        <is>
          <t>HE01</t>
        </is>
      </c>
      <c r="G276" s="70" t="inlineStr">
        <is>
          <t>MAN</t>
        </is>
      </c>
      <c r="H276" s="69" t="n">
        <v>84008430</v>
      </c>
      <c r="I276" s="69" t="inlineStr">
        <is>
          <t>RED F GRAL PAZ POSADAS 2</t>
        </is>
      </c>
      <c r="J276" s="69" t="inlineStr">
        <is>
          <t>ENTRE RIOS 1797</t>
        </is>
      </c>
      <c r="K276" s="69" t="inlineStr">
        <is>
          <t>POSADAS</t>
        </is>
      </c>
      <c r="L276">
        <f>RIGHT(A276,8)</f>
        <v/>
      </c>
      <c r="M276">
        <f>+IF(ISNUMBER(A276)="True",+RIGHT(A276,8),"11111")</f>
        <v/>
      </c>
    </row>
    <row r="277" ht="19.5" customHeight="1" s="34">
      <c r="A277" s="69" t="inlineStr">
        <is>
          <t>MCANA30111975</t>
        </is>
      </c>
      <c r="B277" s="69" t="inlineStr">
        <is>
          <t>MCANA30111975 MCANA30111975</t>
        </is>
      </c>
      <c r="C277" s="69" t="n">
        <v>85176976</v>
      </c>
      <c r="D277" s="69" t="n">
        <v>40000001</v>
      </c>
      <c r="E277" s="70" t="inlineStr">
        <is>
          <t>EUROSISTEMAS SA</t>
        </is>
      </c>
      <c r="F277" s="70" t="inlineStr">
        <is>
          <t>HE01</t>
        </is>
      </c>
      <c r="G277" s="70" t="inlineStr">
        <is>
          <t>MAN</t>
        </is>
      </c>
      <c r="H277" s="69" t="n">
        <v>84000641</v>
      </c>
      <c r="I277" s="69" t="inlineStr">
        <is>
          <t>RED F FARMATOTAL</t>
        </is>
      </c>
      <c r="J277" s="69" t="inlineStr">
        <is>
          <t>AVDA JOSE VICENTE ZAPATA 303</t>
        </is>
      </c>
      <c r="K277" s="69" t="inlineStr">
        <is>
          <t>MENDOZA</t>
        </is>
      </c>
      <c r="L277">
        <f>RIGHT(A277,8)</f>
        <v/>
      </c>
      <c r="M277">
        <f>+IF(ISNUMBER(A277)="True",+RIGHT(A277,8),"11111")</f>
        <v/>
      </c>
    </row>
    <row r="278" ht="19.5" customHeight="1" s="34">
      <c r="A278" s="69" t="inlineStr">
        <is>
          <t>MJOOR26041995</t>
        </is>
      </c>
      <c r="B278" s="69" t="inlineStr">
        <is>
          <t>MJOOR 26.04.1995</t>
        </is>
      </c>
      <c r="C278" s="69" t="n">
        <v>85403491</v>
      </c>
      <c r="D278" s="69" t="n">
        <v>40000001</v>
      </c>
      <c r="E278" s="70" t="inlineStr">
        <is>
          <t>EUROSISTEMAS SA</t>
        </is>
      </c>
      <c r="F278" s="70" t="inlineStr">
        <is>
          <t>HE01</t>
        </is>
      </c>
      <c r="G278" s="70" t="inlineStr">
        <is>
          <t>MAN</t>
        </is>
      </c>
      <c r="H278" s="69" t="n">
        <v>84008247</v>
      </c>
      <c r="I278" s="69" t="inlineStr">
        <is>
          <t>RED F RIVADAVIA</t>
        </is>
      </c>
      <c r="J278" s="69" t="inlineStr">
        <is>
          <t>AVDA RIVADAVIA 396</t>
        </is>
      </c>
      <c r="K278" s="69" t="inlineStr">
        <is>
          <t>LA RIOJA</t>
        </is>
      </c>
      <c r="L278">
        <f>RIGHT(A278,8)</f>
        <v/>
      </c>
      <c r="M278">
        <f>+IF(ISNUMBER(A278)="True",+RIGHT(A278,8),"11111")</f>
        <v/>
      </c>
    </row>
    <row r="279" ht="19.5" customHeight="1" s="34">
      <c r="A279" s="69" t="inlineStr">
        <is>
          <t>MOSLA06091989</t>
        </is>
      </c>
      <c r="B279" s="69" t="inlineStr">
        <is>
          <t>MOSLA06.09.1989 MOSLA06.09.1989</t>
        </is>
      </c>
      <c r="C279" s="69" t="n">
        <v>85322367</v>
      </c>
      <c r="D279" s="69" t="n">
        <v>40000001</v>
      </c>
      <c r="E279" s="70" t="inlineStr">
        <is>
          <t>EUROSISTEMAS SA</t>
        </is>
      </c>
      <c r="F279" s="70" t="inlineStr">
        <is>
          <t>HE01</t>
        </is>
      </c>
      <c r="G279" s="70" t="inlineStr">
        <is>
          <t>MAN</t>
        </is>
      </c>
      <c r="H279" s="69" t="n">
        <v>84004641</v>
      </c>
      <c r="I279" s="69" t="inlineStr">
        <is>
          <t>RED F FLEMING</t>
        </is>
      </c>
      <c r="J279" s="69" t="inlineStr">
        <is>
          <t>AVDA GRAL MANUEL BELGRANO 674</t>
        </is>
      </c>
      <c r="K279" s="69" t="inlineStr">
        <is>
          <t>SALTA</t>
        </is>
      </c>
      <c r="L279">
        <f>RIGHT(A279,8)</f>
        <v/>
      </c>
      <c r="M279">
        <f>+IF(ISNUMBER(A279)="True",+RIGHT(A279,8),"11111")</f>
        <v/>
      </c>
    </row>
    <row r="280" ht="19.5" customHeight="1" s="34">
      <c r="A280" s="69" t="inlineStr">
        <is>
          <t>FNACO02061994</t>
        </is>
      </c>
      <c r="B280" s="69" t="inlineStr">
        <is>
          <t>FNACO02061994 FNACO02061994</t>
        </is>
      </c>
      <c r="C280" s="69" t="n">
        <v>85216981</v>
      </c>
      <c r="D280" s="69" t="n">
        <v>40000001</v>
      </c>
      <c r="E280" s="70" t="inlineStr">
        <is>
          <t>EUROSISTEMAS SA</t>
        </is>
      </c>
      <c r="F280" s="70" t="inlineStr">
        <is>
          <t>HE01</t>
        </is>
      </c>
      <c r="G280" s="70" t="inlineStr">
        <is>
          <t>MAN</t>
        </is>
      </c>
      <c r="H280" s="69" t="n">
        <v>84000983</v>
      </c>
      <c r="I280" s="69" t="inlineStr">
        <is>
          <t>RED F MUTUAL (MDQ)</t>
        </is>
      </c>
      <c r="J280" s="69" t="inlineStr">
        <is>
          <t>AVDA INDEPENDENCIA 2249</t>
        </is>
      </c>
      <c r="K280" s="69" t="inlineStr">
        <is>
          <t>MAR DEL PLATA</t>
        </is>
      </c>
      <c r="L280">
        <f>RIGHT(A280,8)</f>
        <v/>
      </c>
      <c r="M280">
        <f>+IF(ISNUMBER(A280)="True",+RIGHT(A280,8),"11111")</f>
        <v/>
      </c>
    </row>
    <row r="281" ht="19.5" customHeight="1" s="34">
      <c r="A281" s="69" t="inlineStr">
        <is>
          <t>MNIES24041986</t>
        </is>
      </c>
      <c r="B281" s="69" t="inlineStr">
        <is>
          <t>MNIES 24.04.1986</t>
        </is>
      </c>
      <c r="C281" s="69" t="n">
        <v>85308820</v>
      </c>
      <c r="D281" s="69" t="n">
        <v>40000001</v>
      </c>
      <c r="E281" s="70" t="inlineStr">
        <is>
          <t>EUROSISTEMAS SA</t>
        </is>
      </c>
      <c r="F281" s="70" t="inlineStr">
        <is>
          <t>HE01</t>
        </is>
      </c>
      <c r="G281" s="70" t="inlineStr">
        <is>
          <t>MAN</t>
        </is>
      </c>
      <c r="H281" s="69" t="n">
        <v>84007899</v>
      </c>
      <c r="I281" s="69" t="inlineStr">
        <is>
          <t>RED F LIBERTAD</t>
        </is>
      </c>
      <c r="J281" s="69" t="inlineStr">
        <is>
          <t>AVDA BELTRAME 1137</t>
        </is>
      </c>
      <c r="K281" s="69" t="inlineStr">
        <is>
          <t>OBERA</t>
        </is>
      </c>
      <c r="L281">
        <f>RIGHT(A281,8)</f>
        <v/>
      </c>
      <c r="M281">
        <f>+IF(ISNUMBER(A281)="True",+RIGHT(A281,8),"11111")</f>
        <v/>
      </c>
    </row>
    <row r="282" ht="19.5" customHeight="1" s="34">
      <c r="A282" s="69" t="inlineStr">
        <is>
          <t>MJURU14121948</t>
        </is>
      </c>
      <c r="B282" s="69" t="inlineStr">
        <is>
          <t>MJURU14.12.1948 MJURU14.12.1948</t>
        </is>
      </c>
      <c r="C282" s="69" t="n">
        <v>85379776</v>
      </c>
      <c r="D282" s="69" t="n">
        <v>40000001</v>
      </c>
      <c r="E282" s="70" t="inlineStr">
        <is>
          <t>EUROSISTEMAS SA</t>
        </is>
      </c>
      <c r="F282" s="70" t="inlineStr">
        <is>
          <t>HE01</t>
        </is>
      </c>
      <c r="G282" s="70" t="inlineStr">
        <is>
          <t>MAN</t>
        </is>
      </c>
      <c r="H282" s="69" t="n">
        <v>84001978</v>
      </c>
      <c r="I282" s="69" t="inlineStr">
        <is>
          <t>RED F SIANO (SAN BERNARDO)</t>
        </is>
      </c>
      <c r="J282" s="69" t="inlineStr">
        <is>
          <t>CHIOZZA 1745</t>
        </is>
      </c>
      <c r="K282" s="69" t="inlineStr">
        <is>
          <t>SAN BERNARDO DEL TUYU</t>
        </is>
      </c>
      <c r="L282">
        <f>RIGHT(A282,8)</f>
        <v/>
      </c>
      <c r="M282">
        <f>+IF(ISNUMBER(A282)="True",+RIGHT(A282,8),"11111")</f>
        <v/>
      </c>
    </row>
    <row r="283" ht="19.5" customHeight="1" s="34">
      <c r="A283" s="69" t="inlineStr">
        <is>
          <t>FCLBI07111967</t>
        </is>
      </c>
      <c r="B283" s="69" t="inlineStr">
        <is>
          <t>FCLBI07111967 FCLBI07111967</t>
        </is>
      </c>
      <c r="C283" s="69" t="n">
        <v>85050635</v>
      </c>
      <c r="D283" s="69" t="n">
        <v>40000001</v>
      </c>
      <c r="E283" s="70" t="inlineStr">
        <is>
          <t>EUROSISTEMAS SA</t>
        </is>
      </c>
      <c r="F283" s="70" t="inlineStr">
        <is>
          <t>HE01</t>
        </is>
      </c>
      <c r="G283" s="70" t="inlineStr">
        <is>
          <t>MAN</t>
        </is>
      </c>
      <c r="H283" s="69" t="n">
        <v>84000581</v>
      </c>
      <c r="I283" s="69" t="inlineStr">
        <is>
          <t>RED F CARDOSO</t>
        </is>
      </c>
      <c r="J283" s="69" t="inlineStr">
        <is>
          <t>AVDA GDOR FREYRE 2638</t>
        </is>
      </c>
      <c r="K283" s="69" t="inlineStr">
        <is>
          <t>SANTA FE</t>
        </is>
      </c>
      <c r="L283">
        <f>RIGHT(A283,8)</f>
        <v/>
      </c>
      <c r="M283">
        <f>+IF(ISNUMBER(A283)="True",+RIGHT(A283,8),"11111")</f>
        <v/>
      </c>
    </row>
    <row r="284" ht="19.5" customHeight="1" s="34">
      <c r="A284" s="69" t="inlineStr">
        <is>
          <t>MALCOMALCO</t>
        </is>
      </c>
      <c r="B284" s="69" t="inlineStr">
        <is>
          <t>MALCO MALCO</t>
        </is>
      </c>
      <c r="C284" s="69" t="n">
        <v>85462051</v>
      </c>
      <c r="D284" s="69" t="n">
        <v>40000001</v>
      </c>
      <c r="E284" s="70" t="inlineStr">
        <is>
          <t>EUROSISTEMAS SA</t>
        </is>
      </c>
      <c r="F284" s="70" t="inlineStr">
        <is>
          <t>HE01</t>
        </is>
      </c>
      <c r="G284" s="70" t="inlineStr">
        <is>
          <t>MAN</t>
        </is>
      </c>
      <c r="H284" s="69" t="n">
        <v>84000641</v>
      </c>
      <c r="I284" s="69" t="inlineStr">
        <is>
          <t>RED F FARMATOTAL</t>
        </is>
      </c>
      <c r="J284" s="69" t="inlineStr">
        <is>
          <t>AVDA JOSE VICENTE ZAPATA 303</t>
        </is>
      </c>
      <c r="K284" s="69" t="inlineStr">
        <is>
          <t>MENDOZA</t>
        </is>
      </c>
      <c r="L284">
        <f>RIGHT(A284,8)</f>
        <v/>
      </c>
      <c r="M284">
        <f>+IF(ISNUMBER(A284)="True",+RIGHT(A284,8),"11111")</f>
        <v/>
      </c>
    </row>
    <row r="285" ht="19.5" customHeight="1" s="34">
      <c r="A285" s="69" t="inlineStr">
        <is>
          <t>MMACA01111974</t>
        </is>
      </c>
      <c r="B285" s="69" t="inlineStr">
        <is>
          <t>MMACA01111974 MMACA01111974</t>
        </is>
      </c>
      <c r="C285" s="69" t="n">
        <v>85043487</v>
      </c>
      <c r="D285" s="69" t="n">
        <v>40000001</v>
      </c>
      <c r="E285" s="70" t="inlineStr">
        <is>
          <t>EUROSISTEMAS SA</t>
        </is>
      </c>
      <c r="F285" s="70" t="inlineStr">
        <is>
          <t>HE01</t>
        </is>
      </c>
      <c r="G285" s="70" t="inlineStr">
        <is>
          <t>URG</t>
        </is>
      </c>
      <c r="H285" s="69" t="n">
        <v>84000581</v>
      </c>
      <c r="I285" s="69" t="inlineStr">
        <is>
          <t>RED F CARDOSO</t>
        </is>
      </c>
      <c r="J285" s="69" t="inlineStr">
        <is>
          <t>AVDA GDOR FREYRE 2638</t>
        </is>
      </c>
      <c r="K285" s="69" t="inlineStr">
        <is>
          <t>SANTA FE</t>
        </is>
      </c>
      <c r="L285">
        <f>RIGHT(A285,8)</f>
        <v/>
      </c>
      <c r="M285">
        <f>+IF(ISNUMBER(A285)="True",+RIGHT(A285,8),"11111")</f>
        <v/>
      </c>
    </row>
    <row r="286" ht="19.5" customHeight="1" s="34">
      <c r="A286" s="69" t="inlineStr">
        <is>
          <t>MARESMARES</t>
        </is>
      </c>
      <c r="B286" s="69" t="inlineStr">
        <is>
          <t>MARES MARES</t>
        </is>
      </c>
      <c r="C286" s="69" t="n">
        <v>85485290</v>
      </c>
      <c r="D286" s="69" t="n">
        <v>40000001</v>
      </c>
      <c r="E286" s="70" t="inlineStr">
        <is>
          <t>EUROSISTEMAS SA</t>
        </is>
      </c>
      <c r="F286" s="70" t="inlineStr">
        <is>
          <t>HE01</t>
        </is>
      </c>
      <c r="G286" s="70" t="inlineStr">
        <is>
          <t>MAN</t>
        </is>
      </c>
      <c r="H286" s="69" t="n">
        <v>84004079</v>
      </c>
      <c r="I286" s="69" t="inlineStr">
        <is>
          <t>F DEL RIO</t>
        </is>
      </c>
      <c r="J286" s="69" t="inlineStr">
        <is>
          <t>AVDA GRAL JOSE DE SAN MARTIN 405</t>
        </is>
      </c>
      <c r="K286" s="69" t="inlineStr">
        <is>
          <t>SAN MARTIN DE LOS ANDES</t>
        </is>
      </c>
      <c r="L286">
        <f>RIGHT(A286,8)</f>
        <v/>
      </c>
      <c r="M286">
        <f>+IF(ISNUMBER(A286)="True",+RIGHT(A286,8),"11111")</f>
        <v/>
      </c>
    </row>
    <row r="287" ht="19.5" customHeight="1" s="34">
      <c r="A287" s="69" t="inlineStr">
        <is>
          <t>MMACA16111972</t>
        </is>
      </c>
      <c r="B287" s="69" t="inlineStr">
        <is>
          <t>MMACA16111972 MMACA16111972</t>
        </is>
      </c>
      <c r="C287" s="69" t="n">
        <v>85274428</v>
      </c>
      <c r="D287" s="69" t="n">
        <v>40000001</v>
      </c>
      <c r="E287" s="70" t="inlineStr">
        <is>
          <t>EUROSISTEMAS SA</t>
        </is>
      </c>
      <c r="F287" s="70" t="inlineStr">
        <is>
          <t>HE01</t>
        </is>
      </c>
      <c r="G287" s="70" t="inlineStr">
        <is>
          <t>MAN</t>
        </is>
      </c>
      <c r="H287" s="69" t="n">
        <v>84001125</v>
      </c>
      <c r="I287" s="69" t="inlineStr">
        <is>
          <t>RED F CORDOBA</t>
        </is>
      </c>
      <c r="J287" s="69" t="inlineStr">
        <is>
          <t>CORDOBA 2394</t>
        </is>
      </c>
      <c r="K287" s="69" t="inlineStr">
        <is>
          <t>ROSARIO</t>
        </is>
      </c>
      <c r="L287">
        <f>RIGHT(A287,8)</f>
        <v/>
      </c>
      <c r="M287">
        <f>+IF(ISNUMBER(A287)="True",+RIGHT(A287,8),"11111")</f>
        <v/>
      </c>
    </row>
    <row r="288" ht="19.5" customHeight="1" s="34">
      <c r="A288" s="69" t="inlineStr">
        <is>
          <t>MRIVA15051980</t>
        </is>
      </c>
      <c r="B288" s="69" t="inlineStr">
        <is>
          <t>MRIVA15051980 MRIVA15051980</t>
        </is>
      </c>
      <c r="C288" s="69" t="n">
        <v>85496904</v>
      </c>
      <c r="D288" s="69" t="n">
        <v>40000001</v>
      </c>
      <c r="E288" s="70" t="inlineStr">
        <is>
          <t>EUROSISTEMAS SA</t>
        </is>
      </c>
      <c r="F288" s="70" t="inlineStr">
        <is>
          <t>HE01</t>
        </is>
      </c>
      <c r="G288" s="70" t="inlineStr">
        <is>
          <t>MAN</t>
        </is>
      </c>
      <c r="H288" s="69" t="n">
        <v>84000962</v>
      </c>
      <c r="I288" s="69" t="inlineStr">
        <is>
          <t>RED AUTOFARMA RIO GALLEGOS</t>
        </is>
      </c>
      <c r="J288" s="69" t="inlineStr">
        <is>
          <t>AV NESTOR KIRCHNER (EX AV JA ROCA) 1029</t>
        </is>
      </c>
      <c r="K288" s="69" t="inlineStr">
        <is>
          <t>RIO GALLEGOS</t>
        </is>
      </c>
      <c r="L288">
        <f>RIGHT(A288,8)</f>
        <v/>
      </c>
      <c r="M288">
        <f>+IF(ISNUMBER(A288)="True",+RIGHT(A288,8),"11111")</f>
        <v/>
      </c>
    </row>
    <row r="289" ht="19.5" customHeight="1" s="34">
      <c r="A289" s="69" t="inlineStr">
        <is>
          <t>MLUMA18011954</t>
        </is>
      </c>
      <c r="B289" s="69" t="inlineStr">
        <is>
          <t>MLUMA18011954 MLUMA18011954</t>
        </is>
      </c>
      <c r="C289" s="69" t="n">
        <v>85521677</v>
      </c>
      <c r="D289" s="69" t="n">
        <v>40000001</v>
      </c>
      <c r="E289" s="70" t="inlineStr">
        <is>
          <t>EUROSISTEMAS SA</t>
        </is>
      </c>
      <c r="F289" s="70" t="inlineStr">
        <is>
          <t>HE01</t>
        </is>
      </c>
      <c r="G289" s="70" t="inlineStr">
        <is>
          <t>MAN</t>
        </is>
      </c>
      <c r="H289" s="69" t="n">
        <v>84000036</v>
      </c>
      <c r="I289" s="69" t="inlineStr">
        <is>
          <t>RED F MODERNA PARANA SA</t>
        </is>
      </c>
      <c r="J289" s="69" t="inlineStr">
        <is>
          <t>GRAL JOSE DE SAN MARTIN 1101</t>
        </is>
      </c>
      <c r="K289" s="69" t="inlineStr">
        <is>
          <t>PARANA</t>
        </is>
      </c>
      <c r="L289">
        <f>RIGHT(A289,8)</f>
        <v/>
      </c>
      <c r="M289">
        <f>+IF(ISNUMBER(A289)="True",+RIGHT(A289,8),"11111")</f>
        <v/>
      </c>
    </row>
    <row r="290" ht="19.5" customHeight="1" s="34">
      <c r="A290" s="69" t="inlineStr">
        <is>
          <t>MPASI12051988</t>
        </is>
      </c>
      <c r="B290" s="69" t="inlineStr">
        <is>
          <t>MPASI12051988 MPASI12051988</t>
        </is>
      </c>
      <c r="C290" s="69" t="n">
        <v>85346044</v>
      </c>
      <c r="D290" s="69" t="n">
        <v>40000001</v>
      </c>
      <c r="E290" s="70" t="inlineStr">
        <is>
          <t>EUROSISTEMAS SA</t>
        </is>
      </c>
      <c r="F290" s="70" t="inlineStr">
        <is>
          <t>HE01</t>
        </is>
      </c>
      <c r="G290" s="70" t="inlineStr">
        <is>
          <t>MAN</t>
        </is>
      </c>
      <c r="H290" s="69" t="n">
        <v>84001125</v>
      </c>
      <c r="I290" s="69" t="inlineStr">
        <is>
          <t>RED F CORDOBA</t>
        </is>
      </c>
      <c r="J290" s="69" t="inlineStr">
        <is>
          <t>CORDOBA 2394</t>
        </is>
      </c>
      <c r="K290" s="69" t="inlineStr">
        <is>
          <t>ROSARIO</t>
        </is>
      </c>
      <c r="L290">
        <f>RIGHT(A290,8)</f>
        <v/>
      </c>
      <c r="M290">
        <f>+IF(ISNUMBER(A290)="True",+RIGHT(A290,8),"11111")</f>
        <v/>
      </c>
    </row>
    <row r="291" ht="19.5" customHeight="1" s="34">
      <c r="A291" s="69" t="inlineStr">
        <is>
          <t>MMAES27031994</t>
        </is>
      </c>
      <c r="B291" s="69" t="inlineStr">
        <is>
          <t>MMAES27.03.1994 MMAES27.03.1994</t>
        </is>
      </c>
      <c r="C291" s="69" t="n">
        <v>85292970</v>
      </c>
      <c r="D291" s="69" t="n">
        <v>40000001</v>
      </c>
      <c r="E291" s="70" t="inlineStr">
        <is>
          <t>EUROSISTEMAS SA</t>
        </is>
      </c>
      <c r="F291" s="70" t="inlineStr">
        <is>
          <t>HE01</t>
        </is>
      </c>
      <c r="G291" s="70" t="inlineStr">
        <is>
          <t>MAN</t>
        </is>
      </c>
      <c r="H291" s="69" t="n">
        <v>84007451</v>
      </c>
      <c r="I291" s="69" t="inlineStr">
        <is>
          <t>RED F FARMAUCO</t>
        </is>
      </c>
      <c r="J291" s="69" t="inlineStr">
        <is>
          <t>RUTA NAC GRAL JOSE DE SAN MART 1283</t>
        </is>
      </c>
      <c r="K291" s="69" t="inlineStr">
        <is>
          <t>TUNUYAN</t>
        </is>
      </c>
      <c r="L291">
        <f>RIGHT(A291,8)</f>
        <v/>
      </c>
      <c r="M291">
        <f>+IF(ISNUMBER(A291)="True",+RIGHT(A291,8),"11111")</f>
        <v/>
      </c>
    </row>
    <row r="292" ht="19.5" customHeight="1" s="34">
      <c r="A292" s="69" t="inlineStr">
        <is>
          <t>MGUPE01111976</t>
        </is>
      </c>
      <c r="B292" s="69" t="inlineStr">
        <is>
          <t>MGUPE01111976 MGUPE01111976</t>
        </is>
      </c>
      <c r="C292" s="69" t="n">
        <v>85177475</v>
      </c>
      <c r="D292" s="69" t="n">
        <v>40000001</v>
      </c>
      <c r="E292" s="70" t="inlineStr">
        <is>
          <t>EUROSISTEMAS SA</t>
        </is>
      </c>
      <c r="F292" s="70" t="inlineStr">
        <is>
          <t>HE01</t>
        </is>
      </c>
      <c r="G292" s="70" t="inlineStr">
        <is>
          <t>MAN</t>
        </is>
      </c>
      <c r="H292" s="69" t="n">
        <v>84008651</v>
      </c>
      <c r="I292" s="69" t="inlineStr">
        <is>
          <t>RED F GENERAL PAZ RESISTENCIA</t>
        </is>
      </c>
      <c r="J292" s="69" t="inlineStr">
        <is>
          <t>SANTA FE 124</t>
        </is>
      </c>
      <c r="K292" s="69" t="inlineStr">
        <is>
          <t>RESISTENCIA</t>
        </is>
      </c>
      <c r="L292">
        <f>RIGHT(A292,8)</f>
        <v/>
      </c>
      <c r="M292">
        <f>+IF(ISNUMBER(A292)="True",+RIGHT(A292,8),"11111")</f>
        <v/>
      </c>
    </row>
    <row r="293" ht="19.5" customHeight="1" s="34">
      <c r="A293" s="69" t="inlineStr">
        <is>
          <t>FGRRA20071971</t>
        </is>
      </c>
      <c r="B293" s="69" t="inlineStr">
        <is>
          <t>FGRRA20071971 FGRRA20071971</t>
        </is>
      </c>
      <c r="C293" s="69" t="n">
        <v>85522622</v>
      </c>
      <c r="D293" s="69" t="n">
        <v>40000001</v>
      </c>
      <c r="E293" s="70" t="inlineStr">
        <is>
          <t>EUROSISTEMAS SA</t>
        </is>
      </c>
      <c r="F293" s="70" t="inlineStr">
        <is>
          <t>HE01</t>
        </is>
      </c>
      <c r="G293" s="70" t="inlineStr">
        <is>
          <t>MAN</t>
        </is>
      </c>
      <c r="H293" s="69" t="n">
        <v>84000036</v>
      </c>
      <c r="I293" s="69" t="inlineStr">
        <is>
          <t>RED F MODERNA PARANA SA</t>
        </is>
      </c>
      <c r="J293" s="69" t="inlineStr">
        <is>
          <t>GRAL JOSE DE SAN MARTIN 1101</t>
        </is>
      </c>
      <c r="K293" s="69" t="inlineStr">
        <is>
          <t>PARANA</t>
        </is>
      </c>
      <c r="L293">
        <f>RIGHT(A293,8)</f>
        <v/>
      </c>
      <c r="M293">
        <f>+IF(ISNUMBER(A293)="True",+RIGHT(A293,8),"11111")</f>
        <v/>
      </c>
    </row>
    <row r="294" ht="19.5" customHeight="1" s="34">
      <c r="A294" s="69" t="inlineStr">
        <is>
          <t>MNITR12021961</t>
        </is>
      </c>
      <c r="B294" s="69" t="inlineStr">
        <is>
          <t>MNITR 12021961</t>
        </is>
      </c>
      <c r="C294" s="69" t="n">
        <v>85045507</v>
      </c>
      <c r="D294" s="69" t="n">
        <v>40000001</v>
      </c>
      <c r="E294" s="70" t="inlineStr">
        <is>
          <t>EUROSISTEMAS SA</t>
        </is>
      </c>
      <c r="F294" s="70" t="inlineStr">
        <is>
          <t>HE01</t>
        </is>
      </c>
      <c r="G294" s="70" t="inlineStr">
        <is>
          <t>MAN</t>
        </is>
      </c>
      <c r="H294" s="69" t="n">
        <v>84000987</v>
      </c>
      <c r="I294" s="69" t="inlineStr">
        <is>
          <t>RED F PATAGONICAS DEL SUR</t>
        </is>
      </c>
      <c r="J294" s="69" t="inlineStr">
        <is>
          <t>25 DE MAYO 543</t>
        </is>
      </c>
      <c r="K294" s="69" t="inlineStr">
        <is>
          <t>ESQUEL</t>
        </is>
      </c>
      <c r="L294">
        <f>RIGHT(A294,8)</f>
        <v/>
      </c>
      <c r="M294">
        <f>+IF(ISNUMBER(A294)="True",+RIGHT(A294,8),"11111")</f>
        <v/>
      </c>
    </row>
    <row r="295" ht="19.5" customHeight="1" s="34">
      <c r="A295" s="69" t="inlineStr">
        <is>
          <t>FNOMA14031970</t>
        </is>
      </c>
      <c r="B295" s="69" t="inlineStr">
        <is>
          <t>FNOMA14031970 FNOMA14031970</t>
        </is>
      </c>
      <c r="C295" s="69" t="n">
        <v>85523131</v>
      </c>
      <c r="D295" s="69" t="n">
        <v>40000001</v>
      </c>
      <c r="E295" s="70" t="inlineStr">
        <is>
          <t>EUROSISTEMAS SA</t>
        </is>
      </c>
      <c r="F295" s="70" t="inlineStr">
        <is>
          <t>HE01</t>
        </is>
      </c>
      <c r="G295" s="70" t="inlineStr">
        <is>
          <t>MAN</t>
        </is>
      </c>
      <c r="H295" s="69" t="n">
        <v>84000718</v>
      </c>
      <c r="I295" s="69" t="inlineStr">
        <is>
          <t>RED F ESPAÑOLA</t>
        </is>
      </c>
      <c r="J295" s="69" t="inlineStr">
        <is>
          <t>SAN MARTIN 301</t>
        </is>
      </c>
      <c r="K295" s="69" t="inlineStr">
        <is>
          <t>BAHIA BLANCA</t>
        </is>
      </c>
      <c r="L295">
        <f>RIGHT(A295,8)</f>
        <v/>
      </c>
      <c r="M295">
        <f>+IF(ISNUMBER(A295)="True",+RIGHT(A295,8),"11111")</f>
        <v/>
      </c>
    </row>
    <row r="296" ht="19.5" customHeight="1" s="34">
      <c r="A296" s="69" t="inlineStr">
        <is>
          <t>MJUDI19021964</t>
        </is>
      </c>
      <c r="B296" s="69" t="inlineStr">
        <is>
          <t>MJUDI19021964 MJUDI19021964</t>
        </is>
      </c>
      <c r="C296" s="69" t="n">
        <v>85523132</v>
      </c>
      <c r="D296" s="69" t="n">
        <v>40000001</v>
      </c>
      <c r="E296" s="70" t="inlineStr">
        <is>
          <t>EUROSISTEMAS SA</t>
        </is>
      </c>
      <c r="F296" s="70" t="inlineStr">
        <is>
          <t>HE01</t>
        </is>
      </c>
      <c r="G296" s="70" t="inlineStr">
        <is>
          <t>MAN</t>
        </is>
      </c>
      <c r="H296" s="69" t="n">
        <v>84000718</v>
      </c>
      <c r="I296" s="69" t="inlineStr">
        <is>
          <t>RED F ESPAÑOLA</t>
        </is>
      </c>
      <c r="J296" s="69" t="inlineStr">
        <is>
          <t>SAN MARTIN 301</t>
        </is>
      </c>
      <c r="K296" s="69" t="inlineStr">
        <is>
          <t>BAHIA BLANCA</t>
        </is>
      </c>
      <c r="L296">
        <f>RIGHT(A296,8)</f>
        <v/>
      </c>
      <c r="M296">
        <f>+IF(ISNUMBER(A296)="True",+RIGHT(A296,8),"11111")</f>
        <v/>
      </c>
    </row>
    <row r="297" ht="19.5" customHeight="1" s="34">
      <c r="A297" s="69" t="inlineStr">
        <is>
          <t>MLUAG19121992</t>
        </is>
      </c>
      <c r="B297" s="69" t="inlineStr">
        <is>
          <t>MLUAG 19.12.1992</t>
        </is>
      </c>
      <c r="C297" s="69" t="n">
        <v>85308815</v>
      </c>
      <c r="D297" s="69" t="n">
        <v>40000001</v>
      </c>
      <c r="E297" s="70" t="inlineStr">
        <is>
          <t>EUROSISTEMAS SA</t>
        </is>
      </c>
      <c r="F297" s="70" t="inlineStr">
        <is>
          <t>HE01</t>
        </is>
      </c>
      <c r="G297" s="70" t="inlineStr">
        <is>
          <t>MAN</t>
        </is>
      </c>
      <c r="H297" s="69" t="n">
        <v>84000641</v>
      </c>
      <c r="I297" s="69" t="inlineStr">
        <is>
          <t>RED F FARMATOTAL</t>
        </is>
      </c>
      <c r="J297" s="69" t="inlineStr">
        <is>
          <t>AVDA JOSE VICENTE ZAPATA 303</t>
        </is>
      </c>
      <c r="K297" s="69" t="inlineStr">
        <is>
          <t>MENDOZA</t>
        </is>
      </c>
      <c r="L297">
        <f>RIGHT(A297,8)</f>
        <v/>
      </c>
      <c r="M297">
        <f>+IF(ISNUMBER(A297)="True",+RIGHT(A297,8),"11111")</f>
        <v/>
      </c>
    </row>
    <row r="298" ht="19.5" customHeight="1" s="34">
      <c r="A298" s="69" t="inlineStr">
        <is>
          <t>FVIPA07101971</t>
        </is>
      </c>
      <c r="B298" s="69" t="inlineStr">
        <is>
          <t>FVIPA 07.10.1971</t>
        </is>
      </c>
      <c r="C298" s="69" t="n">
        <v>85045204</v>
      </c>
      <c r="D298" s="69" t="n">
        <v>40000001</v>
      </c>
      <c r="E298" s="70" t="inlineStr">
        <is>
          <t>EUROSISTEMAS SA</t>
        </is>
      </c>
      <c r="F298" s="70" t="inlineStr">
        <is>
          <t>HE01</t>
        </is>
      </c>
      <c r="G298" s="70" t="inlineStr">
        <is>
          <t>MAN</t>
        </is>
      </c>
      <c r="H298" s="69" t="n">
        <v>84004641</v>
      </c>
      <c r="I298" s="69" t="inlineStr">
        <is>
          <t>RED F FLEMING</t>
        </is>
      </c>
      <c r="J298" s="69" t="inlineStr">
        <is>
          <t>AVDA GRAL MANUEL BELGRANO 674</t>
        </is>
      </c>
      <c r="K298" s="69" t="inlineStr">
        <is>
          <t>SALTA</t>
        </is>
      </c>
      <c r="L298">
        <f>RIGHT(A298,8)</f>
        <v/>
      </c>
      <c r="M298">
        <f>+IF(ISNUMBER(A298)="True",+RIGHT(A298,8),"11111")</f>
        <v/>
      </c>
    </row>
    <row r="299" ht="19.5" customHeight="1" s="34">
      <c r="A299" s="69" t="inlineStr">
        <is>
          <t>MHUVA28071987</t>
        </is>
      </c>
      <c r="B299" s="69" t="inlineStr">
        <is>
          <t>MHUVA28071987 MHUVA28071987</t>
        </is>
      </c>
      <c r="C299" s="69" t="n">
        <v>85497786</v>
      </c>
      <c r="D299" s="69" t="n">
        <v>40000001</v>
      </c>
      <c r="E299" s="70" t="inlineStr">
        <is>
          <t>EUROSISTEMAS SA</t>
        </is>
      </c>
      <c r="F299" s="70" t="inlineStr">
        <is>
          <t>HE01</t>
        </is>
      </c>
      <c r="G299" s="70" t="inlineStr">
        <is>
          <t>MAN</t>
        </is>
      </c>
      <c r="H299" s="69" t="n">
        <v>84004641</v>
      </c>
      <c r="I299" s="69" t="inlineStr">
        <is>
          <t>RED F FLEMING</t>
        </is>
      </c>
      <c r="J299" s="69" t="inlineStr">
        <is>
          <t>AVDA GRAL MANUEL BELGRANO 674</t>
        </is>
      </c>
      <c r="K299" s="69" t="inlineStr">
        <is>
          <t>SALTA</t>
        </is>
      </c>
      <c r="L299">
        <f>RIGHT(A299,8)</f>
        <v/>
      </c>
      <c r="M299">
        <f>+IF(ISNUMBER(A299)="True",+RIGHT(A299,8),"11111")</f>
        <v/>
      </c>
    </row>
    <row r="300" ht="19.5" customHeight="1" s="34">
      <c r="A300" s="69" t="inlineStr">
        <is>
          <t>MNIFE20031996</t>
        </is>
      </c>
      <c r="B300" s="69" t="inlineStr">
        <is>
          <t>MNIFE20031996 MNIFE20031996</t>
        </is>
      </c>
      <c r="C300" s="69" t="n">
        <v>85224187</v>
      </c>
      <c r="D300" s="69" t="n">
        <v>40000001</v>
      </c>
      <c r="E300" s="70" t="inlineStr">
        <is>
          <t>EUROSISTEMAS SA</t>
        </is>
      </c>
      <c r="F300" s="70" t="inlineStr">
        <is>
          <t>HE01</t>
        </is>
      </c>
      <c r="G300" s="70" t="inlineStr">
        <is>
          <t>MAN</t>
        </is>
      </c>
      <c r="H300" s="69" t="n">
        <v>84004641</v>
      </c>
      <c r="I300" s="69" t="inlineStr">
        <is>
          <t>RED F FLEMING</t>
        </is>
      </c>
      <c r="J300" s="69" t="inlineStr">
        <is>
          <t>AVDA GRAL MANUEL BELGRANO 674</t>
        </is>
      </c>
      <c r="K300" s="69" t="inlineStr">
        <is>
          <t>SALTA</t>
        </is>
      </c>
      <c r="L300">
        <f>RIGHT(A300,8)</f>
        <v/>
      </c>
      <c r="M300">
        <f>+IF(ISNUMBER(A300)="True",+RIGHT(A300,8),"11111")</f>
        <v/>
      </c>
    </row>
    <row r="301" ht="19.5" customHeight="1" s="34">
      <c r="A301" s="69" t="inlineStr">
        <is>
          <t>MJODA13061970</t>
        </is>
      </c>
      <c r="B301" s="69" t="inlineStr">
        <is>
          <t>MJODA13061970 MJODA13061970</t>
        </is>
      </c>
      <c r="C301" s="69" t="n">
        <v>85332103</v>
      </c>
      <c r="D301" s="69" t="n">
        <v>40000001</v>
      </c>
      <c r="E301" s="70" t="inlineStr">
        <is>
          <t>EUROSISTEMAS SA</t>
        </is>
      </c>
      <c r="F301" s="70" t="inlineStr">
        <is>
          <t>HE01</t>
        </is>
      </c>
      <c r="G301" s="70" t="inlineStr">
        <is>
          <t>MAN</t>
        </is>
      </c>
      <c r="H301" s="69" t="n">
        <v>84007137</v>
      </c>
      <c r="I301" s="69" t="inlineStr">
        <is>
          <t>RED F ROSSI</t>
        </is>
      </c>
      <c r="J301" s="69" t="inlineStr">
        <is>
          <t>BV SOLIS 1411</t>
        </is>
      </c>
      <c r="K301" s="69" t="inlineStr">
        <is>
          <t>FIRMAT</t>
        </is>
      </c>
      <c r="L301">
        <f>RIGHT(A301,8)</f>
        <v/>
      </c>
      <c r="M301">
        <f>+IF(ISNUMBER(A301)="True",+RIGHT(A301,8),"11111")</f>
        <v/>
      </c>
    </row>
    <row r="302" ht="19.5" customHeight="1" s="34">
      <c r="A302" s="69" t="inlineStr">
        <is>
          <t>MJUPA24071982</t>
        </is>
      </c>
      <c r="B302" s="69" t="inlineStr">
        <is>
          <t>MJUPA24.07.1982 MJUPA24.07.1982</t>
        </is>
      </c>
      <c r="C302" s="69" t="n">
        <v>85395062</v>
      </c>
      <c r="D302" s="69" t="n">
        <v>40000001</v>
      </c>
      <c r="E302" s="70" t="inlineStr">
        <is>
          <t>EUROSISTEMAS SA</t>
        </is>
      </c>
      <c r="F302" s="70" t="inlineStr">
        <is>
          <t>HE01</t>
        </is>
      </c>
      <c r="G302" s="70" t="inlineStr">
        <is>
          <t>MAN</t>
        </is>
      </c>
      <c r="H302" s="69" t="n">
        <v>84006816</v>
      </c>
      <c r="I302" s="69" t="inlineStr">
        <is>
          <t>RED F DEL MILAGRO</t>
        </is>
      </c>
      <c r="J302" s="69" t="inlineStr">
        <is>
          <t>ALVARADO 487</t>
        </is>
      </c>
      <c r="K302" s="69" t="inlineStr">
        <is>
          <t>SAN RAMON DE LA NUEVA ORAN</t>
        </is>
      </c>
      <c r="L302">
        <f>RIGHT(A302,8)</f>
        <v/>
      </c>
      <c r="M302">
        <f>+IF(ISNUMBER(A302)="True",+RIGHT(A302,8),"11111")</f>
        <v/>
      </c>
    </row>
    <row r="303" ht="19.5" customHeight="1" s="34">
      <c r="A303" s="69" t="inlineStr">
        <is>
          <t>FLOSA25061989</t>
        </is>
      </c>
      <c r="B303" s="69" t="inlineStr">
        <is>
          <t>FLOSA 25.06.1989</t>
        </is>
      </c>
      <c r="C303" s="69" t="n">
        <v>85308798</v>
      </c>
      <c r="D303" s="69" t="n">
        <v>40000001</v>
      </c>
      <c r="E303" s="70" t="inlineStr">
        <is>
          <t>EUROSISTEMAS SA</t>
        </is>
      </c>
      <c r="F303" s="70" t="inlineStr">
        <is>
          <t>HE01</t>
        </is>
      </c>
      <c r="G303" s="70" t="inlineStr">
        <is>
          <t>MAN</t>
        </is>
      </c>
      <c r="H303" s="69" t="n">
        <v>84000641</v>
      </c>
      <c r="I303" s="69" t="inlineStr">
        <is>
          <t>RED F FARMATOTAL</t>
        </is>
      </c>
      <c r="J303" s="69" t="inlineStr">
        <is>
          <t>AVDA JOSE VICENTE ZAPATA 303</t>
        </is>
      </c>
      <c r="K303" s="69" t="inlineStr">
        <is>
          <t>MENDOZA</t>
        </is>
      </c>
      <c r="L303">
        <f>RIGHT(A303,8)</f>
        <v/>
      </c>
      <c r="M303">
        <f>+IF(ISNUMBER(A303)="True",+RIGHT(A303,8),"11111")</f>
        <v/>
      </c>
    </row>
    <row r="304" ht="19.5" customHeight="1" s="34">
      <c r="A304" s="69" t="inlineStr">
        <is>
          <t>MCARO30101992</t>
        </is>
      </c>
      <c r="B304" s="69" t="inlineStr">
        <is>
          <t>MCARO 30.10.1992</t>
        </is>
      </c>
      <c r="C304" s="69" t="n">
        <v>85221012</v>
      </c>
      <c r="D304" s="69" t="n">
        <v>40000001</v>
      </c>
      <c r="E304" s="70" t="inlineStr">
        <is>
          <t>EUROSISTEMAS SA</t>
        </is>
      </c>
      <c r="F304" s="70" t="inlineStr">
        <is>
          <t>HE01</t>
        </is>
      </c>
      <c r="G304" s="70" t="inlineStr">
        <is>
          <t>MAN</t>
        </is>
      </c>
      <c r="H304" s="69" t="n">
        <v>84006581</v>
      </c>
      <c r="I304" s="69" t="inlineStr">
        <is>
          <t>RED F GENERAL PAZ CENTRO</t>
        </is>
      </c>
      <c r="J304" s="69" t="inlineStr">
        <is>
          <t>TUCUMAN 496</t>
        </is>
      </c>
      <c r="K304" s="69" t="inlineStr">
        <is>
          <t>CORDOBA</t>
        </is>
      </c>
      <c r="L304">
        <f>RIGHT(A304,8)</f>
        <v/>
      </c>
      <c r="M304">
        <f>+IF(ISNUMBER(A304)="True",+RIGHT(A304,8),"11111")</f>
        <v/>
      </c>
    </row>
    <row r="305" ht="19.5" customHeight="1" s="34">
      <c r="A305" s="69" t="inlineStr">
        <is>
          <t>MJOTO28101967</t>
        </is>
      </c>
      <c r="B305" s="69" t="inlineStr">
        <is>
          <t>MJOTO28101967 MJOTO28101967</t>
        </is>
      </c>
      <c r="C305" s="69" t="n">
        <v>85101187</v>
      </c>
      <c r="D305" s="69" t="n">
        <v>40000001</v>
      </c>
      <c r="E305" s="70" t="inlineStr">
        <is>
          <t>EUROSISTEMAS SA</t>
        </is>
      </c>
      <c r="F305" s="70" t="inlineStr">
        <is>
          <t>HE01</t>
        </is>
      </c>
      <c r="G305" s="70" t="inlineStr">
        <is>
          <t>MAN</t>
        </is>
      </c>
      <c r="H305" s="69" t="n">
        <v>84001216</v>
      </c>
      <c r="I305" s="69" t="inlineStr">
        <is>
          <t>RED F CUYO SRL</t>
        </is>
      </c>
      <c r="J305" s="69" t="inlineStr">
        <is>
          <t>AV SAN MARTIN OESTE 2918</t>
        </is>
      </c>
      <c r="K305" s="69" t="inlineStr">
        <is>
          <t>SAN JUAN</t>
        </is>
      </c>
      <c r="L305">
        <f>RIGHT(A305,8)</f>
        <v/>
      </c>
      <c r="M305">
        <f>+IF(ISNUMBER(A305)="True",+RIGHT(A305,8),"11111")</f>
        <v/>
      </c>
    </row>
    <row r="306" ht="19.5" customHeight="1" s="34">
      <c r="A306" s="69" t="inlineStr">
        <is>
          <t>MPAOCMPAOC</t>
        </is>
      </c>
      <c r="B306" s="69" t="inlineStr">
        <is>
          <t>MPAOC MPAOC</t>
        </is>
      </c>
      <c r="C306" s="69" t="n">
        <v>85051439</v>
      </c>
      <c r="D306" s="69" t="n">
        <v>40000001</v>
      </c>
      <c r="E306" s="70" t="inlineStr">
        <is>
          <t>EUROSISTEMAS SA</t>
        </is>
      </c>
      <c r="F306" s="70" t="inlineStr">
        <is>
          <t>HE01</t>
        </is>
      </c>
      <c r="G306" s="70" t="inlineStr">
        <is>
          <t>MAN</t>
        </is>
      </c>
      <c r="H306" s="69" t="n">
        <v>84004641</v>
      </c>
      <c r="I306" s="69" t="inlineStr">
        <is>
          <t>RED F FLEMING</t>
        </is>
      </c>
      <c r="J306" s="69" t="inlineStr">
        <is>
          <t>AVDA GRAL MANUEL BELGRANO 674</t>
        </is>
      </c>
      <c r="K306" s="69" t="inlineStr">
        <is>
          <t>SALTA</t>
        </is>
      </c>
      <c r="L306">
        <f>RIGHT(A306,8)</f>
        <v/>
      </c>
      <c r="M306">
        <f>+IF(ISNUMBER(A306)="True",+RIGHT(A306,8),"11111")</f>
        <v/>
      </c>
    </row>
    <row r="307" ht="19.5" customHeight="1" s="34">
      <c r="A307" s="69" t="inlineStr">
        <is>
          <t>MCROJ16031984</t>
        </is>
      </c>
      <c r="B307" s="69" t="inlineStr">
        <is>
          <t>MCROJ16031984 MCROJ16031984</t>
        </is>
      </c>
      <c r="C307" s="69" t="n">
        <v>85490549</v>
      </c>
      <c r="D307" s="69" t="n">
        <v>40000001</v>
      </c>
      <c r="E307" s="70" t="inlineStr">
        <is>
          <t>EUROSISTEMAS SA</t>
        </is>
      </c>
      <c r="F307" s="70" t="inlineStr">
        <is>
          <t>HE01</t>
        </is>
      </c>
      <c r="G307" s="70" t="inlineStr">
        <is>
          <t>MAN</t>
        </is>
      </c>
      <c r="H307" s="69" t="n">
        <v>84001201</v>
      </c>
      <c r="I307" s="69" t="inlineStr">
        <is>
          <t>RED F MARIA AUXILIADORA</t>
        </is>
      </c>
      <c r="J307" s="69" t="inlineStr">
        <is>
          <t>AVDA GONZALEZ LELONG 506</t>
        </is>
      </c>
      <c r="K307" s="69" t="inlineStr">
        <is>
          <t>FORMOSA</t>
        </is>
      </c>
      <c r="L307">
        <f>RIGHT(A307,8)</f>
        <v/>
      </c>
      <c r="M307">
        <f>+IF(ISNUMBER(A307)="True",+RIGHT(A307,8),"11111")</f>
        <v/>
      </c>
    </row>
    <row r="308" ht="19.5" customHeight="1" s="34">
      <c r="A308" s="69" t="inlineStr">
        <is>
          <t>MNERI25041991</t>
        </is>
      </c>
      <c r="B308" s="69" t="inlineStr">
        <is>
          <t>MNERI 25041991</t>
        </is>
      </c>
      <c r="C308" s="69" t="n">
        <v>85433422</v>
      </c>
      <c r="D308" s="69" t="n">
        <v>40000001</v>
      </c>
      <c r="E308" s="70" t="inlineStr">
        <is>
          <t>EUROSISTEMAS SA</t>
        </is>
      </c>
      <c r="F308" s="70" t="inlineStr">
        <is>
          <t>HE01</t>
        </is>
      </c>
      <c r="G308" s="70" t="inlineStr">
        <is>
          <t>MAN</t>
        </is>
      </c>
      <c r="H308" s="69" t="n">
        <v>84008430</v>
      </c>
      <c r="I308" s="69" t="inlineStr">
        <is>
          <t>RED F GRAL PAZ POSADAS 2</t>
        </is>
      </c>
      <c r="J308" s="69" t="inlineStr">
        <is>
          <t>ENTRE RIOS 1797</t>
        </is>
      </c>
      <c r="K308" s="69" t="inlineStr">
        <is>
          <t>POSADAS</t>
        </is>
      </c>
      <c r="L308">
        <f>RIGHT(A308,8)</f>
        <v/>
      </c>
      <c r="M308">
        <f>+IF(ISNUMBER(A308)="True",+RIGHT(A308,8),"11111")</f>
        <v/>
      </c>
    </row>
    <row r="309" ht="19.5" customHeight="1" s="34">
      <c r="A309" s="69" t="inlineStr">
        <is>
          <t>MJOPO20101998</t>
        </is>
      </c>
      <c r="B309" s="69" t="inlineStr">
        <is>
          <t>MJOPO20101998 MJOPO20101998</t>
        </is>
      </c>
      <c r="C309" s="69" t="n">
        <v>85529029</v>
      </c>
      <c r="D309" s="69" t="n">
        <v>40000001</v>
      </c>
      <c r="E309" s="70" t="inlineStr">
        <is>
          <t>EUROSISTEMAS SA</t>
        </is>
      </c>
      <c r="F309" s="70" t="inlineStr">
        <is>
          <t>HE01</t>
        </is>
      </c>
      <c r="G309" s="70" t="inlineStr">
        <is>
          <t>MAN</t>
        </is>
      </c>
      <c r="H309" s="69" t="n">
        <v>84001268</v>
      </c>
      <c r="I309" s="69" t="inlineStr">
        <is>
          <t>RED F SAN MARTIN SCS</t>
        </is>
      </c>
      <c r="J309" s="69" t="inlineStr">
        <is>
          <t>SAN MARTIN 244</t>
        </is>
      </c>
      <c r="K309" s="69" t="inlineStr">
        <is>
          <t>SAN SALVADOR DE JUJUY</t>
        </is>
      </c>
      <c r="L309">
        <f>RIGHT(A309,8)</f>
        <v/>
      </c>
      <c r="M309">
        <f>+IF(ISNUMBER(A309)="True",+RIGHT(A309,8),"11111")</f>
        <v/>
      </c>
    </row>
    <row r="310" ht="19.5" customHeight="1" s="34">
      <c r="A310" s="69" t="inlineStr">
        <is>
          <t>FSUJA31031972</t>
        </is>
      </c>
      <c r="B310" s="69" t="inlineStr">
        <is>
          <t>FSUJA 31031972</t>
        </is>
      </c>
      <c r="C310" s="69" t="n">
        <v>85045182</v>
      </c>
      <c r="D310" s="69" t="n">
        <v>40000001</v>
      </c>
      <c r="E310" s="70" t="inlineStr">
        <is>
          <t>EUROSISTEMAS SA</t>
        </is>
      </c>
      <c r="F310" s="70" t="inlineStr">
        <is>
          <t>HE01</t>
        </is>
      </c>
      <c r="G310" s="70" t="inlineStr">
        <is>
          <t>MAN</t>
        </is>
      </c>
      <c r="H310" s="69" t="n">
        <v>84008430</v>
      </c>
      <c r="I310" s="69" t="inlineStr">
        <is>
          <t>RED F GRAL PAZ POSADAS 2</t>
        </is>
      </c>
      <c r="J310" s="69" t="inlineStr">
        <is>
          <t>ENTRE RIOS 1797</t>
        </is>
      </c>
      <c r="K310" s="69" t="inlineStr">
        <is>
          <t>POSADAS</t>
        </is>
      </c>
      <c r="L310">
        <f>RIGHT(A310,8)</f>
        <v/>
      </c>
      <c r="M310">
        <f>+IF(ISNUMBER(A310)="True",+RIGHT(A310,8),"11111")</f>
        <v/>
      </c>
    </row>
    <row r="311" ht="19.5" customHeight="1" s="34">
      <c r="A311" s="69" t="inlineStr">
        <is>
          <t>MEDPI13081967</t>
        </is>
      </c>
      <c r="B311" s="69" t="inlineStr">
        <is>
          <t>MEDPI13.08.1967 MEDPI13.08.1967</t>
        </is>
      </c>
      <c r="C311" s="69" t="n">
        <v>85045179</v>
      </c>
      <c r="D311" s="69" t="n">
        <v>40000001</v>
      </c>
      <c r="E311" s="70" t="inlineStr">
        <is>
          <t>EUROSISTEMAS SA</t>
        </is>
      </c>
      <c r="F311" s="70" t="inlineStr">
        <is>
          <t>HE01</t>
        </is>
      </c>
      <c r="G311" s="70" t="inlineStr">
        <is>
          <t>MAN</t>
        </is>
      </c>
      <c r="H311" s="69" t="n">
        <v>84008430</v>
      </c>
      <c r="I311" s="69" t="inlineStr">
        <is>
          <t>RED F GRAL PAZ POSADAS 2</t>
        </is>
      </c>
      <c r="J311" s="69" t="inlineStr">
        <is>
          <t>ENTRE RIOS 1797</t>
        </is>
      </c>
      <c r="K311" s="69" t="inlineStr">
        <is>
          <t>POSADAS</t>
        </is>
      </c>
      <c r="L311">
        <f>RIGHT(A311,8)</f>
        <v/>
      </c>
      <c r="M311">
        <f>+IF(ISNUMBER(A311)="True",+RIGHT(A311,8),"11111")</f>
        <v/>
      </c>
    </row>
    <row r="312" ht="19.5" customHeight="1" s="34">
      <c r="A312" s="69" t="inlineStr">
        <is>
          <t>FEVCR08111986</t>
        </is>
      </c>
      <c r="B312" s="69" t="inlineStr">
        <is>
          <t>FEVCR 08111986</t>
        </is>
      </c>
      <c r="C312" s="69" t="n">
        <v>85430378</v>
      </c>
      <c r="D312" s="69" t="n">
        <v>40000001</v>
      </c>
      <c r="E312" s="70" t="inlineStr">
        <is>
          <t>EUROSISTEMAS SA</t>
        </is>
      </c>
      <c r="F312" s="70" t="inlineStr">
        <is>
          <t>HE01</t>
        </is>
      </c>
      <c r="G312" s="70" t="inlineStr">
        <is>
          <t>MAN</t>
        </is>
      </c>
      <c r="H312" s="69" t="n">
        <v>84001268</v>
      </c>
      <c r="I312" s="69" t="inlineStr">
        <is>
          <t>RED F SAN MARTIN SCS</t>
        </is>
      </c>
      <c r="J312" s="69" t="inlineStr">
        <is>
          <t>SAN MARTIN 244</t>
        </is>
      </c>
      <c r="K312" s="69" t="inlineStr">
        <is>
          <t>SAN SALVADOR DE JUJUY</t>
        </is>
      </c>
      <c r="L312">
        <f>RIGHT(A312,8)</f>
        <v/>
      </c>
      <c r="M312">
        <f>+IF(ISNUMBER(A312)="True",+RIGHT(A312,8),"11111")</f>
        <v/>
      </c>
    </row>
    <row r="313" ht="19.5" customHeight="1" s="34">
      <c r="A313" s="69" t="inlineStr">
        <is>
          <t>FMIRI10091998</t>
        </is>
      </c>
      <c r="B313" s="69" t="inlineStr">
        <is>
          <t>FMIRI 10.09.1998</t>
        </is>
      </c>
      <c r="C313" s="69" t="n">
        <v>85401253</v>
      </c>
      <c r="D313" s="69" t="n">
        <v>40000001</v>
      </c>
      <c r="E313" s="70" t="inlineStr">
        <is>
          <t>EUROSISTEMAS SA</t>
        </is>
      </c>
      <c r="F313" s="70" t="inlineStr">
        <is>
          <t>HE01</t>
        </is>
      </c>
      <c r="G313" s="70" t="inlineStr">
        <is>
          <t>MAN</t>
        </is>
      </c>
      <c r="H313" s="69" t="n">
        <v>84000349</v>
      </c>
      <c r="I313" s="69" t="inlineStr">
        <is>
          <t>RED F PAS-CO</t>
        </is>
      </c>
      <c r="J313" s="69" t="inlineStr">
        <is>
          <t>PRES HIPOLITO YRIGOYEN 123</t>
        </is>
      </c>
      <c r="K313" s="69" t="inlineStr">
        <is>
          <t>SANTA ROSA</t>
        </is>
      </c>
      <c r="L313">
        <f>RIGHT(A313,8)</f>
        <v/>
      </c>
      <c r="M313">
        <f>+IF(ISNUMBER(A313)="True",+RIGHT(A313,8),"11111")</f>
        <v/>
      </c>
    </row>
    <row r="314" ht="19.5" customHeight="1" s="34">
      <c r="A314" s="69" t="inlineStr">
        <is>
          <t>MGAES18061994</t>
        </is>
      </c>
      <c r="B314" s="69" t="inlineStr">
        <is>
          <t>MGAES18.06.1994 MGAES18.06.1994</t>
        </is>
      </c>
      <c r="C314" s="69" t="n">
        <v>85352754</v>
      </c>
      <c r="D314" s="69" t="n">
        <v>40000001</v>
      </c>
      <c r="E314" s="70" t="inlineStr">
        <is>
          <t>EUROSISTEMAS SA</t>
        </is>
      </c>
      <c r="F314" s="70" t="inlineStr">
        <is>
          <t>HE01</t>
        </is>
      </c>
      <c r="G314" s="70" t="inlineStr">
        <is>
          <t>MAN</t>
        </is>
      </c>
      <c r="H314" s="69" t="n">
        <v>84000349</v>
      </c>
      <c r="I314" s="69" t="inlineStr">
        <is>
          <t>RED F PAS-CO</t>
        </is>
      </c>
      <c r="J314" s="69" t="inlineStr">
        <is>
          <t>PRES HIPOLITO YRIGOYEN 123</t>
        </is>
      </c>
      <c r="K314" s="69" t="inlineStr">
        <is>
          <t>SANTA ROSA</t>
        </is>
      </c>
      <c r="L314">
        <f>RIGHT(A314,8)</f>
        <v/>
      </c>
      <c r="M314">
        <f>+IF(ISNUMBER(A314)="True",+RIGHT(A314,8),"11111")</f>
        <v/>
      </c>
    </row>
    <row r="315" ht="19.5" customHeight="1" s="34">
      <c r="A315" s="69" t="inlineStr">
        <is>
          <t>MDAGA08051985</t>
        </is>
      </c>
      <c r="B315" s="69" t="inlineStr">
        <is>
          <t>MDAGA 08.05.1985</t>
        </is>
      </c>
      <c r="C315" s="69" t="n">
        <v>85340677</v>
      </c>
      <c r="D315" s="69" t="n">
        <v>40000001</v>
      </c>
      <c r="E315" s="70" t="inlineStr">
        <is>
          <t>EUROSISTEMAS SA</t>
        </is>
      </c>
      <c r="F315" s="70" t="inlineStr">
        <is>
          <t>HE01</t>
        </is>
      </c>
      <c r="G315" s="70" t="inlineStr">
        <is>
          <t>MAN</t>
        </is>
      </c>
      <c r="H315" s="69" t="n">
        <v>84000713</v>
      </c>
      <c r="I315" s="69" t="inlineStr">
        <is>
          <t>RED F DANIOTTI</t>
        </is>
      </c>
      <c r="J315" s="69" t="inlineStr">
        <is>
          <t>VICENTE AGUERO 336</t>
        </is>
      </c>
      <c r="K315" s="69" t="inlineStr">
        <is>
          <t>JESUS MARIA</t>
        </is>
      </c>
      <c r="L315">
        <f>RIGHT(A315,8)</f>
        <v/>
      </c>
      <c r="M315">
        <f>+IF(ISNUMBER(A315)="True",+RIGHT(A315,8),"11111")</f>
        <v/>
      </c>
    </row>
    <row r="316" ht="19.5" customHeight="1" s="34">
      <c r="A316" s="69" t="inlineStr">
        <is>
          <t>MRIME07071990</t>
        </is>
      </c>
      <c r="B316" s="69" t="inlineStr">
        <is>
          <t>MRIME07071990 MRIME07071990</t>
        </is>
      </c>
      <c r="C316" s="69" t="n">
        <v>85530271</v>
      </c>
      <c r="D316" s="69" t="n">
        <v>40000001</v>
      </c>
      <c r="E316" s="70" t="inlineStr">
        <is>
          <t>EUROSISTEMAS SA</t>
        </is>
      </c>
      <c r="F316" s="70" t="inlineStr">
        <is>
          <t>HE01</t>
        </is>
      </c>
      <c r="G316" s="70" t="inlineStr">
        <is>
          <t>MAN</t>
        </is>
      </c>
      <c r="H316" s="69" t="n">
        <v>84004641</v>
      </c>
      <c r="I316" s="69" t="inlineStr">
        <is>
          <t>RED F FLEMING</t>
        </is>
      </c>
      <c r="J316" s="69" t="inlineStr">
        <is>
          <t>AVDA GRAL MANUEL BELGRANO 674</t>
        </is>
      </c>
      <c r="K316" s="69" t="inlineStr">
        <is>
          <t>SALTA</t>
        </is>
      </c>
      <c r="L316">
        <f>RIGHT(A316,8)</f>
        <v/>
      </c>
      <c r="M316">
        <f>+IF(ISNUMBER(A316)="True",+RIGHT(A316,8),"11111")</f>
        <v/>
      </c>
    </row>
    <row r="317" ht="19.5" customHeight="1" s="34">
      <c r="A317" s="69" t="inlineStr">
        <is>
          <t>MSAÑU28121998</t>
        </is>
      </c>
      <c r="B317" s="69" t="inlineStr">
        <is>
          <t>MSAÑU28121998 MSAÑU28121998</t>
        </is>
      </c>
      <c r="C317" s="69" t="n">
        <v>85531793</v>
      </c>
      <c r="D317" s="69" t="n">
        <v>40000001</v>
      </c>
      <c r="E317" s="70" t="inlineStr">
        <is>
          <t>EUROSISTEMAS SA</t>
        </is>
      </c>
      <c r="F317" s="70" t="inlineStr">
        <is>
          <t>HE01</t>
        </is>
      </c>
      <c r="G317" s="70" t="inlineStr">
        <is>
          <t>MAN</t>
        </is>
      </c>
      <c r="H317" s="69" t="n">
        <v>84009835</v>
      </c>
      <c r="I317" s="69" t="inlineStr">
        <is>
          <t>RED F AUTOFARMA (COMODORO RIVADAVIA</t>
        </is>
      </c>
      <c r="J317" s="69" t="inlineStr">
        <is>
          <t>SAN MARTIN 313</t>
        </is>
      </c>
      <c r="K317" s="69" t="inlineStr">
        <is>
          <t>COMODORO RIVADAVIA</t>
        </is>
      </c>
      <c r="L317">
        <f>RIGHT(A317,8)</f>
        <v/>
      </c>
      <c r="M317">
        <f>+IF(ISNUMBER(A317)="True",+RIGHT(A317,8),"11111")</f>
        <v/>
      </c>
    </row>
    <row r="318" ht="19.5" customHeight="1" s="34">
      <c r="A318" s="69" t="inlineStr">
        <is>
          <t>MFEDA15091958</t>
        </is>
      </c>
      <c r="B318" s="69" t="inlineStr">
        <is>
          <t>MFEDA15091958 MFEDA15091958</t>
        </is>
      </c>
      <c r="C318" s="69" t="n">
        <v>85531795</v>
      </c>
      <c r="D318" s="69" t="n">
        <v>40000001</v>
      </c>
      <c r="E318" s="70" t="inlineStr">
        <is>
          <t>EUROSISTEMAS SA</t>
        </is>
      </c>
      <c r="F318" s="70" t="inlineStr">
        <is>
          <t>HE01</t>
        </is>
      </c>
      <c r="G318" s="70" t="inlineStr">
        <is>
          <t>MAN</t>
        </is>
      </c>
      <c r="H318" s="69" t="n">
        <v>84004641</v>
      </c>
      <c r="I318" s="69" t="inlineStr">
        <is>
          <t>RED F FLEMING</t>
        </is>
      </c>
      <c r="J318" s="69" t="inlineStr">
        <is>
          <t>AVDA GRAL MANUEL BELGRANO 674</t>
        </is>
      </c>
      <c r="K318" s="69" t="inlineStr">
        <is>
          <t>SALTA</t>
        </is>
      </c>
      <c r="L318">
        <f>RIGHT(A318,8)</f>
        <v/>
      </c>
      <c r="M318">
        <f>+IF(ISNUMBER(A318)="True",+RIGHT(A318,8),"11111")</f>
        <v/>
      </c>
    </row>
    <row r="319" ht="19.5" customHeight="1" s="34">
      <c r="A319" s="69" t="inlineStr">
        <is>
          <t>MVIMA26111982</t>
        </is>
      </c>
      <c r="B319" s="69" t="inlineStr">
        <is>
          <t>MVIMA26111982 MVIMA26111982</t>
        </is>
      </c>
      <c r="C319" s="69" t="n">
        <v>85511011</v>
      </c>
      <c r="D319" s="69" t="n">
        <v>40000001</v>
      </c>
      <c r="E319" s="70" t="inlineStr">
        <is>
          <t>EUROSISTEMAS SA</t>
        </is>
      </c>
      <c r="F319" s="70" t="inlineStr">
        <is>
          <t>HE01</t>
        </is>
      </c>
      <c r="G319" s="70" t="inlineStr">
        <is>
          <t>MAN</t>
        </is>
      </c>
      <c r="H319" s="69" t="n">
        <v>84008651</v>
      </c>
      <c r="I319" s="69" t="inlineStr">
        <is>
          <t>RED F GENERAL PAZ RESISTENCIA</t>
        </is>
      </c>
      <c r="J319" s="69" t="inlineStr">
        <is>
          <t>SANTA FE 124</t>
        </is>
      </c>
      <c r="K319" s="69" t="inlineStr">
        <is>
          <t>RESISTENCIA</t>
        </is>
      </c>
      <c r="L319">
        <f>RIGHT(A319,8)</f>
        <v/>
      </c>
      <c r="M319">
        <f>+IF(ISNUMBER(A319)="True",+RIGHT(A319,8),"11111")</f>
        <v/>
      </c>
    </row>
    <row r="320" ht="19.5" customHeight="1" s="34">
      <c r="A320" s="69" t="inlineStr">
        <is>
          <t>MCAVA06021989</t>
        </is>
      </c>
      <c r="B320" s="69" t="inlineStr">
        <is>
          <t>MCAVA06021989 MCAVA06021989</t>
        </is>
      </c>
      <c r="C320" s="69" t="n">
        <v>85532760</v>
      </c>
      <c r="D320" s="69" t="n">
        <v>40000001</v>
      </c>
      <c r="E320" s="70" t="inlineStr">
        <is>
          <t>EUROSISTEMAS SA</t>
        </is>
      </c>
      <c r="F320" s="70" t="inlineStr">
        <is>
          <t>HE01</t>
        </is>
      </c>
      <c r="G320" s="70" t="inlineStr">
        <is>
          <t>MAN</t>
        </is>
      </c>
      <c r="H320" s="69" t="n">
        <v>84001201</v>
      </c>
      <c r="I320" s="69" t="inlineStr">
        <is>
          <t>RED F MARIA AUXILIADORA</t>
        </is>
      </c>
      <c r="J320" s="69" t="inlineStr">
        <is>
          <t>AVDA GONZALEZ LELONG 506</t>
        </is>
      </c>
      <c r="K320" s="69" t="inlineStr">
        <is>
          <t>FORMOSA</t>
        </is>
      </c>
      <c r="L320">
        <f>RIGHT(A320,8)</f>
        <v/>
      </c>
      <c r="M320">
        <f>+IF(ISNUMBER(A320)="True",+RIGHT(A320,8),"11111")</f>
        <v/>
      </c>
    </row>
    <row r="321" ht="19.5" customHeight="1" s="34">
      <c r="A321" s="69" t="inlineStr">
        <is>
          <t>MHEFE07081984</t>
        </is>
      </c>
      <c r="B321" s="69" t="inlineStr">
        <is>
          <t>MHEFE07081984 MHEFE07081984</t>
        </is>
      </c>
      <c r="C321" s="69" t="n">
        <v>85043742</v>
      </c>
      <c r="D321" s="69" t="n">
        <v>40000001</v>
      </c>
      <c r="E321" s="70" t="inlineStr">
        <is>
          <t>EUROSISTEMAS SA</t>
        </is>
      </c>
      <c r="F321" s="70" t="inlineStr">
        <is>
          <t>HE01</t>
        </is>
      </c>
      <c r="G321" s="70" t="inlineStr">
        <is>
          <t>MAN</t>
        </is>
      </c>
      <c r="H321" s="69" t="n">
        <v>84006581</v>
      </c>
      <c r="I321" s="69" t="inlineStr">
        <is>
          <t>RED F GENERAL PAZ CENTRO</t>
        </is>
      </c>
      <c r="J321" s="69" t="inlineStr">
        <is>
          <t>TUCUMAN 496</t>
        </is>
      </c>
      <c r="K321" s="69" t="inlineStr">
        <is>
          <t>CORDOBA</t>
        </is>
      </c>
      <c r="L321">
        <f>RIGHT(A321,8)</f>
        <v/>
      </c>
      <c r="M321">
        <f>+IF(ISNUMBER(A321)="True",+RIGHT(A321,8),"11111")</f>
        <v/>
      </c>
    </row>
    <row r="322" ht="19.5" customHeight="1" s="34">
      <c r="A322" s="69" t="inlineStr">
        <is>
          <t>FANCAFANCA</t>
        </is>
      </c>
      <c r="B322" s="69" t="inlineStr">
        <is>
          <t>FANCA FANCA</t>
        </is>
      </c>
      <c r="C322" s="69" t="n">
        <v>85322366</v>
      </c>
      <c r="D322" s="69" t="n">
        <v>40000001</v>
      </c>
      <c r="E322" s="70" t="inlineStr">
        <is>
          <t>EUROSISTEMAS SA</t>
        </is>
      </c>
      <c r="F322" s="70" t="inlineStr">
        <is>
          <t>HE01</t>
        </is>
      </c>
      <c r="G322" s="70" t="inlineStr">
        <is>
          <t>MAN</t>
        </is>
      </c>
      <c r="H322" s="69" t="n">
        <v>84004641</v>
      </c>
      <c r="I322" s="69" t="inlineStr">
        <is>
          <t>RED F FLEMING</t>
        </is>
      </c>
      <c r="J322" s="69" t="inlineStr">
        <is>
          <t>AVDA GRAL MANUEL BELGRANO 674</t>
        </is>
      </c>
      <c r="K322" s="69" t="inlineStr">
        <is>
          <t>SALTA</t>
        </is>
      </c>
      <c r="L322">
        <f>RIGHT(A322,8)</f>
        <v/>
      </c>
      <c r="M322">
        <f>+IF(ISNUMBER(A322)="True",+RIGHT(A322,8),"11111")</f>
        <v/>
      </c>
    </row>
    <row r="323" ht="19.5" customHeight="1" s="34">
      <c r="A323" s="69" t="inlineStr">
        <is>
          <t>MMASA04061987</t>
        </is>
      </c>
      <c r="B323" s="69" t="inlineStr">
        <is>
          <t>MMASA 04061987</t>
        </is>
      </c>
      <c r="C323" s="69" t="n">
        <v>85378934</v>
      </c>
      <c r="D323" s="69" t="n">
        <v>40000001</v>
      </c>
      <c r="E323" s="70" t="inlineStr">
        <is>
          <t>EUROSISTEMAS SA</t>
        </is>
      </c>
      <c r="F323" s="70" t="inlineStr">
        <is>
          <t>HE01</t>
        </is>
      </c>
      <c r="G323" s="70" t="inlineStr">
        <is>
          <t>MAN</t>
        </is>
      </c>
      <c r="H323" s="69" t="n">
        <v>84006581</v>
      </c>
      <c r="I323" s="69" t="inlineStr">
        <is>
          <t>RED F GENERAL PAZ CENTRO</t>
        </is>
      </c>
      <c r="J323" s="69" t="inlineStr">
        <is>
          <t>TUCUMAN 496</t>
        </is>
      </c>
      <c r="K323" s="69" t="inlineStr">
        <is>
          <t>CORDOBA</t>
        </is>
      </c>
      <c r="L323">
        <f>RIGHT(A323,8)</f>
        <v/>
      </c>
      <c r="M323">
        <f>+IF(ISNUMBER(A323)="True",+RIGHT(A323,8),"11111")</f>
        <v/>
      </c>
    </row>
    <row r="324" ht="19.5" customHeight="1" s="34">
      <c r="A324" s="69" t="inlineStr">
        <is>
          <t>MTOMI11121932</t>
        </is>
      </c>
      <c r="B324" s="69" t="inlineStr">
        <is>
          <t>MTOMI11121932 MTOMI11121932</t>
        </is>
      </c>
      <c r="C324" s="69" t="n">
        <v>85533644</v>
      </c>
      <c r="D324" s="69" t="n">
        <v>40000001</v>
      </c>
      <c r="E324" s="70" t="inlineStr">
        <is>
          <t>EUROSISTEMAS SA</t>
        </is>
      </c>
      <c r="F324" s="70" t="inlineStr">
        <is>
          <t>HE01</t>
        </is>
      </c>
      <c r="G324" s="70" t="inlineStr">
        <is>
          <t>MAN</t>
        </is>
      </c>
      <c r="H324" s="69" t="n">
        <v>84000960</v>
      </c>
      <c r="I324" s="69" t="inlineStr">
        <is>
          <t>RED F MARSIGLIA</t>
        </is>
      </c>
      <c r="J324" s="69" t="inlineStr">
        <is>
          <t>AVENIDA 38 751</t>
        </is>
      </c>
      <c r="K324" s="69" t="inlineStr">
        <is>
          <t>LA PLATA</t>
        </is>
      </c>
      <c r="L324">
        <f>RIGHT(A324,8)</f>
        <v/>
      </c>
      <c r="M324">
        <f>+IF(ISNUMBER(A324)="True",+RIGHT(A324,8),"11111")</f>
        <v/>
      </c>
    </row>
    <row r="325" ht="19.5" customHeight="1" s="34">
      <c r="A325" s="69" t="inlineStr">
        <is>
          <t>FMAWI18021935</t>
        </is>
      </c>
      <c r="B325" s="69" t="inlineStr">
        <is>
          <t>FMAWI18021935 FMAWI18021935</t>
        </is>
      </c>
      <c r="C325" s="69" t="n">
        <v>85533645</v>
      </c>
      <c r="D325" s="69" t="n">
        <v>40000001</v>
      </c>
      <c r="E325" s="70" t="inlineStr">
        <is>
          <t>EUROSISTEMAS SA</t>
        </is>
      </c>
      <c r="F325" s="70" t="inlineStr">
        <is>
          <t>HE01</t>
        </is>
      </c>
      <c r="G325" s="70" t="inlineStr">
        <is>
          <t>MAN</t>
        </is>
      </c>
      <c r="H325" s="69" t="n">
        <v>84000960</v>
      </c>
      <c r="I325" s="69" t="inlineStr">
        <is>
          <t>RED F MARSIGLIA</t>
        </is>
      </c>
      <c r="J325" s="69" t="inlineStr">
        <is>
          <t>AVENIDA 38 751</t>
        </is>
      </c>
      <c r="K325" s="69" t="inlineStr">
        <is>
          <t>LA PLATA</t>
        </is>
      </c>
      <c r="L325">
        <f>RIGHT(A325,8)</f>
        <v/>
      </c>
      <c r="M325">
        <f>+IF(ISNUMBER(A325)="True",+RIGHT(A325,8),"11111")</f>
        <v/>
      </c>
    </row>
    <row r="326" ht="19.5" customHeight="1" s="34">
      <c r="A326" s="69" t="inlineStr">
        <is>
          <t>MGAAH25011997</t>
        </is>
      </c>
      <c r="B326" s="69" t="inlineStr">
        <is>
          <t>MGAAH25011997 MGAAH25011997</t>
        </is>
      </c>
      <c r="C326" s="69" t="n">
        <v>85534917</v>
      </c>
      <c r="D326" s="69" t="n">
        <v>40000001</v>
      </c>
      <c r="E326" s="70" t="inlineStr">
        <is>
          <t>EUROSISTEMAS SA</t>
        </is>
      </c>
      <c r="F326" s="70" t="inlineStr">
        <is>
          <t>HE01</t>
        </is>
      </c>
      <c r="G326" s="70" t="inlineStr">
        <is>
          <t>MAN</t>
        </is>
      </c>
      <c r="H326" s="69" t="n">
        <v>84006816</v>
      </c>
      <c r="I326" s="69" t="inlineStr">
        <is>
          <t>RED F DEL MILAGRO</t>
        </is>
      </c>
      <c r="J326" s="69" t="inlineStr">
        <is>
          <t>ALVARADO 487</t>
        </is>
      </c>
      <c r="K326" s="69" t="inlineStr">
        <is>
          <t>SAN RAMON DE LA NUEVA ORAN</t>
        </is>
      </c>
      <c r="L326">
        <f>RIGHT(A326,8)</f>
        <v/>
      </c>
      <c r="M326">
        <f>+IF(ISNUMBER(A326)="True",+RIGHT(A326,8),"11111")</f>
        <v/>
      </c>
    </row>
    <row r="327" ht="19.5" customHeight="1" s="34">
      <c r="A327" s="69" t="inlineStr">
        <is>
          <t>FCAGE13071983</t>
        </is>
      </c>
      <c r="B327" s="69" t="inlineStr">
        <is>
          <t>FCAGE13071983 FCAGE13071983</t>
        </is>
      </c>
      <c r="C327" s="69" t="n">
        <v>85071559</v>
      </c>
      <c r="D327" s="69" t="n">
        <v>40000001</v>
      </c>
      <c r="E327" s="70" t="inlineStr">
        <is>
          <t>EUROSISTEMAS SA</t>
        </is>
      </c>
      <c r="F327" s="70" t="inlineStr">
        <is>
          <t>HE01</t>
        </is>
      </c>
      <c r="G327" s="70" t="inlineStr">
        <is>
          <t>MAN</t>
        </is>
      </c>
      <c r="H327" s="69" t="n">
        <v>84006581</v>
      </c>
      <c r="I327" s="69" t="inlineStr">
        <is>
          <t>RED F GENERAL PAZ CENTRO</t>
        </is>
      </c>
      <c r="J327" s="69" t="inlineStr">
        <is>
          <t>TUCUMAN 496</t>
        </is>
      </c>
      <c r="K327" s="69" t="inlineStr">
        <is>
          <t>CORDOBA</t>
        </is>
      </c>
      <c r="L327">
        <f>RIGHT(A327,8)</f>
        <v/>
      </c>
      <c r="M327">
        <f>+IF(ISNUMBER(A327)="True",+RIGHT(A327,8),"11111")</f>
        <v/>
      </c>
    </row>
    <row r="328" ht="19.5" customHeight="1" s="34">
      <c r="A328" s="69" t="inlineStr">
        <is>
          <t>MLULE24031995</t>
        </is>
      </c>
      <c r="B328" s="69" t="inlineStr">
        <is>
          <t>MLULE24031995 MLULE24031995</t>
        </is>
      </c>
      <c r="C328" s="69" t="n">
        <v>85177721</v>
      </c>
      <c r="D328" s="69" t="n">
        <v>40000001</v>
      </c>
      <c r="E328" s="70" t="inlineStr">
        <is>
          <t>EUROSISTEMAS SA</t>
        </is>
      </c>
      <c r="F328" s="70" t="inlineStr">
        <is>
          <t>HE01</t>
        </is>
      </c>
      <c r="G328" s="70" t="inlineStr">
        <is>
          <t>MAN</t>
        </is>
      </c>
      <c r="H328" s="69" t="n">
        <v>84004030</v>
      </c>
      <c r="I328" s="69" t="inlineStr">
        <is>
          <t>RED F TERBONATI</t>
        </is>
      </c>
      <c r="J328" s="69" t="inlineStr">
        <is>
          <t>JULIO A ROCA 157</t>
        </is>
      </c>
      <c r="K328" s="69" t="inlineStr">
        <is>
          <t>VILLA GENERAL BELGRANO</t>
        </is>
      </c>
      <c r="L328">
        <f>RIGHT(A328,8)</f>
        <v/>
      </c>
      <c r="M328">
        <f>+IF(ISNUMBER(A328)="True",+RIGHT(A328,8),"11111")</f>
        <v/>
      </c>
    </row>
    <row r="329" ht="19.5" customHeight="1" s="34">
      <c r="A329" s="69" t="inlineStr">
        <is>
          <t>MLEQU11071982</t>
        </is>
      </c>
      <c r="B329" s="69" t="inlineStr">
        <is>
          <t>MLEQU 11.07.1982 MLEQU 11.07.1982</t>
        </is>
      </c>
      <c r="C329" s="69" t="n">
        <v>85468079</v>
      </c>
      <c r="D329" s="69" t="n">
        <v>40000001</v>
      </c>
      <c r="E329" s="70" t="inlineStr">
        <is>
          <t>EUROSISTEMAS SA</t>
        </is>
      </c>
      <c r="F329" s="70" t="inlineStr">
        <is>
          <t>HE01</t>
        </is>
      </c>
      <c r="G329" s="70" t="inlineStr">
        <is>
          <t>MAN</t>
        </is>
      </c>
      <c r="H329" s="69" t="n">
        <v>84011137</v>
      </c>
      <c r="I329" s="69" t="inlineStr">
        <is>
          <t>RED F FITTIPALDI</t>
        </is>
      </c>
      <c r="J329" s="69" t="inlineStr">
        <is>
          <t>FERNANDEZ DE ENCISO 3947</t>
        </is>
      </c>
      <c r="K329" s="69" t="inlineStr">
        <is>
          <t>VILLA DEVOTO</t>
        </is>
      </c>
      <c r="L329">
        <f>RIGHT(A329,8)</f>
        <v/>
      </c>
      <c r="M329">
        <f>+IF(ISNUMBER(A329)="True",+RIGHT(A329,8),"11111")</f>
        <v/>
      </c>
    </row>
    <row r="330" ht="19.5" customHeight="1" s="34">
      <c r="A330" s="69" t="inlineStr">
        <is>
          <t>MDAOBMDAOB</t>
        </is>
      </c>
      <c r="B330" s="69" t="inlineStr">
        <is>
          <t>MDAOB MDAOB</t>
        </is>
      </c>
      <c r="C330" s="69" t="n">
        <v>85483324</v>
      </c>
      <c r="D330" s="69" t="n">
        <v>40000001</v>
      </c>
      <c r="E330" s="70" t="inlineStr">
        <is>
          <t>EUROSISTEMAS SA</t>
        </is>
      </c>
      <c r="F330" s="70" t="inlineStr">
        <is>
          <t>HE01</t>
        </is>
      </c>
      <c r="G330" s="70" t="inlineStr">
        <is>
          <t>MAN</t>
        </is>
      </c>
      <c r="H330" s="69" t="n">
        <v>84006581</v>
      </c>
      <c r="I330" s="69" t="inlineStr">
        <is>
          <t>RED F GENERAL PAZ CENTRO</t>
        </is>
      </c>
      <c r="J330" s="69" t="inlineStr">
        <is>
          <t>TUCUMAN 496</t>
        </is>
      </c>
      <c r="K330" s="69" t="inlineStr">
        <is>
          <t>CORDOBA</t>
        </is>
      </c>
      <c r="L330">
        <f>RIGHT(A330,8)</f>
        <v/>
      </c>
      <c r="M330">
        <f>+IF(ISNUMBER(A330)="True",+RIGHT(A330,8),"11111")</f>
        <v/>
      </c>
    </row>
    <row r="331" ht="19.5" customHeight="1" s="34">
      <c r="A331" s="69" t="inlineStr">
        <is>
          <t>MJOCA18081997</t>
        </is>
      </c>
      <c r="B331" s="69" t="inlineStr">
        <is>
          <t>MJOCA18081997 MJOCA18081997</t>
        </is>
      </c>
      <c r="C331" s="69" t="n">
        <v>85540378</v>
      </c>
      <c r="D331" s="69" t="n">
        <v>40000001</v>
      </c>
      <c r="E331" s="70" t="inlineStr">
        <is>
          <t>EUROSISTEMAS SA</t>
        </is>
      </c>
      <c r="F331" s="70" t="inlineStr">
        <is>
          <t>HE01</t>
        </is>
      </c>
      <c r="G331" s="70" t="inlineStr">
        <is>
          <t>MAN</t>
        </is>
      </c>
      <c r="H331" s="69" t="n">
        <v>84009835</v>
      </c>
      <c r="I331" s="69" t="inlineStr">
        <is>
          <t>RED F AUTOFARMA (COMODORO RIVADAVIA</t>
        </is>
      </c>
      <c r="J331" s="69" t="inlineStr">
        <is>
          <t>SAN MARTIN 313</t>
        </is>
      </c>
      <c r="K331" s="69" t="inlineStr">
        <is>
          <t>COMODORO RIVADAVIA</t>
        </is>
      </c>
      <c r="L331">
        <f>RIGHT(A331,8)</f>
        <v/>
      </c>
      <c r="M331">
        <f>+IF(ISNUMBER(A331)="True",+RIGHT(A331,8),"11111")</f>
        <v/>
      </c>
    </row>
    <row r="332" ht="19.5" customHeight="1" s="34">
      <c r="A332" s="69" t="inlineStr">
        <is>
          <t>MCRFE24101984</t>
        </is>
      </c>
      <c r="B332" s="69" t="inlineStr">
        <is>
          <t>MCRFE24101984 MCRFE24101984</t>
        </is>
      </c>
      <c r="C332" s="69" t="n">
        <v>85543351</v>
      </c>
      <c r="D332" s="69" t="n">
        <v>40000001</v>
      </c>
      <c r="E332" s="70" t="inlineStr">
        <is>
          <t>EUROSISTEMAS SA</t>
        </is>
      </c>
      <c r="F332" s="70" t="inlineStr">
        <is>
          <t>HE01</t>
        </is>
      </c>
      <c r="G332" s="70" t="inlineStr">
        <is>
          <t>MAN</t>
        </is>
      </c>
      <c r="H332" s="69" t="n">
        <v>84004429</v>
      </c>
      <c r="I332" s="69" t="inlineStr">
        <is>
          <t>RED F SAN JORGE</t>
        </is>
      </c>
      <c r="J332" s="69" t="inlineStr">
        <is>
          <t>AVDA SAN MARTIN 1322</t>
        </is>
      </c>
      <c r="K332" s="69" t="inlineStr">
        <is>
          <t>PERITO MORENO</t>
        </is>
      </c>
      <c r="L332">
        <f>RIGHT(A332,8)</f>
        <v/>
      </c>
      <c r="M332">
        <f>+IF(ISNUMBER(A332)="True",+RIGHT(A332,8),"11111")</f>
        <v/>
      </c>
    </row>
    <row r="333" ht="19.5" customHeight="1" s="34">
      <c r="A333" s="69" t="inlineStr">
        <is>
          <t>MPACO15091987</t>
        </is>
      </c>
      <c r="B333" s="69" t="inlineStr">
        <is>
          <t>MPACO15.09.1987 MPACO15.09.1987</t>
        </is>
      </c>
      <c r="C333" s="69" t="n">
        <v>85454974</v>
      </c>
      <c r="D333" s="69" t="n">
        <v>40000001</v>
      </c>
      <c r="E333" s="70" t="inlineStr">
        <is>
          <t>EUROSISTEMAS SA</t>
        </is>
      </c>
      <c r="F333" s="70" t="inlineStr">
        <is>
          <t>HO01</t>
        </is>
      </c>
      <c r="G333" s="70" t="inlineStr">
        <is>
          <t>MAN</t>
        </is>
      </c>
      <c r="H333" s="69" t="n">
        <v>84003313</v>
      </c>
      <c r="I333" s="69" t="inlineStr">
        <is>
          <t>RED F ITATI</t>
        </is>
      </c>
      <c r="J333" s="69" t="inlineStr">
        <is>
          <t>SAN MARTIN 502</t>
        </is>
      </c>
      <c r="K333" s="69" t="inlineStr">
        <is>
          <t>PRESIDENCIA ROQUE SAENZ PEÑA</t>
        </is>
      </c>
      <c r="L333">
        <f>RIGHT(A333,8)</f>
        <v/>
      </c>
      <c r="M333">
        <f>+IF(ISNUMBER(A333)="True",+RIGHT(A333,8),"11111")</f>
        <v/>
      </c>
    </row>
    <row r="334" ht="19.5" customHeight="1" s="34">
      <c r="A334" s="69" t="inlineStr">
        <is>
          <t>MDOFL07121970</t>
        </is>
      </c>
      <c r="B334" s="69" t="inlineStr">
        <is>
          <t>MDOFL07121970 MDOFL07121970</t>
        </is>
      </c>
      <c r="C334" s="69" t="n">
        <v>85072949</v>
      </c>
      <c r="D334" s="69" t="n">
        <v>40000001</v>
      </c>
      <c r="E334" s="70" t="inlineStr">
        <is>
          <t>EUROSISTEMAS SA</t>
        </is>
      </c>
      <c r="F334" s="70" t="inlineStr">
        <is>
          <t>PE01</t>
        </is>
      </c>
      <c r="G334" s="70" t="inlineStr">
        <is>
          <t>MAN</t>
        </is>
      </c>
      <c r="H334" s="69" t="n">
        <v>84000641</v>
      </c>
      <c r="I334" s="69" t="inlineStr">
        <is>
          <t>RED F FARMATOTAL</t>
        </is>
      </c>
      <c r="J334" s="69" t="inlineStr">
        <is>
          <t>AVDA JOSE VICENTE ZAPATA 303</t>
        </is>
      </c>
      <c r="K334" s="69" t="inlineStr">
        <is>
          <t>MENDOZA</t>
        </is>
      </c>
      <c r="L334">
        <f>RIGHT(A334,8)</f>
        <v/>
      </c>
      <c r="M334">
        <f>+IF(ISNUMBER(A334)="True",+RIGHT(A334,8),"11111")</f>
        <v/>
      </c>
    </row>
    <row r="335" ht="19.5" customHeight="1" s="34">
      <c r="A335" s="69" t="inlineStr">
        <is>
          <t>FLALO26011977</t>
        </is>
      </c>
      <c r="B335" s="69" t="inlineStr">
        <is>
          <t>FLALO 26011977</t>
        </is>
      </c>
      <c r="C335" s="69" t="n">
        <v>85054414</v>
      </c>
      <c r="D335" s="69" t="n">
        <v>40000001</v>
      </c>
      <c r="E335" s="70" t="inlineStr">
        <is>
          <t>EUROSISTEMAS SA</t>
        </is>
      </c>
      <c r="F335" s="70" t="inlineStr">
        <is>
          <t>HE01</t>
        </is>
      </c>
      <c r="G335" s="70" t="inlineStr">
        <is>
          <t>MAN</t>
        </is>
      </c>
      <c r="H335" s="69" t="n">
        <v>84000868</v>
      </c>
      <c r="I335" s="69" t="inlineStr">
        <is>
          <t>RED DEL PUENTE CITY</t>
        </is>
      </c>
      <c r="J335" s="69" t="inlineStr">
        <is>
          <t>AVDA GRAL JOSE DE SAN MARTIN 1516</t>
        </is>
      </c>
      <c r="K335" s="69" t="inlineStr">
        <is>
          <t>MENDOZA</t>
        </is>
      </c>
      <c r="L335">
        <f>RIGHT(A335,8)</f>
        <v/>
      </c>
      <c r="M335">
        <f>+IF(ISNUMBER(A335)="True",+RIGHT(A335,8),"11111")</f>
        <v/>
      </c>
    </row>
    <row r="336" ht="19.5" customHeight="1" s="34">
      <c r="A336" s="69" t="inlineStr">
        <is>
          <t>FFAVIFFAVI</t>
        </is>
      </c>
      <c r="B336" s="69" t="inlineStr">
        <is>
          <t>FFAVI FFAVI</t>
        </is>
      </c>
      <c r="C336" s="69" t="n">
        <v>85498481</v>
      </c>
      <c r="D336" s="69" t="n">
        <v>40000001</v>
      </c>
      <c r="E336" s="70" t="inlineStr">
        <is>
          <t>EUROSISTEMAS SA</t>
        </is>
      </c>
      <c r="F336" s="70" t="inlineStr">
        <is>
          <t>HE01</t>
        </is>
      </c>
      <c r="G336" s="70" t="inlineStr">
        <is>
          <t>MAN</t>
        </is>
      </c>
      <c r="H336" s="69" t="n">
        <v>84001513</v>
      </c>
      <c r="I336" s="69" t="inlineStr">
        <is>
          <t>RED F MODELO (C. URUGUAY)</t>
        </is>
      </c>
      <c r="J336" s="69" t="inlineStr">
        <is>
          <t>SUPREMO ENTRERRIANO 94</t>
        </is>
      </c>
      <c r="K336" s="69" t="inlineStr">
        <is>
          <t>CONCEPCION DEL URUGUAY</t>
        </is>
      </c>
      <c r="L336">
        <f>RIGHT(A336,8)</f>
        <v/>
      </c>
      <c r="M336">
        <f>+IF(ISNUMBER(A336)="True",+RIGHT(A336,8),"11111")</f>
        <v/>
      </c>
    </row>
    <row r="337" ht="19.5" customHeight="1" s="34">
      <c r="A337" s="69" t="inlineStr">
        <is>
          <t>MLERO12091983</t>
        </is>
      </c>
      <c r="B337" s="69" t="inlineStr">
        <is>
          <t>MLERO12091983 MLERO12091983</t>
        </is>
      </c>
      <c r="C337" s="69" t="n">
        <v>85053107</v>
      </c>
      <c r="D337" s="69" t="n">
        <v>40000001</v>
      </c>
      <c r="E337" s="70" t="inlineStr">
        <is>
          <t>EUROSISTEMAS SA</t>
        </is>
      </c>
      <c r="F337" s="70" t="inlineStr">
        <is>
          <t>HE01</t>
        </is>
      </c>
      <c r="G337" s="70" t="inlineStr">
        <is>
          <t>MAN</t>
        </is>
      </c>
      <c r="H337" s="69" t="n">
        <v>84001125</v>
      </c>
      <c r="I337" s="69" t="inlineStr">
        <is>
          <t>RED F CORDOBA</t>
        </is>
      </c>
      <c r="J337" s="69" t="inlineStr">
        <is>
          <t>CORDOBA 2394</t>
        </is>
      </c>
      <c r="K337" s="69" t="inlineStr">
        <is>
          <t>ROSARIO</t>
        </is>
      </c>
      <c r="L337">
        <f>RIGHT(A337,8)</f>
        <v/>
      </c>
      <c r="M337">
        <f>+IF(ISNUMBER(A337)="True",+RIGHT(A337,8),"11111")</f>
        <v/>
      </c>
    </row>
    <row r="338" ht="19.5" customHeight="1" s="34">
      <c r="A338" s="69" t="inlineStr">
        <is>
          <t>MMASA05011975</t>
        </is>
      </c>
      <c r="B338" s="69" t="inlineStr">
        <is>
          <t>MMASA05011975 MMASA05011975</t>
        </is>
      </c>
      <c r="C338" s="69" t="n">
        <v>85043868</v>
      </c>
      <c r="D338" s="69" t="n">
        <v>40000001</v>
      </c>
      <c r="E338" s="70" t="inlineStr">
        <is>
          <t>EUROSISTEMAS SA</t>
        </is>
      </c>
      <c r="F338" s="70" t="inlineStr">
        <is>
          <t>HE01</t>
        </is>
      </c>
      <c r="G338" s="70" t="inlineStr">
        <is>
          <t>MAN</t>
        </is>
      </c>
      <c r="H338" s="69" t="n">
        <v>84002444</v>
      </c>
      <c r="I338" s="69" t="inlineStr">
        <is>
          <t>RED F DI NUCCI</t>
        </is>
      </c>
      <c r="J338" s="69" t="inlineStr">
        <is>
          <t>SALTA 405</t>
        </is>
      </c>
      <c r="K338" s="69" t="inlineStr">
        <is>
          <t>BAHIA BLANCA</t>
        </is>
      </c>
      <c r="L338">
        <f>RIGHT(A338,8)</f>
        <v/>
      </c>
      <c r="M338">
        <f>+IF(ISNUMBER(A338)="True",+RIGHT(A338,8),"11111")</f>
        <v/>
      </c>
    </row>
    <row r="339" ht="19.5" customHeight="1" s="34">
      <c r="A339" s="69" t="inlineStr">
        <is>
          <t>MSEAL25061984</t>
        </is>
      </c>
      <c r="B339" s="69" t="inlineStr">
        <is>
          <t>MSEAL25061984 MSEAL25061984</t>
        </is>
      </c>
      <c r="C339" s="69" t="n">
        <v>85464549</v>
      </c>
      <c r="D339" s="69" t="n">
        <v>40000001</v>
      </c>
      <c r="E339" s="70" t="inlineStr">
        <is>
          <t>EUROSISTEMAS SA</t>
        </is>
      </c>
      <c r="F339" s="70" t="inlineStr">
        <is>
          <t>HE01</t>
        </is>
      </c>
      <c r="G339" s="70" t="inlineStr">
        <is>
          <t>MAN</t>
        </is>
      </c>
      <c r="H339" s="69" t="n">
        <v>84000980</v>
      </c>
      <c r="I339" s="69" t="inlineStr">
        <is>
          <t>RED F DEL PUEBLO (Z)</t>
        </is>
      </c>
      <c r="J339" s="69" t="inlineStr">
        <is>
          <t>AVDA GRAL JOSE DE SAN MARTIN 373</t>
        </is>
      </c>
      <c r="K339" s="69" t="inlineStr">
        <is>
          <t>ZAPALA</t>
        </is>
      </c>
      <c r="L339">
        <f>RIGHT(A339,8)</f>
        <v/>
      </c>
      <c r="M339">
        <f>+IF(ISNUMBER(A339)="True",+RIGHT(A339,8),"11111")</f>
        <v/>
      </c>
    </row>
    <row r="340" ht="19.5" customHeight="1" s="34">
      <c r="A340" s="69" t="inlineStr">
        <is>
          <t>MMACA01111974</t>
        </is>
      </c>
      <c r="B340" s="69" t="inlineStr">
        <is>
          <t>MMACA01111974 MMACA01111974</t>
        </is>
      </c>
      <c r="C340" s="69" t="n">
        <v>85043487</v>
      </c>
      <c r="D340" s="69" t="n">
        <v>40000001</v>
      </c>
      <c r="E340" s="70" t="inlineStr">
        <is>
          <t>EUROSISTEMAS SA</t>
        </is>
      </c>
      <c r="F340" s="70" t="inlineStr">
        <is>
          <t>HE01</t>
        </is>
      </c>
      <c r="G340" s="70" t="inlineStr">
        <is>
          <t>MAN</t>
        </is>
      </c>
      <c r="H340" s="69" t="n">
        <v>84000581</v>
      </c>
      <c r="I340" s="69" t="inlineStr">
        <is>
          <t>RED F CARDOSO</t>
        </is>
      </c>
      <c r="J340" s="69" t="inlineStr">
        <is>
          <t>AVDA GDOR FREYRE 2638</t>
        </is>
      </c>
      <c r="K340" s="69" t="inlineStr">
        <is>
          <t>SANTA FE</t>
        </is>
      </c>
      <c r="L340">
        <f>RIGHT(A340,8)</f>
        <v/>
      </c>
      <c r="M340">
        <f>+IF(ISNUMBER(A340)="True",+RIGHT(A340,8),"11111")</f>
        <v/>
      </c>
    </row>
    <row r="341" ht="19.5" customHeight="1" s="34">
      <c r="A341" s="69" t="inlineStr">
        <is>
          <t>FMAMU25121947</t>
        </is>
      </c>
      <c r="B341" s="69" t="inlineStr">
        <is>
          <t>FMAMU25121947 FMAMU25121947</t>
        </is>
      </c>
      <c r="C341" s="69" t="n">
        <v>85335683</v>
      </c>
      <c r="D341" s="69" t="n">
        <v>40000001</v>
      </c>
      <c r="E341" s="70" t="inlineStr">
        <is>
          <t>EUROSISTEMAS SA</t>
        </is>
      </c>
      <c r="F341" s="70" t="inlineStr">
        <is>
          <t>HE01</t>
        </is>
      </c>
      <c r="G341" s="70" t="inlineStr">
        <is>
          <t>MAN</t>
        </is>
      </c>
      <c r="H341" s="69" t="n">
        <v>84000983</v>
      </c>
      <c r="I341" s="69" t="inlineStr">
        <is>
          <t>RED F MUTUAL (MDQ)</t>
        </is>
      </c>
      <c r="J341" s="69" t="inlineStr">
        <is>
          <t>AVDA INDEPENDENCIA 2249</t>
        </is>
      </c>
      <c r="K341" s="69" t="inlineStr">
        <is>
          <t>MAR DEL PLATA</t>
        </is>
      </c>
      <c r="L341">
        <f>RIGHT(A341,8)</f>
        <v/>
      </c>
      <c r="M341">
        <f>+IF(ISNUMBER(A341)="True",+RIGHT(A341,8),"11111")</f>
        <v/>
      </c>
    </row>
    <row r="342" ht="19.5" customHeight="1" s="34">
      <c r="A342" s="69" t="inlineStr">
        <is>
          <t>FJOAL02011990</t>
        </is>
      </c>
      <c r="B342" s="69" t="inlineStr">
        <is>
          <t>FJOAL02011990 FJOAL02011990</t>
        </is>
      </c>
      <c r="C342" s="69" t="n">
        <v>85332115</v>
      </c>
      <c r="D342" s="69" t="n">
        <v>40000001</v>
      </c>
      <c r="E342" s="70" t="inlineStr">
        <is>
          <t>EUROSISTEMAS SA</t>
        </is>
      </c>
      <c r="F342" s="70" t="inlineStr">
        <is>
          <t>HE01</t>
        </is>
      </c>
      <c r="G342" s="70" t="inlineStr">
        <is>
          <t>MAN</t>
        </is>
      </c>
      <c r="H342" s="69" t="n">
        <v>84001125</v>
      </c>
      <c r="I342" s="69" t="inlineStr">
        <is>
          <t>RED F CORDOBA</t>
        </is>
      </c>
      <c r="J342" s="69" t="inlineStr">
        <is>
          <t>CORDOBA 2394</t>
        </is>
      </c>
      <c r="K342" s="69" t="inlineStr">
        <is>
          <t>ROSARIO</t>
        </is>
      </c>
      <c r="L342">
        <f>RIGHT(A342,8)</f>
        <v/>
      </c>
      <c r="M342">
        <f>+IF(ISNUMBER(A342)="True",+RIGHT(A342,8),"11111")</f>
        <v/>
      </c>
    </row>
    <row r="343" ht="19.5" customHeight="1" s="34">
      <c r="A343" s="69" t="inlineStr">
        <is>
          <t>MGUFE11091964</t>
        </is>
      </c>
      <c r="B343" s="69" t="inlineStr">
        <is>
          <t>MGUFE 11091964</t>
        </is>
      </c>
      <c r="C343" s="69" t="n">
        <v>85426205</v>
      </c>
      <c r="D343" s="69" t="n">
        <v>40000001</v>
      </c>
      <c r="E343" s="70" t="inlineStr">
        <is>
          <t>EUROSISTEMAS SA</t>
        </is>
      </c>
      <c r="F343" s="70" t="inlineStr">
        <is>
          <t>HE01</t>
        </is>
      </c>
      <c r="G343" s="70" t="inlineStr">
        <is>
          <t>MAN</t>
        </is>
      </c>
      <c r="H343" s="69" t="n">
        <v>84000718</v>
      </c>
      <c r="I343" s="69" t="inlineStr">
        <is>
          <t>RED F ESPAÑOLA</t>
        </is>
      </c>
      <c r="J343" s="69" t="inlineStr">
        <is>
          <t>SAN MARTIN 301</t>
        </is>
      </c>
      <c r="K343" s="69" t="inlineStr">
        <is>
          <t>BAHIA BLANCA</t>
        </is>
      </c>
      <c r="L343">
        <f>RIGHT(A343,8)</f>
        <v/>
      </c>
      <c r="M343">
        <f>+IF(ISNUMBER(A343)="True",+RIGHT(A343,8),"11111")</f>
        <v/>
      </c>
    </row>
    <row r="344" ht="19.5" customHeight="1" s="34">
      <c r="A344" s="69" t="inlineStr">
        <is>
          <t>MANLE01011967</t>
        </is>
      </c>
      <c r="B344" s="69" t="inlineStr">
        <is>
          <t>MANLE 01.01.1967</t>
        </is>
      </c>
      <c r="C344" s="69" t="n">
        <v>85185098</v>
      </c>
      <c r="D344" s="69" t="n">
        <v>40000001</v>
      </c>
      <c r="E344" s="70" t="inlineStr">
        <is>
          <t>EUROSISTEMAS SA</t>
        </is>
      </c>
      <c r="F344" s="70" t="inlineStr">
        <is>
          <t>HE01</t>
        </is>
      </c>
      <c r="G344" s="70" t="inlineStr">
        <is>
          <t>MAN</t>
        </is>
      </c>
      <c r="H344" s="69" t="n">
        <v>84001005</v>
      </c>
      <c r="I344" s="69" t="inlineStr">
        <is>
          <t>RED RIO GRANDE - F AUTOFARMA</t>
        </is>
      </c>
      <c r="J344" s="69" t="inlineStr">
        <is>
          <t>CNEL DE MARINA LEONARDO ROSALE 444</t>
        </is>
      </c>
      <c r="K344" s="69" t="inlineStr">
        <is>
          <t>RIO GRANDE</t>
        </is>
      </c>
      <c r="L344">
        <f>RIGHT(A344,8)</f>
        <v/>
      </c>
      <c r="M344">
        <f>+IF(ISNUMBER(A344)="True",+RIGHT(A344,8),"11111")</f>
        <v/>
      </c>
    </row>
    <row r="345" ht="19.5" customHeight="1" s="34">
      <c r="A345" s="69" t="inlineStr">
        <is>
          <t>FSACH11031967</t>
        </is>
      </c>
      <c r="B345" s="69" t="inlineStr">
        <is>
          <t>FSACH11031967 FSACH11031967</t>
        </is>
      </c>
      <c r="C345" s="69" t="n">
        <v>85043576</v>
      </c>
      <c r="D345" s="69" t="n">
        <v>40000001</v>
      </c>
      <c r="E345" s="70" t="inlineStr">
        <is>
          <t>EUROSISTEMAS SA</t>
        </is>
      </c>
      <c r="F345" s="70" t="inlineStr">
        <is>
          <t>HE01</t>
        </is>
      </c>
      <c r="G345" s="70" t="inlineStr">
        <is>
          <t>MAN</t>
        </is>
      </c>
      <c r="H345" s="69" t="n">
        <v>84006581</v>
      </c>
      <c r="I345" s="69" t="inlineStr">
        <is>
          <t>RED F GENERAL PAZ CENTRO</t>
        </is>
      </c>
      <c r="J345" s="69" t="inlineStr">
        <is>
          <t>TUCUMAN 496</t>
        </is>
      </c>
      <c r="K345" s="69" t="inlineStr">
        <is>
          <t>CORDOBA</t>
        </is>
      </c>
      <c r="L345">
        <f>RIGHT(A345,8)</f>
        <v/>
      </c>
      <c r="M345">
        <f>+IF(ISNUMBER(A345)="True",+RIGHT(A345,8),"11111")</f>
        <v/>
      </c>
    </row>
    <row r="346" ht="19.5" customHeight="1" s="34">
      <c r="A346" s="69" t="inlineStr">
        <is>
          <t>MCAVA06021989</t>
        </is>
      </c>
      <c r="B346" s="69" t="inlineStr">
        <is>
          <t>MCAVA06021989 MCAVA06021989</t>
        </is>
      </c>
      <c r="C346" s="69" t="n">
        <v>85532760</v>
      </c>
      <c r="D346" s="69" t="n">
        <v>40000001</v>
      </c>
      <c r="E346" s="70" t="inlineStr">
        <is>
          <t>EUROSISTEMAS SA</t>
        </is>
      </c>
      <c r="F346" s="70" t="inlineStr">
        <is>
          <t>HE01</t>
        </is>
      </c>
      <c r="G346" s="70" t="inlineStr">
        <is>
          <t>MAN</t>
        </is>
      </c>
      <c r="H346" s="69" t="n">
        <v>84008430</v>
      </c>
      <c r="I346" s="69" t="inlineStr">
        <is>
          <t>RED F GRAL PAZ POSADAS 2</t>
        </is>
      </c>
      <c r="J346" s="69" t="inlineStr">
        <is>
          <t>ENTRE RIOS 1797</t>
        </is>
      </c>
      <c r="K346" s="69" t="inlineStr">
        <is>
          <t>POSADAS</t>
        </is>
      </c>
      <c r="L346">
        <f>RIGHT(A346,8)</f>
        <v/>
      </c>
      <c r="M346">
        <f>+IF(ISNUMBER(A346)="True",+RIGHT(A346,8),"11111")</f>
        <v/>
      </c>
    </row>
    <row r="347" ht="19.5" customHeight="1" s="34">
      <c r="A347" s="69" t="inlineStr">
        <is>
          <t>FCLBI07111967</t>
        </is>
      </c>
      <c r="B347" s="69" t="inlineStr">
        <is>
          <t>FCLBI07111967 FCLBI07111967</t>
        </is>
      </c>
      <c r="C347" s="69" t="n">
        <v>85050635</v>
      </c>
      <c r="D347" s="69" t="n">
        <v>40000001</v>
      </c>
      <c r="E347" s="70" t="inlineStr">
        <is>
          <t>EUROSISTEMAS SA</t>
        </is>
      </c>
      <c r="F347" s="70" t="inlineStr">
        <is>
          <t>HO01</t>
        </is>
      </c>
      <c r="G347" s="70" t="inlineStr">
        <is>
          <t>MAN</t>
        </is>
      </c>
      <c r="H347" s="69" t="n">
        <v>84000581</v>
      </c>
      <c r="I347" s="69" t="inlineStr">
        <is>
          <t>RED F CARDOSO</t>
        </is>
      </c>
      <c r="J347" s="69" t="inlineStr">
        <is>
          <t>AVDA GDOR FREYRE 2638</t>
        </is>
      </c>
      <c r="K347" s="69" t="inlineStr">
        <is>
          <t>SANTA FE</t>
        </is>
      </c>
      <c r="L347">
        <f>RIGHT(A347,8)</f>
        <v/>
      </c>
      <c r="M347">
        <f>+IF(ISNUMBER(A347)="True",+RIGHT(A347,8),"11111")</f>
        <v/>
      </c>
    </row>
    <row r="348" ht="19.5" customHeight="1" s="34">
      <c r="A348" s="69" t="inlineStr">
        <is>
          <t>MJOPO20101998</t>
        </is>
      </c>
      <c r="B348" s="69" t="inlineStr">
        <is>
          <t>MJOPO20101998 MJOPO20101998</t>
        </is>
      </c>
      <c r="C348" s="69" t="n">
        <v>85529029</v>
      </c>
      <c r="D348" s="69" t="n">
        <v>40000001</v>
      </c>
      <c r="E348" s="70" t="inlineStr">
        <is>
          <t>EUROSISTEMAS SA</t>
        </is>
      </c>
      <c r="F348" s="70" t="inlineStr">
        <is>
          <t>HE01</t>
        </is>
      </c>
      <c r="G348" s="70" t="inlineStr">
        <is>
          <t>URG</t>
        </is>
      </c>
      <c r="H348" s="69" t="n">
        <v>84001268</v>
      </c>
      <c r="I348" s="69" t="inlineStr">
        <is>
          <t>RED F SAN MARTIN SCS</t>
        </is>
      </c>
      <c r="J348" s="69" t="inlineStr">
        <is>
          <t>SAN MARTIN 244</t>
        </is>
      </c>
      <c r="K348" s="69" t="inlineStr">
        <is>
          <t>SAN SALVADOR DE JUJUY</t>
        </is>
      </c>
      <c r="L348">
        <f>RIGHT(A348,8)</f>
        <v/>
      </c>
      <c r="M348">
        <f>+IF(ISNUMBER(A348)="True",+RIGHT(A348,8),"11111")</f>
        <v/>
      </c>
    </row>
    <row r="349" ht="19.5" customHeight="1" s="34">
      <c r="A349" s="69" t="inlineStr">
        <is>
          <t>MCRFR22061995</t>
        </is>
      </c>
      <c r="B349" s="69" t="inlineStr">
        <is>
          <t>MCRFR22061995 MCRFR22061995</t>
        </is>
      </c>
      <c r="C349" s="69" t="n">
        <v>85515997</v>
      </c>
      <c r="D349" s="69" t="n">
        <v>40000001</v>
      </c>
      <c r="E349" s="70" t="inlineStr">
        <is>
          <t>EUROSISTEMAS SA</t>
        </is>
      </c>
      <c r="F349" s="70" t="inlineStr">
        <is>
          <t>HE01</t>
        </is>
      </c>
      <c r="G349" s="70" t="inlineStr">
        <is>
          <t>MAN</t>
        </is>
      </c>
      <c r="H349" s="69" t="n">
        <v>84004429</v>
      </c>
      <c r="I349" s="69" t="inlineStr">
        <is>
          <t>RED F SAN JORGE</t>
        </is>
      </c>
      <c r="J349" s="69" t="inlineStr">
        <is>
          <t>AVDA SAN MARTIN 1322</t>
        </is>
      </c>
      <c r="K349" s="69" t="inlineStr">
        <is>
          <t>PERITO MORENO</t>
        </is>
      </c>
      <c r="L349">
        <f>RIGHT(A349,8)</f>
        <v/>
      </c>
      <c r="M349">
        <f>+IF(ISNUMBER(A349)="True",+RIGHT(A349,8),"11111")</f>
        <v/>
      </c>
    </row>
    <row r="350" ht="19.5" customHeight="1" s="34">
      <c r="A350" s="69" t="inlineStr">
        <is>
          <t>FNAPO23051990</t>
        </is>
      </c>
      <c r="B350" s="69" t="inlineStr">
        <is>
          <t>FNAPO23051990 FNAPO23051990</t>
        </is>
      </c>
      <c r="C350" s="69" t="n">
        <v>85260540</v>
      </c>
      <c r="D350" s="69" t="n">
        <v>40000001</v>
      </c>
      <c r="E350" s="70" t="inlineStr">
        <is>
          <t>EUROSISTEMAS SA</t>
        </is>
      </c>
      <c r="F350" s="70" t="inlineStr">
        <is>
          <t>HE01</t>
        </is>
      </c>
      <c r="G350" s="70" t="inlineStr">
        <is>
          <t>MAN</t>
        </is>
      </c>
      <c r="H350" s="69" t="n">
        <v>84004429</v>
      </c>
      <c r="I350" s="69" t="inlineStr">
        <is>
          <t>RED F SAN JORGE</t>
        </is>
      </c>
      <c r="J350" s="69" t="inlineStr">
        <is>
          <t>AVDA SAN MARTIN 1322</t>
        </is>
      </c>
      <c r="K350" s="69" t="inlineStr">
        <is>
          <t>PERITO MORENO</t>
        </is>
      </c>
      <c r="L350">
        <f>RIGHT(A350,8)</f>
        <v/>
      </c>
      <c r="M350">
        <f>+IF(ISNUMBER(A350)="True",+RIGHT(A350,8),"11111")</f>
        <v/>
      </c>
    </row>
    <row r="351" ht="19.5" customHeight="1" s="34">
      <c r="A351" s="69" t="inlineStr">
        <is>
          <t>FNOMA14031970</t>
        </is>
      </c>
      <c r="B351" s="69" t="inlineStr">
        <is>
          <t>FNOMA14031970 FNOMA14031970</t>
        </is>
      </c>
      <c r="C351" s="69" t="n">
        <v>85523131</v>
      </c>
      <c r="D351" s="69" t="n">
        <v>40000001</v>
      </c>
      <c r="E351" s="70" t="inlineStr">
        <is>
          <t>EUROSISTEMAS SA</t>
        </is>
      </c>
      <c r="F351" s="70" t="inlineStr">
        <is>
          <t>HE01</t>
        </is>
      </c>
      <c r="G351" s="70" t="inlineStr">
        <is>
          <t>URG</t>
        </is>
      </c>
      <c r="H351" s="69" t="n">
        <v>84000718</v>
      </c>
      <c r="I351" s="69" t="inlineStr">
        <is>
          <t>RED F ESPAÑOLA</t>
        </is>
      </c>
      <c r="J351" s="69" t="inlineStr">
        <is>
          <t>SAN MARTIN 301</t>
        </is>
      </c>
      <c r="K351" s="69" t="inlineStr">
        <is>
          <t>BAHIA BLANCA</t>
        </is>
      </c>
      <c r="L351">
        <f>RIGHT(A351,8)</f>
        <v/>
      </c>
      <c r="M351">
        <f>+IF(ISNUMBER(A351)="True",+RIGHT(A351,8),"11111")</f>
        <v/>
      </c>
    </row>
    <row r="352" ht="19.5" customHeight="1" s="34">
      <c r="A352" s="69" t="inlineStr">
        <is>
          <t>MJUDI19021964</t>
        </is>
      </c>
      <c r="B352" s="69" t="inlineStr">
        <is>
          <t>MJUDI19021964 MJUDI19021964</t>
        </is>
      </c>
      <c r="C352" s="69" t="n">
        <v>85523132</v>
      </c>
      <c r="D352" s="69" t="n">
        <v>40000001</v>
      </c>
      <c r="E352" s="70" t="inlineStr">
        <is>
          <t>EUROSISTEMAS SA</t>
        </is>
      </c>
      <c r="F352" s="70" t="inlineStr">
        <is>
          <t>HE01</t>
        </is>
      </c>
      <c r="G352" s="70" t="inlineStr">
        <is>
          <t>URG</t>
        </is>
      </c>
      <c r="H352" s="69" t="n">
        <v>84000718</v>
      </c>
      <c r="I352" s="69" t="inlineStr">
        <is>
          <t>RED F ESPAÑOLA</t>
        </is>
      </c>
      <c r="J352" s="69" t="inlineStr">
        <is>
          <t>SAN MARTIN 301</t>
        </is>
      </c>
      <c r="K352" s="69" t="inlineStr">
        <is>
          <t>BAHIA BLANCA</t>
        </is>
      </c>
      <c r="L352">
        <f>RIGHT(A352,8)</f>
        <v/>
      </c>
      <c r="M352">
        <f>+IF(ISNUMBER(A352)="True",+RIGHT(A352,8),"11111")</f>
        <v/>
      </c>
    </row>
    <row r="353" ht="19.5" customHeight="1" s="34">
      <c r="A353" s="69" t="inlineStr">
        <is>
          <t>MJUCA18102004</t>
        </is>
      </c>
      <c r="B353" s="69" t="inlineStr">
        <is>
          <t>MJUCA18102004 MJUCA18102004</t>
        </is>
      </c>
      <c r="C353" s="69" t="n">
        <v>85041717</v>
      </c>
      <c r="D353" s="69" t="n">
        <v>40000001</v>
      </c>
      <c r="E353" s="70" t="inlineStr">
        <is>
          <t>EUROSISTEMAS SA</t>
        </is>
      </c>
      <c r="F353" s="70" t="inlineStr">
        <is>
          <t>HO01</t>
        </is>
      </c>
      <c r="G353" s="70" t="inlineStr">
        <is>
          <t>MAN</t>
        </is>
      </c>
      <c r="H353" s="69" t="n">
        <v>84004619</v>
      </c>
      <c r="I353" s="69" t="inlineStr">
        <is>
          <t>RED MAYO (SAN RAFAEL)</t>
        </is>
      </c>
      <c r="J353" s="69" t="inlineStr">
        <is>
          <t>AVDA PRES HIPOLITO YRIGOYEN 458</t>
        </is>
      </c>
      <c r="K353" s="69" t="inlineStr">
        <is>
          <t>SAN RAFAEL</t>
        </is>
      </c>
      <c r="L353">
        <f>RIGHT(A353,8)</f>
        <v/>
      </c>
      <c r="M353">
        <f>+IF(ISNUMBER(A353)="True",+RIGHT(A353,8),"11111")</f>
        <v/>
      </c>
    </row>
    <row r="354" ht="19.5" customHeight="1" s="34">
      <c r="A354" s="69" t="inlineStr">
        <is>
          <t>FNAGA21121982</t>
        </is>
      </c>
      <c r="B354" s="69" t="inlineStr">
        <is>
          <t>FNAGA21121982 FNAGA21121982</t>
        </is>
      </c>
      <c r="C354" s="69" t="n">
        <v>85238566</v>
      </c>
      <c r="D354" s="69" t="n">
        <v>40000001</v>
      </c>
      <c r="E354" s="70" t="inlineStr">
        <is>
          <t>EUROSISTEMAS SA</t>
        </is>
      </c>
      <c r="F354" s="70" t="inlineStr">
        <is>
          <t>HO01</t>
        </is>
      </c>
      <c r="G354" s="70" t="inlineStr">
        <is>
          <t>MAN</t>
        </is>
      </c>
      <c r="H354" s="69" t="n">
        <v>84004378</v>
      </c>
      <c r="I354" s="69" t="inlineStr">
        <is>
          <t>RED F LA ESTRELLA</t>
        </is>
      </c>
      <c r="J354" s="69" t="inlineStr">
        <is>
          <t>ENTRE RIOS 651</t>
        </is>
      </c>
      <c r="K354" s="69" t="inlineStr">
        <is>
          <t>CONCORDIA</t>
        </is>
      </c>
      <c r="L354">
        <f>RIGHT(A354,8)</f>
        <v/>
      </c>
      <c r="M354">
        <f>+IF(ISNUMBER(A354)="True",+RIGHT(A354,8),"11111")</f>
        <v/>
      </c>
    </row>
    <row r="355" ht="19.5" customHeight="1" s="34">
      <c r="A355" s="69" t="inlineStr">
        <is>
          <t>MALVE09101961</t>
        </is>
      </c>
      <c r="B355" s="69" t="inlineStr">
        <is>
          <t>MALVE09101961 MALVE09101961</t>
        </is>
      </c>
      <c r="C355" s="69" t="n">
        <v>85096951</v>
      </c>
      <c r="D355" s="69" t="n">
        <v>40000001</v>
      </c>
      <c r="E355" s="70" t="inlineStr">
        <is>
          <t>EUROSISTEMAS SA</t>
        </is>
      </c>
      <c r="F355" s="70" t="inlineStr">
        <is>
          <t>HO01</t>
        </is>
      </c>
      <c r="G355" s="70" t="inlineStr">
        <is>
          <t>MAN</t>
        </is>
      </c>
      <c r="H355" s="69" t="n">
        <v>84006502</v>
      </c>
      <c r="I355" s="69" t="inlineStr">
        <is>
          <t>RED F ZONA VITAL NAHUEL</t>
        </is>
      </c>
      <c r="J355" s="69" t="inlineStr">
        <is>
          <t>PERITO FRANCISCO MORENO 246</t>
        </is>
      </c>
      <c r="K355" s="69" t="inlineStr">
        <is>
          <t>BARILOCHE</t>
        </is>
      </c>
      <c r="L355">
        <f>RIGHT(A355,8)</f>
        <v/>
      </c>
      <c r="M355">
        <f>+IF(ISNUMBER(A355)="True",+RIGHT(A355,8),"11111")</f>
        <v/>
      </c>
    </row>
    <row r="356" ht="19.5" customHeight="1" s="34">
      <c r="A356" s="69" t="inlineStr">
        <is>
          <t>MLULE24031995</t>
        </is>
      </c>
      <c r="B356" s="69" t="inlineStr">
        <is>
          <t>MLULE24031995 MLULE24031995</t>
        </is>
      </c>
      <c r="C356" s="69" t="n">
        <v>85177721</v>
      </c>
      <c r="D356" s="69" t="n">
        <v>40000001</v>
      </c>
      <c r="E356" s="70" t="inlineStr">
        <is>
          <t>EUROSISTEMAS SA</t>
        </is>
      </c>
      <c r="F356" s="70" t="inlineStr">
        <is>
          <t>HE01</t>
        </is>
      </c>
      <c r="G356" s="70" t="inlineStr">
        <is>
          <t>MAN</t>
        </is>
      </c>
      <c r="H356" s="69" t="n">
        <v>84006581</v>
      </c>
      <c r="I356" s="69" t="inlineStr">
        <is>
          <t>RED F GENERAL PAZ CENTRO</t>
        </is>
      </c>
      <c r="J356" s="69" t="inlineStr">
        <is>
          <t>TUCUMAN 496</t>
        </is>
      </c>
      <c r="K356" s="69" t="inlineStr">
        <is>
          <t>CORDOBA</t>
        </is>
      </c>
      <c r="L356">
        <f>RIGHT(A356,8)</f>
        <v/>
      </c>
      <c r="M356">
        <f>+IF(ISNUMBER(A356)="True",+RIGHT(A356,8),"11111")</f>
        <v/>
      </c>
    </row>
    <row r="357" ht="19.5" customHeight="1" s="34">
      <c r="A357" s="69" t="inlineStr">
        <is>
          <t>MGUFE11091964</t>
        </is>
      </c>
      <c r="B357" s="69" t="inlineStr">
        <is>
          <t>MGUFE 11091964</t>
        </is>
      </c>
      <c r="C357" s="69" t="n">
        <v>85426205</v>
      </c>
      <c r="D357" s="69" t="n">
        <v>40000001</v>
      </c>
      <c r="E357" s="70" t="inlineStr">
        <is>
          <t>EUROSISTEMAS SA</t>
        </is>
      </c>
      <c r="F357" s="70" t="inlineStr">
        <is>
          <t>HO01</t>
        </is>
      </c>
      <c r="G357" s="70" t="inlineStr">
        <is>
          <t>MAN</t>
        </is>
      </c>
      <c r="H357" s="69" t="n">
        <v>84004641</v>
      </c>
      <c r="I357" s="69" t="inlineStr">
        <is>
          <t>RED F FLEMING</t>
        </is>
      </c>
      <c r="J357" s="69" t="inlineStr">
        <is>
          <t>AVDA GRAL MANUEL BELGRANO 674</t>
        </is>
      </c>
      <c r="K357" s="69" t="inlineStr">
        <is>
          <t>SALTA</t>
        </is>
      </c>
      <c r="L357">
        <f>RIGHT(A357,8)</f>
        <v/>
      </c>
      <c r="M357">
        <f>+IF(ISNUMBER(A357)="True",+RIGHT(A357,8),"11111")</f>
        <v/>
      </c>
    </row>
    <row r="358" ht="19.5" customHeight="1" s="34">
      <c r="A358" s="69" t="inlineStr">
        <is>
          <t>MJOFA04051983</t>
        </is>
      </c>
      <c r="B358" s="69" t="inlineStr">
        <is>
          <t>MJOFA04051983 MJOFA04051983</t>
        </is>
      </c>
      <c r="C358" s="69" t="n">
        <v>85043519</v>
      </c>
      <c r="D358" s="69" t="n">
        <v>40000001</v>
      </c>
      <c r="E358" s="70" t="inlineStr">
        <is>
          <t>EUROSISTEMAS SA</t>
        </is>
      </c>
      <c r="F358" s="70" t="inlineStr">
        <is>
          <t>HO01</t>
        </is>
      </c>
      <c r="G358" s="70" t="inlineStr">
        <is>
          <t>MAN</t>
        </is>
      </c>
      <c r="H358" s="69" t="n">
        <v>84006581</v>
      </c>
      <c r="I358" s="69" t="inlineStr">
        <is>
          <t>RED F GENERAL PAZ CENTRO</t>
        </is>
      </c>
      <c r="J358" s="69" t="inlineStr">
        <is>
          <t>TUCUMAN 496</t>
        </is>
      </c>
      <c r="K358" s="69" t="inlineStr">
        <is>
          <t>CORDOBA</t>
        </is>
      </c>
      <c r="L358">
        <f>RIGHT(A358,8)</f>
        <v/>
      </c>
      <c r="M358">
        <f>+IF(ISNUMBER(A358)="True",+RIGHT(A358,8),"11111")</f>
        <v/>
      </c>
    </row>
    <row r="359" ht="19.5" customHeight="1" s="34">
      <c r="A359" s="69" t="inlineStr">
        <is>
          <t>MALCOMALCO</t>
        </is>
      </c>
      <c r="B359" s="69" t="inlineStr">
        <is>
          <t>MALCO MALCO</t>
        </is>
      </c>
      <c r="C359" s="69" t="n">
        <v>85462051</v>
      </c>
      <c r="D359" s="69" t="n">
        <v>40000001</v>
      </c>
      <c r="E359" s="70" t="inlineStr">
        <is>
          <t>EUROSISTEMAS SA</t>
        </is>
      </c>
      <c r="F359" s="70" t="inlineStr">
        <is>
          <t>HO01</t>
        </is>
      </c>
      <c r="G359" s="70" t="inlineStr">
        <is>
          <t>MAN</t>
        </is>
      </c>
      <c r="H359" s="69" t="n">
        <v>84000641</v>
      </c>
      <c r="I359" s="69" t="inlineStr">
        <is>
          <t>RED F FARMATOTAL</t>
        </is>
      </c>
      <c r="J359" s="69" t="inlineStr">
        <is>
          <t>AVDA JOSE VICENTE ZAPATA 303</t>
        </is>
      </c>
      <c r="K359" s="69" t="inlineStr">
        <is>
          <t>MENDOZA</t>
        </is>
      </c>
      <c r="L359">
        <f>RIGHT(A359,8)</f>
        <v/>
      </c>
      <c r="M359">
        <f>+IF(ISNUMBER(A359)="True",+RIGHT(A359,8),"11111")</f>
        <v/>
      </c>
    </row>
    <row r="360" ht="19.5" customHeight="1" s="34">
      <c r="A360" s="69" t="inlineStr">
        <is>
          <t>MCAPE13031988</t>
        </is>
      </c>
      <c r="B360" s="69" t="inlineStr">
        <is>
          <t>MCAPE 13031988</t>
        </is>
      </c>
      <c r="C360" s="69" t="n">
        <v>85412822</v>
      </c>
      <c r="D360" s="69" t="n">
        <v>40000001</v>
      </c>
      <c r="E360" s="70" t="inlineStr">
        <is>
          <t>EUROSISTEMAS SA</t>
        </is>
      </c>
      <c r="F360" s="70" t="inlineStr">
        <is>
          <t>HO01</t>
        </is>
      </c>
      <c r="G360" s="70" t="inlineStr">
        <is>
          <t>MAN</t>
        </is>
      </c>
      <c r="H360" s="69" t="n">
        <v>84001125</v>
      </c>
      <c r="I360" s="69" t="inlineStr">
        <is>
          <t>RED F CORDOBA</t>
        </is>
      </c>
      <c r="J360" s="69" t="inlineStr">
        <is>
          <t>CORDOBA 2394</t>
        </is>
      </c>
      <c r="K360" s="69" t="inlineStr">
        <is>
          <t>ROSARIO</t>
        </is>
      </c>
      <c r="L360">
        <f>RIGHT(A360,8)</f>
        <v/>
      </c>
      <c r="M360">
        <f>+IF(ISNUMBER(A360)="True",+RIGHT(A360,8),"11111")</f>
        <v/>
      </c>
    </row>
    <row r="361" ht="19.5" customHeight="1" s="34">
      <c r="A361" s="69" t="inlineStr">
        <is>
          <t>MORGO10101993</t>
        </is>
      </c>
      <c r="B361" s="69" t="inlineStr">
        <is>
          <t>MORGO 10.10.1993</t>
        </is>
      </c>
      <c r="C361" s="69" t="n">
        <v>85179976</v>
      </c>
      <c r="D361" s="69" t="n">
        <v>40000001</v>
      </c>
      <c r="E361" s="70" t="inlineStr">
        <is>
          <t>EUROSISTEMAS SA</t>
        </is>
      </c>
      <c r="F361" s="70" t="inlineStr">
        <is>
          <t>HO01</t>
        </is>
      </c>
      <c r="G361" s="70" t="inlineStr">
        <is>
          <t>MAN</t>
        </is>
      </c>
      <c r="H361" s="69" t="n">
        <v>84009672</v>
      </c>
      <c r="I361" s="69" t="inlineStr">
        <is>
          <t>RED F LA ESQUINA MITRE</t>
        </is>
      </c>
      <c r="J361" s="69" t="inlineStr">
        <is>
          <t>MITRE 276</t>
        </is>
      </c>
      <c r="K361" s="69" t="inlineStr">
        <is>
          <t>SANTIAGO DEL ESTERO</t>
        </is>
      </c>
      <c r="L361">
        <f>RIGHT(A361,8)</f>
        <v/>
      </c>
      <c r="M361">
        <f>+IF(ISNUMBER(A361)="True",+RIGHT(A361,8),"11111")</f>
        <v/>
      </c>
    </row>
    <row r="362" ht="19.5" customHeight="1" s="34">
      <c r="A362" s="69" t="inlineStr">
        <is>
          <t>FMALO28061978</t>
        </is>
      </c>
      <c r="B362" s="69" t="inlineStr">
        <is>
          <t>FMALO28061978 FMALO28061978</t>
        </is>
      </c>
      <c r="C362" s="69" t="n">
        <v>85077422</v>
      </c>
      <c r="D362" s="69" t="n">
        <v>40000001</v>
      </c>
      <c r="E362" s="70" t="inlineStr">
        <is>
          <t>EUROSISTEMAS SA</t>
        </is>
      </c>
      <c r="F362" s="70" t="inlineStr">
        <is>
          <t>HO01</t>
        </is>
      </c>
      <c r="G362" s="70" t="inlineStr">
        <is>
          <t>MAN</t>
        </is>
      </c>
      <c r="H362" s="69" t="n">
        <v>84006581</v>
      </c>
      <c r="I362" s="69" t="inlineStr">
        <is>
          <t>RED F GENERAL PAZ CENTRO</t>
        </is>
      </c>
      <c r="J362" s="69" t="inlineStr">
        <is>
          <t>TUCUMAN 496</t>
        </is>
      </c>
      <c r="K362" s="69" t="inlineStr">
        <is>
          <t>CORDOBA</t>
        </is>
      </c>
      <c r="L362">
        <f>RIGHT(A362,8)</f>
        <v/>
      </c>
      <c r="M362">
        <f>+IF(ISNUMBER(A362)="True",+RIGHT(A362,8),"11111")</f>
        <v/>
      </c>
    </row>
    <row r="363" ht="19.5" customHeight="1" s="34">
      <c r="A363" s="69" t="inlineStr">
        <is>
          <t>MRAQU04081951</t>
        </is>
      </c>
      <c r="B363" s="69" t="inlineStr">
        <is>
          <t>MRAQU04081951 MRAQU04081951</t>
        </is>
      </c>
      <c r="C363" s="69" t="n">
        <v>85496468</v>
      </c>
      <c r="D363" s="69" t="n">
        <v>40000001</v>
      </c>
      <c r="E363" s="70" t="inlineStr">
        <is>
          <t>EUROSISTEMAS SA</t>
        </is>
      </c>
      <c r="F363" s="70" t="inlineStr">
        <is>
          <t>HO01</t>
        </is>
      </c>
      <c r="G363" s="70" t="inlineStr">
        <is>
          <t>MAN</t>
        </is>
      </c>
      <c r="H363" s="69" t="n">
        <v>84000862</v>
      </c>
      <c r="I363" s="69" t="inlineStr">
        <is>
          <t>RED Paris SFT</t>
        </is>
      </c>
      <c r="J363" s="69" t="inlineStr">
        <is>
          <t>GDOR GRAL BALCARCE 473</t>
        </is>
      </c>
      <c r="K363" s="69" t="inlineStr">
        <is>
          <t>SAN MIGUEL DE TUCUMAN</t>
        </is>
      </c>
      <c r="L363">
        <f>RIGHT(A363,8)</f>
        <v/>
      </c>
      <c r="M363">
        <f>+IF(ISNUMBER(A363)="True",+RIGHT(A363,8),"11111")</f>
        <v/>
      </c>
    </row>
    <row r="364" ht="19.5" customHeight="1" s="34">
      <c r="A364" s="69" t="inlineStr">
        <is>
          <t>MGUSA25101986</t>
        </is>
      </c>
      <c r="B364" s="69" t="inlineStr">
        <is>
          <t>MGUSA25.10.1986 MGUSA25.10.1986</t>
        </is>
      </c>
      <c r="C364" s="69" t="n">
        <v>85343415</v>
      </c>
      <c r="D364" s="69" t="n">
        <v>40000001</v>
      </c>
      <c r="E364" s="70" t="inlineStr">
        <is>
          <t>EUROSISTEMAS SA</t>
        </is>
      </c>
      <c r="F364" s="70" t="inlineStr">
        <is>
          <t>HO01</t>
        </is>
      </c>
      <c r="G364" s="70" t="inlineStr">
        <is>
          <t>MAN</t>
        </is>
      </c>
      <c r="H364" s="69" t="n">
        <v>84004641</v>
      </c>
      <c r="I364" s="69" t="inlineStr">
        <is>
          <t>RED F FLEMING</t>
        </is>
      </c>
      <c r="J364" s="69" t="inlineStr">
        <is>
          <t>AVDA GRAL MANUEL BELGRANO 674</t>
        </is>
      </c>
      <c r="K364" s="69" t="inlineStr">
        <is>
          <t>SALTA</t>
        </is>
      </c>
      <c r="L364">
        <f>RIGHT(A364,8)</f>
        <v/>
      </c>
      <c r="M364">
        <f>+IF(ISNUMBER(A364)="True",+RIGHT(A364,8),"11111")</f>
        <v/>
      </c>
    </row>
    <row r="365" ht="19.5" customHeight="1" s="34">
      <c r="A365" s="69" t="inlineStr">
        <is>
          <t>MDACO14021963</t>
        </is>
      </c>
      <c r="B365" s="69" t="inlineStr">
        <is>
          <t>MDACO14.02.1963 MDACO14.02.1963</t>
        </is>
      </c>
      <c r="C365" s="69" t="n">
        <v>85350373</v>
      </c>
      <c r="D365" s="69" t="n">
        <v>40000001</v>
      </c>
      <c r="E365" s="70" t="inlineStr">
        <is>
          <t>EUROSISTEMAS SA</t>
        </is>
      </c>
      <c r="F365" s="70" t="inlineStr">
        <is>
          <t>HO01</t>
        </is>
      </c>
      <c r="G365" s="70" t="inlineStr">
        <is>
          <t>MAN</t>
        </is>
      </c>
      <c r="H365" s="69" t="n">
        <v>84000036</v>
      </c>
      <c r="I365" s="69" t="inlineStr">
        <is>
          <t>RED F MODERNA PARANA SA</t>
        </is>
      </c>
      <c r="J365" s="69" t="inlineStr">
        <is>
          <t>GRAL JOSE DE SAN MARTIN 1101</t>
        </is>
      </c>
      <c r="K365" s="69" t="inlineStr">
        <is>
          <t>PARANA</t>
        </is>
      </c>
      <c r="L365">
        <f>RIGHT(A365,8)</f>
        <v/>
      </c>
      <c r="M365">
        <f>+IF(ISNUMBER(A365)="True",+RIGHT(A365,8),"11111")</f>
        <v/>
      </c>
    </row>
    <row r="366" ht="19.5" customHeight="1" s="34">
      <c r="A366" s="69" t="inlineStr">
        <is>
          <t>MMAES27031994</t>
        </is>
      </c>
      <c r="B366" s="69" t="inlineStr">
        <is>
          <t>MMAES27.03.1994 MMAES27.03.1994</t>
        </is>
      </c>
      <c r="C366" s="69" t="n">
        <v>85292970</v>
      </c>
      <c r="D366" s="69" t="n">
        <v>40000001</v>
      </c>
      <c r="E366" s="70" t="inlineStr">
        <is>
          <t>EUROSISTEMAS SA</t>
        </is>
      </c>
      <c r="F366" s="70" t="inlineStr">
        <is>
          <t>HO01</t>
        </is>
      </c>
      <c r="G366" s="70" t="inlineStr">
        <is>
          <t>MAN</t>
        </is>
      </c>
      <c r="H366" s="69" t="n">
        <v>84007451</v>
      </c>
      <c r="I366" s="69" t="inlineStr">
        <is>
          <t>RED F FARMAUCO</t>
        </is>
      </c>
      <c r="J366" s="69" t="inlineStr">
        <is>
          <t>RUTA NAC GRAL JOSE DE SAN MART 1283</t>
        </is>
      </c>
      <c r="K366" s="69" t="inlineStr">
        <is>
          <t>TUNUYAN</t>
        </is>
      </c>
      <c r="L366">
        <f>RIGHT(A366,8)</f>
        <v/>
      </c>
      <c r="M366">
        <f>+IF(ISNUMBER(A366)="True",+RIGHT(A366,8),"11111")</f>
        <v/>
      </c>
    </row>
    <row r="367" ht="19.5" customHeight="1" s="34">
      <c r="A367" s="69" t="inlineStr">
        <is>
          <t>MBRGO12021997</t>
        </is>
      </c>
      <c r="B367" s="69" t="inlineStr">
        <is>
          <t>MBRGO12021997 MBRGO12021997</t>
        </is>
      </c>
      <c r="C367" s="69" t="n">
        <v>85248105</v>
      </c>
      <c r="D367" s="69" t="n">
        <v>40000001</v>
      </c>
      <c r="E367" s="70" t="inlineStr">
        <is>
          <t>EUROSISTEMAS SA</t>
        </is>
      </c>
      <c r="F367" s="70" t="inlineStr">
        <is>
          <t>HO01</t>
        </is>
      </c>
      <c r="G367" s="70" t="inlineStr">
        <is>
          <t>MAN</t>
        </is>
      </c>
      <c r="H367" s="69" t="n">
        <v>84004378</v>
      </c>
      <c r="I367" s="69" t="inlineStr">
        <is>
          <t>RED F LA ESTRELLA</t>
        </is>
      </c>
      <c r="J367" s="69" t="inlineStr">
        <is>
          <t>ENTRE RIOS 651</t>
        </is>
      </c>
      <c r="K367" s="69" t="inlineStr">
        <is>
          <t>CONCORDIA</t>
        </is>
      </c>
      <c r="L367">
        <f>RIGHT(A367,8)</f>
        <v/>
      </c>
      <c r="M367">
        <f>+IF(ISNUMBER(A367)="True",+RIGHT(A367,8),"11111")</f>
        <v/>
      </c>
    </row>
    <row r="368" ht="19.5" customHeight="1" s="34">
      <c r="A368" s="69" t="inlineStr">
        <is>
          <t>FNOBE12051952</t>
        </is>
      </c>
      <c r="B368" s="69" t="inlineStr">
        <is>
          <t>FNOBE12051952 FNOBE12051952</t>
        </is>
      </c>
      <c r="C368" s="69" t="n">
        <v>85280402</v>
      </c>
      <c r="D368" s="69" t="n">
        <v>40000001</v>
      </c>
      <c r="E368" s="70" t="inlineStr">
        <is>
          <t>EUROSISTEMAS SA</t>
        </is>
      </c>
      <c r="F368" s="70" t="inlineStr">
        <is>
          <t>HO01</t>
        </is>
      </c>
      <c r="G368" s="70" t="inlineStr">
        <is>
          <t>MAN</t>
        </is>
      </c>
      <c r="H368" s="69" t="n">
        <v>84006581</v>
      </c>
      <c r="I368" s="69" t="inlineStr">
        <is>
          <t>RED F GENERAL PAZ CENTRO</t>
        </is>
      </c>
      <c r="J368" s="69" t="inlineStr">
        <is>
          <t>TUCUMAN 496</t>
        </is>
      </c>
      <c r="K368" s="69" t="inlineStr">
        <is>
          <t>CORDOBA</t>
        </is>
      </c>
      <c r="L368">
        <f>RIGHT(A368,8)</f>
        <v/>
      </c>
      <c r="M368">
        <f>+IF(ISNUMBER(A368)="True",+RIGHT(A368,8),"11111")</f>
        <v/>
      </c>
    </row>
    <row r="369" ht="19.5" customHeight="1" s="34">
      <c r="A369" s="69" t="inlineStr">
        <is>
          <t>MNITR12021961</t>
        </is>
      </c>
      <c r="B369" s="69" t="inlineStr">
        <is>
          <t>MNITR 12021961</t>
        </is>
      </c>
      <c r="C369" s="69" t="n">
        <v>85045507</v>
      </c>
      <c r="D369" s="69" t="n">
        <v>40000001</v>
      </c>
      <c r="E369" s="70" t="inlineStr">
        <is>
          <t>EUROSISTEMAS SA</t>
        </is>
      </c>
      <c r="F369" s="70" t="inlineStr">
        <is>
          <t>HE01</t>
        </is>
      </c>
      <c r="G369" s="70" t="inlineStr">
        <is>
          <t>URG</t>
        </is>
      </c>
      <c r="H369" s="69" t="n">
        <v>84000987</v>
      </c>
      <c r="I369" s="69" t="inlineStr">
        <is>
          <t>RED F PATAGONICAS DEL SUR</t>
        </is>
      </c>
      <c r="J369" s="69" t="inlineStr">
        <is>
          <t>25 DE MAYO 543</t>
        </is>
      </c>
      <c r="K369" s="69" t="inlineStr">
        <is>
          <t>ESQUEL</t>
        </is>
      </c>
      <c r="L369">
        <f>RIGHT(A369,8)</f>
        <v/>
      </c>
      <c r="M369">
        <f>+IF(ISNUMBER(A369)="True",+RIGHT(A369,8),"11111")</f>
        <v/>
      </c>
    </row>
    <row r="370" ht="19.5" customHeight="1" s="34">
      <c r="A370" s="69" t="inlineStr">
        <is>
          <t>MMAMO18061969</t>
        </is>
      </c>
      <c r="B370" s="69" t="inlineStr">
        <is>
          <t>MMAMO18.06.1969 MMAMO18.06.1969</t>
        </is>
      </c>
      <c r="C370" s="69" t="n">
        <v>85436157</v>
      </c>
      <c r="D370" s="69" t="n">
        <v>40000001</v>
      </c>
      <c r="E370" s="70" t="inlineStr">
        <is>
          <t>EUROSISTEMAS SA</t>
        </is>
      </c>
      <c r="F370" s="70" t="inlineStr">
        <is>
          <t>HO01</t>
        </is>
      </c>
      <c r="G370" s="70" t="inlineStr">
        <is>
          <t>MAN</t>
        </is>
      </c>
      <c r="H370" s="69" t="n">
        <v>84000581</v>
      </c>
      <c r="I370" s="69" t="inlineStr">
        <is>
          <t>RED F CARDOSO</t>
        </is>
      </c>
      <c r="J370" s="69" t="inlineStr">
        <is>
          <t>AVDA GDOR FREYRE 2638</t>
        </is>
      </c>
      <c r="K370" s="69" t="inlineStr">
        <is>
          <t>SANTA FE</t>
        </is>
      </c>
      <c r="L370">
        <f>RIGHT(A370,8)</f>
        <v/>
      </c>
      <c r="M370">
        <f>+IF(ISNUMBER(A370)="True",+RIGHT(A370,8),"11111")</f>
        <v/>
      </c>
    </row>
    <row r="371" ht="19.5" customHeight="1" s="34">
      <c r="A371" s="69" t="inlineStr">
        <is>
          <t>MJOPA04011993</t>
        </is>
      </c>
      <c r="B371" s="69" t="inlineStr">
        <is>
          <t>MJOPA04011993 MJOPA04011993</t>
        </is>
      </c>
      <c r="C371" s="69" t="n">
        <v>85186891</v>
      </c>
      <c r="D371" s="69" t="n">
        <v>40000001</v>
      </c>
      <c r="E371" s="70" t="inlineStr">
        <is>
          <t>EUROSISTEMAS SA</t>
        </is>
      </c>
      <c r="F371" s="70" t="inlineStr">
        <is>
          <t>HO01</t>
        </is>
      </c>
      <c r="G371" s="70" t="inlineStr">
        <is>
          <t>MAN</t>
        </is>
      </c>
      <c r="H371" s="69" t="n">
        <v>84009835</v>
      </c>
      <c r="I371" s="69" t="inlineStr">
        <is>
          <t>RED F AUTOFARMA (COMODORO RIVADAVIA</t>
        </is>
      </c>
      <c r="J371" s="69" t="inlineStr">
        <is>
          <t>SAN MARTIN 313</t>
        </is>
      </c>
      <c r="K371" s="69" t="inlineStr">
        <is>
          <t>COMODORO RIVADAVIA</t>
        </is>
      </c>
      <c r="L371">
        <f>RIGHT(A371,8)</f>
        <v/>
      </c>
      <c r="M371">
        <f>+IF(ISNUMBER(A371)="True",+RIGHT(A371,8),"11111")</f>
        <v/>
      </c>
    </row>
    <row r="372" ht="19.5" customHeight="1" s="34">
      <c r="A372" s="69" t="inlineStr">
        <is>
          <t>FSUCU12011953</t>
        </is>
      </c>
      <c r="B372" s="69" t="inlineStr">
        <is>
          <t>FSUCU12011953 FSUCU12011953</t>
        </is>
      </c>
      <c r="C372" s="69" t="n">
        <v>85092930</v>
      </c>
      <c r="D372" s="69" t="n">
        <v>40000001</v>
      </c>
      <c r="E372" s="70" t="inlineStr">
        <is>
          <t>EUROSISTEMAS SA</t>
        </is>
      </c>
      <c r="F372" s="70" t="inlineStr">
        <is>
          <t>HO01</t>
        </is>
      </c>
      <c r="G372" s="70" t="inlineStr">
        <is>
          <t>MAN</t>
        </is>
      </c>
      <c r="H372" s="69" t="n">
        <v>84000960</v>
      </c>
      <c r="I372" s="69" t="inlineStr">
        <is>
          <t>RED F MARSIGLIA</t>
        </is>
      </c>
      <c r="J372" s="69" t="inlineStr">
        <is>
          <t>AVENIDA 38 751</t>
        </is>
      </c>
      <c r="K372" s="69" t="inlineStr">
        <is>
          <t>LA PLATA</t>
        </is>
      </c>
      <c r="L372">
        <f>RIGHT(A372,8)</f>
        <v/>
      </c>
      <c r="M372">
        <f>+IF(ISNUMBER(A372)="True",+RIGHT(A372,8),"11111")</f>
        <v/>
      </c>
    </row>
    <row r="373" ht="19.5" customHeight="1" s="34">
      <c r="A373" s="69" t="inlineStr">
        <is>
          <t>MANES06051996</t>
        </is>
      </c>
      <c r="B373" s="69" t="inlineStr">
        <is>
          <t>MANES06051996 MANES06051996</t>
        </is>
      </c>
      <c r="C373" s="69" t="n">
        <v>85499298</v>
      </c>
      <c r="D373" s="69" t="n">
        <v>40000001</v>
      </c>
      <c r="E373" s="70" t="inlineStr">
        <is>
          <t>EUROSISTEMAS SA</t>
        </is>
      </c>
      <c r="F373" s="70" t="inlineStr">
        <is>
          <t>HO01</t>
        </is>
      </c>
      <c r="G373" s="70" t="inlineStr">
        <is>
          <t>MAN</t>
        </is>
      </c>
      <c r="H373" s="69" t="n">
        <v>84000713</v>
      </c>
      <c r="I373" s="69" t="inlineStr">
        <is>
          <t>RED F DANIOTTI</t>
        </is>
      </c>
      <c r="J373" s="69" t="inlineStr">
        <is>
          <t>VICENTE AGUERO 336</t>
        </is>
      </c>
      <c r="K373" s="69" t="inlineStr">
        <is>
          <t>JESUS MARIA</t>
        </is>
      </c>
      <c r="L373">
        <f>RIGHT(A373,8)</f>
        <v/>
      </c>
      <c r="M373">
        <f>+IF(ISNUMBER(A373)="True",+RIGHT(A373,8),"11111")</f>
        <v/>
      </c>
    </row>
    <row r="374" ht="19.5" customHeight="1" s="34">
      <c r="A374" s="69" t="inlineStr">
        <is>
          <t>MFEFL12121996</t>
        </is>
      </c>
      <c r="B374" s="69" t="inlineStr">
        <is>
          <t>MFEFL12121996 MFEFL12121996</t>
        </is>
      </c>
      <c r="C374" s="69" t="n">
        <v>85494730</v>
      </c>
      <c r="D374" s="69" t="n">
        <v>40000001</v>
      </c>
      <c r="E374" s="70" t="inlineStr">
        <is>
          <t>EUROSISTEMAS SA</t>
        </is>
      </c>
      <c r="F374" s="70" t="inlineStr">
        <is>
          <t>HO01</t>
        </is>
      </c>
      <c r="G374" s="70" t="inlineStr">
        <is>
          <t>MAN</t>
        </is>
      </c>
      <c r="H374" s="69" t="n">
        <v>84004641</v>
      </c>
      <c r="I374" s="69" t="inlineStr">
        <is>
          <t>RED F FLEMING</t>
        </is>
      </c>
      <c r="J374" s="69" t="inlineStr">
        <is>
          <t>AVDA GRAL MANUEL BELGRANO 674</t>
        </is>
      </c>
      <c r="K374" s="69" t="inlineStr">
        <is>
          <t>SALTA</t>
        </is>
      </c>
      <c r="L374">
        <f>RIGHT(A374,8)</f>
        <v/>
      </c>
      <c r="M374">
        <f>+IF(ISNUMBER(A374)="True",+RIGHT(A374,8),"11111")</f>
        <v/>
      </c>
    </row>
    <row r="375" ht="19.5" customHeight="1" s="34">
      <c r="A375" s="69" t="inlineStr">
        <is>
          <t>FMIBU10051955</t>
        </is>
      </c>
      <c r="B375" s="69" t="inlineStr">
        <is>
          <t>FMIBU10051955 FMIBU10051955</t>
        </is>
      </c>
      <c r="C375" s="69" t="n">
        <v>85328923</v>
      </c>
      <c r="D375" s="69" t="n">
        <v>40000001</v>
      </c>
      <c r="E375" s="70" t="inlineStr">
        <is>
          <t>EUROSISTEMAS SA</t>
        </is>
      </c>
      <c r="F375" s="70" t="inlineStr">
        <is>
          <t>HO01</t>
        </is>
      </c>
      <c r="G375" s="70" t="inlineStr">
        <is>
          <t>MAN</t>
        </is>
      </c>
      <c r="H375" s="69" t="n">
        <v>84007948</v>
      </c>
      <c r="I375" s="69" t="inlineStr">
        <is>
          <t>RED F AMAMBAY</t>
        </is>
      </c>
      <c r="J375" s="69" t="inlineStr">
        <is>
          <t>AVDA 20 DE JUNIO 595</t>
        </is>
      </c>
      <c r="K375" s="69" t="inlineStr">
        <is>
          <t>PUERTO ESPERANZA</t>
        </is>
      </c>
      <c r="L375">
        <f>RIGHT(A375,8)</f>
        <v/>
      </c>
      <c r="M375">
        <f>+IF(ISNUMBER(A375)="True",+RIGHT(A375,8),"11111")</f>
        <v/>
      </c>
    </row>
    <row r="376" ht="19.5" customHeight="1" s="34">
      <c r="A376" s="69" t="inlineStr">
        <is>
          <t>MGUHE01111967</t>
        </is>
      </c>
      <c r="B376" s="69" t="inlineStr">
        <is>
          <t>MGUHE01111967 MGUHE01111967</t>
        </is>
      </c>
      <c r="C376" s="69" t="n">
        <v>85113348</v>
      </c>
      <c r="D376" s="69" t="n">
        <v>40000001</v>
      </c>
      <c r="E376" s="70" t="inlineStr">
        <is>
          <t>EUROSISTEMAS SA</t>
        </is>
      </c>
      <c r="F376" s="70" t="inlineStr">
        <is>
          <t>HO01</t>
        </is>
      </c>
      <c r="G376" s="70" t="inlineStr">
        <is>
          <t>MAN</t>
        </is>
      </c>
      <c r="H376" s="69" t="n">
        <v>84001216</v>
      </c>
      <c r="I376" s="69" t="inlineStr">
        <is>
          <t>RED F CUYO SRL</t>
        </is>
      </c>
      <c r="J376" s="69" t="inlineStr">
        <is>
          <t>AV SAN MARTIN OESTE 2918</t>
        </is>
      </c>
      <c r="K376" s="69" t="inlineStr">
        <is>
          <t>SAN JUAN</t>
        </is>
      </c>
      <c r="L376">
        <f>RIGHT(A376,8)</f>
        <v/>
      </c>
      <c r="M376">
        <f>+IF(ISNUMBER(A376)="True",+RIGHT(A376,8),"11111")</f>
        <v/>
      </c>
    </row>
    <row r="377" ht="19.5" customHeight="1" s="34">
      <c r="A377" s="69" t="inlineStr">
        <is>
          <t>MMAMU30041975</t>
        </is>
      </c>
      <c r="B377" s="69" t="inlineStr">
        <is>
          <t>MMAMU30041975 MMAMU30041975</t>
        </is>
      </c>
      <c r="C377" s="69" t="n">
        <v>85108451</v>
      </c>
      <c r="D377" s="69" t="n">
        <v>40000001</v>
      </c>
      <c r="E377" s="70" t="inlineStr">
        <is>
          <t>EUROSISTEMAS SA</t>
        </is>
      </c>
      <c r="F377" s="70" t="inlineStr">
        <is>
          <t>HO01</t>
        </is>
      </c>
      <c r="G377" s="70" t="inlineStr">
        <is>
          <t>MAN</t>
        </is>
      </c>
      <c r="H377" s="69" t="n">
        <v>84007451</v>
      </c>
      <c r="I377" s="69" t="inlineStr">
        <is>
          <t>RED F FARMAUCO</t>
        </is>
      </c>
      <c r="J377" s="69" t="inlineStr">
        <is>
          <t>RUTA NAC GRAL JOSE DE SAN MART 1283</t>
        </is>
      </c>
      <c r="K377" s="69" t="inlineStr">
        <is>
          <t>TUNUYAN</t>
        </is>
      </c>
      <c r="L377">
        <f>RIGHT(A377,8)</f>
        <v/>
      </c>
      <c r="M377">
        <f>+IF(ISNUMBER(A377)="True",+RIGHT(A377,8),"11111")</f>
        <v/>
      </c>
    </row>
    <row r="378" ht="19.5" customHeight="1" s="34">
      <c r="A378" s="69" t="inlineStr">
        <is>
          <t>MJUCA18071985</t>
        </is>
      </c>
      <c r="B378" s="69" t="inlineStr">
        <is>
          <t>MJUCA18071985 MJUCA18071985</t>
        </is>
      </c>
      <c r="C378" s="69" t="n">
        <v>85043491</v>
      </c>
      <c r="D378" s="69" t="n">
        <v>40000001</v>
      </c>
      <c r="E378" s="70" t="inlineStr">
        <is>
          <t>EUROSISTEMAS SA</t>
        </is>
      </c>
      <c r="F378" s="70" t="inlineStr">
        <is>
          <t>HO01</t>
        </is>
      </c>
      <c r="G378" s="70" t="inlineStr">
        <is>
          <t>MAN</t>
        </is>
      </c>
      <c r="H378" s="69" t="n">
        <v>84000713</v>
      </c>
      <c r="I378" s="69" t="inlineStr">
        <is>
          <t>RED F DANIOTTI</t>
        </is>
      </c>
      <c r="J378" s="69" t="inlineStr">
        <is>
          <t>VICENTE AGUERO 336</t>
        </is>
      </c>
      <c r="K378" s="69" t="inlineStr">
        <is>
          <t>JESUS MARIA</t>
        </is>
      </c>
      <c r="L378">
        <f>RIGHT(A378,8)</f>
        <v/>
      </c>
      <c r="M378">
        <f>+IF(ISNUMBER(A378)="True",+RIGHT(A378,8),"11111")</f>
        <v/>
      </c>
    </row>
    <row r="379" ht="19.5" customHeight="1" s="34">
      <c r="A379" s="69" t="inlineStr">
        <is>
          <t>MFEDA15091958</t>
        </is>
      </c>
      <c r="B379" s="69" t="inlineStr">
        <is>
          <t>MFEDA15091958 MFEDA15091958</t>
        </is>
      </c>
      <c r="C379" s="69" t="n">
        <v>85531795</v>
      </c>
      <c r="D379" s="69" t="n">
        <v>40000001</v>
      </c>
      <c r="E379" s="70" t="inlineStr">
        <is>
          <t>EUROSISTEMAS SA</t>
        </is>
      </c>
      <c r="F379" s="70" t="inlineStr">
        <is>
          <t>HO01</t>
        </is>
      </c>
      <c r="G379" s="70" t="inlineStr">
        <is>
          <t>MAN</t>
        </is>
      </c>
      <c r="H379" s="69" t="n">
        <v>84004641</v>
      </c>
      <c r="I379" s="69" t="inlineStr">
        <is>
          <t>RED F FLEMING</t>
        </is>
      </c>
      <c r="J379" s="69" t="inlineStr">
        <is>
          <t>AVDA GRAL MANUEL BELGRANO 674</t>
        </is>
      </c>
      <c r="K379" s="69" t="inlineStr">
        <is>
          <t>SALTA</t>
        </is>
      </c>
      <c r="L379">
        <f>RIGHT(A379,8)</f>
        <v/>
      </c>
      <c r="M379">
        <f>+IF(ISNUMBER(A379)="True",+RIGHT(A379,8),"11111")</f>
        <v/>
      </c>
    </row>
    <row r="380" ht="19.5" customHeight="1" s="34">
      <c r="A380" s="69" t="inlineStr">
        <is>
          <t>MEDCA17031970</t>
        </is>
      </c>
      <c r="B380" s="69" t="inlineStr">
        <is>
          <t>MEDCA17.03.1970 MEDCA17.03.1970</t>
        </is>
      </c>
      <c r="C380" s="69" t="n">
        <v>85459335</v>
      </c>
      <c r="D380" s="69" t="n">
        <v>40000001</v>
      </c>
      <c r="E380" s="70" t="inlineStr">
        <is>
          <t>EUROSISTEMAS SA</t>
        </is>
      </c>
      <c r="F380" s="70" t="inlineStr">
        <is>
          <t>HO01</t>
        </is>
      </c>
      <c r="G380" s="70" t="inlineStr">
        <is>
          <t>MAN</t>
        </is>
      </c>
      <c r="H380" s="69" t="n">
        <v>84000842</v>
      </c>
      <c r="I380" s="69" t="inlineStr">
        <is>
          <t>RED F GUTNISKY SRL</t>
        </is>
      </c>
      <c r="J380" s="69" t="inlineStr">
        <is>
          <t>PRES CARLOS PELLEGRINI 1310</t>
        </is>
      </c>
      <c r="K380" s="69" t="inlineStr">
        <is>
          <t>CORRIENTES</t>
        </is>
      </c>
      <c r="L380">
        <f>RIGHT(A380,8)</f>
        <v/>
      </c>
      <c r="M380">
        <f>+IF(ISNUMBER(A380)="True",+RIGHT(A380,8),"11111")</f>
        <v/>
      </c>
    </row>
    <row r="381" ht="19.5" customHeight="1" s="34">
      <c r="A381" s="69" t="inlineStr">
        <is>
          <t>MRIGU08021991</t>
        </is>
      </c>
      <c r="B381" s="69" t="inlineStr">
        <is>
          <t>MRIGU 08021991</t>
        </is>
      </c>
      <c r="C381" s="69" t="n">
        <v>85315539</v>
      </c>
      <c r="D381" s="69" t="n">
        <v>40000001</v>
      </c>
      <c r="E381" s="70" t="inlineStr">
        <is>
          <t>EUROSISTEMAS SA</t>
        </is>
      </c>
      <c r="F381" s="70" t="inlineStr">
        <is>
          <t>HO01</t>
        </is>
      </c>
      <c r="G381" s="70" t="inlineStr">
        <is>
          <t>MAN</t>
        </is>
      </c>
      <c r="H381" s="69" t="n">
        <v>84008430</v>
      </c>
      <c r="I381" s="69" t="inlineStr">
        <is>
          <t>RED F GRAL PAZ POSADAS 2</t>
        </is>
      </c>
      <c r="J381" s="69" t="inlineStr">
        <is>
          <t>ENTRE RIOS 1797</t>
        </is>
      </c>
      <c r="K381" s="69" t="inlineStr">
        <is>
          <t>POSADAS</t>
        </is>
      </c>
      <c r="L381">
        <f>RIGHT(A381,8)</f>
        <v/>
      </c>
      <c r="M381">
        <f>+IF(ISNUMBER(A381)="True",+RIGHT(A381,8),"11111")</f>
        <v/>
      </c>
    </row>
    <row r="382" ht="19.5" customHeight="1" s="34">
      <c r="A382" s="69" t="inlineStr">
        <is>
          <t>MJUCA24091961</t>
        </is>
      </c>
      <c r="B382" s="69" t="inlineStr">
        <is>
          <t>MJUCA24091961 MJUCA24091961</t>
        </is>
      </c>
      <c r="C382" s="69" t="n">
        <v>85057459</v>
      </c>
      <c r="D382" s="69" t="n">
        <v>40000001</v>
      </c>
      <c r="E382" s="70" t="inlineStr">
        <is>
          <t>EUROSISTEMAS SA</t>
        </is>
      </c>
      <c r="F382" s="70" t="inlineStr">
        <is>
          <t>HO01</t>
        </is>
      </c>
      <c r="G382" s="70" t="inlineStr">
        <is>
          <t>MAN</t>
        </is>
      </c>
      <c r="H382" s="69" t="n">
        <v>84006581</v>
      </c>
      <c r="I382" s="69" t="inlineStr">
        <is>
          <t>RED F GENERAL PAZ CENTRO</t>
        </is>
      </c>
      <c r="J382" s="69" t="inlineStr">
        <is>
          <t>TUCUMAN 496</t>
        </is>
      </c>
      <c r="K382" s="69" t="inlineStr">
        <is>
          <t>CORDOBA</t>
        </is>
      </c>
      <c r="L382">
        <f>RIGHT(A382,8)</f>
        <v/>
      </c>
      <c r="M382">
        <f>+IF(ISNUMBER(A382)="True",+RIGHT(A382,8),"11111")</f>
        <v/>
      </c>
    </row>
    <row r="383" ht="19.5" customHeight="1" s="34">
      <c r="A383" s="69" t="inlineStr">
        <is>
          <t>MPECO13101960</t>
        </is>
      </c>
      <c r="B383" s="69" t="inlineStr">
        <is>
          <t>MPECO13.10.1960 MPECO13.10.1960</t>
        </is>
      </c>
      <c r="C383" s="69" t="n">
        <v>85043566</v>
      </c>
      <c r="D383" s="69" t="n">
        <v>40000001</v>
      </c>
      <c r="E383" s="70" t="inlineStr">
        <is>
          <t>EUROSISTEMAS SA</t>
        </is>
      </c>
      <c r="F383" s="70" t="inlineStr">
        <is>
          <t>HO01</t>
        </is>
      </c>
      <c r="G383" s="70" t="inlineStr">
        <is>
          <t>MAN</t>
        </is>
      </c>
      <c r="H383" s="69" t="n">
        <v>84006581</v>
      </c>
      <c r="I383" s="69" t="inlineStr">
        <is>
          <t>RED F GENERAL PAZ CENTRO</t>
        </is>
      </c>
      <c r="J383" s="69" t="inlineStr">
        <is>
          <t>TUCUMAN 496</t>
        </is>
      </c>
      <c r="K383" s="69" t="inlineStr">
        <is>
          <t>CORDOBA</t>
        </is>
      </c>
      <c r="L383">
        <f>RIGHT(A383,8)</f>
        <v/>
      </c>
      <c r="M383">
        <f>+IF(ISNUMBER(A383)="True",+RIGHT(A383,8),"11111")</f>
        <v/>
      </c>
    </row>
    <row r="384" ht="19.5" customHeight="1" s="34">
      <c r="A384" s="69" t="inlineStr">
        <is>
          <t>MJOSA15091953</t>
        </is>
      </c>
      <c r="B384" s="69" t="inlineStr">
        <is>
          <t>MJOSA15091953 MJOSA15091953</t>
        </is>
      </c>
      <c r="C384" s="69" t="n">
        <v>85077421</v>
      </c>
      <c r="D384" s="69" t="n">
        <v>40000001</v>
      </c>
      <c r="E384" s="70" t="inlineStr">
        <is>
          <t>EUROSISTEMAS SA</t>
        </is>
      </c>
      <c r="F384" s="70" t="inlineStr">
        <is>
          <t>HO01</t>
        </is>
      </c>
      <c r="G384" s="70" t="inlineStr">
        <is>
          <t>MAN</t>
        </is>
      </c>
      <c r="H384" s="69" t="n">
        <v>84007451</v>
      </c>
      <c r="I384" s="69" t="inlineStr">
        <is>
          <t>RED F FARMAUCO</t>
        </is>
      </c>
      <c r="J384" s="69" t="inlineStr">
        <is>
          <t>RUTA NAC GRAL JOSE DE SAN MART 1283</t>
        </is>
      </c>
      <c r="K384" s="69" t="inlineStr">
        <is>
          <t>TUNUYAN</t>
        </is>
      </c>
      <c r="L384">
        <f>RIGHT(A384,8)</f>
        <v/>
      </c>
      <c r="M384">
        <f>+IF(ISNUMBER(A384)="True",+RIGHT(A384,8),"11111")</f>
        <v/>
      </c>
    </row>
    <row r="385" ht="19.5" customHeight="1" s="34">
      <c r="A385" s="69" t="inlineStr">
        <is>
          <t>MNIBE20011960</t>
        </is>
      </c>
      <c r="B385" s="69" t="inlineStr">
        <is>
          <t>MNIBE20011960 MNIBE20011960</t>
        </is>
      </c>
      <c r="C385" s="69" t="n">
        <v>85278383</v>
      </c>
      <c r="D385" s="69" t="n">
        <v>40000001</v>
      </c>
      <c r="E385" s="70" t="inlineStr">
        <is>
          <t>EUROSISTEMAS SA</t>
        </is>
      </c>
      <c r="F385" s="70" t="inlineStr">
        <is>
          <t>HO01</t>
        </is>
      </c>
      <c r="G385" s="70" t="inlineStr">
        <is>
          <t>MAN</t>
        </is>
      </c>
      <c r="H385" s="69" t="n">
        <v>84000641</v>
      </c>
      <c r="I385" s="69" t="inlineStr">
        <is>
          <t>RED F FARMATOTAL</t>
        </is>
      </c>
      <c r="J385" s="69" t="inlineStr">
        <is>
          <t>AVDA JOSE VICENTE ZAPATA 303</t>
        </is>
      </c>
      <c r="K385" s="69" t="inlineStr">
        <is>
          <t>MENDOZA</t>
        </is>
      </c>
      <c r="L385">
        <f>RIGHT(A385,8)</f>
        <v/>
      </c>
      <c r="M385">
        <f>+IF(ISNUMBER(A385)="True",+RIGHT(A385,8),"11111")</f>
        <v/>
      </c>
    </row>
    <row r="386" ht="19.5" customHeight="1" s="34">
      <c r="A386" s="69" t="inlineStr">
        <is>
          <t>FMAVI16121992</t>
        </is>
      </c>
      <c r="B386" s="69" t="inlineStr">
        <is>
          <t>FMAVI 16.12.1992</t>
        </is>
      </c>
      <c r="C386" s="69" t="n">
        <v>85194667</v>
      </c>
      <c r="D386" s="69" t="n">
        <v>40000001</v>
      </c>
      <c r="E386" s="70" t="inlineStr">
        <is>
          <t>EUROSISTEMAS SA</t>
        </is>
      </c>
      <c r="F386" s="70" t="inlineStr">
        <is>
          <t>HO01</t>
        </is>
      </c>
      <c r="G386" s="70" t="inlineStr">
        <is>
          <t>MAN</t>
        </is>
      </c>
      <c r="H386" s="69" t="n">
        <v>84001125</v>
      </c>
      <c r="I386" s="69" t="inlineStr">
        <is>
          <t>RED F CORDOBA</t>
        </is>
      </c>
      <c r="J386" s="69" t="inlineStr">
        <is>
          <t>CORDOBA 2394</t>
        </is>
      </c>
      <c r="K386" s="69" t="inlineStr">
        <is>
          <t>ROSARIO</t>
        </is>
      </c>
      <c r="L386">
        <f>RIGHT(A386,8)</f>
        <v/>
      </c>
      <c r="M386">
        <f>+IF(ISNUMBER(A386)="True",+RIGHT(A386,8),"11111")</f>
        <v/>
      </c>
    </row>
    <row r="387" ht="19.5" customHeight="1" s="34">
      <c r="A387" s="69" t="inlineStr">
        <is>
          <t>FANBI08031971</t>
        </is>
      </c>
      <c r="B387" s="69" t="inlineStr">
        <is>
          <t>FANBI08031971 FANBI08031971</t>
        </is>
      </c>
      <c r="C387" s="69" t="n">
        <v>85355926</v>
      </c>
      <c r="D387" s="69" t="n">
        <v>40000001</v>
      </c>
      <c r="E387" s="70" t="inlineStr">
        <is>
          <t>EUROSISTEMAS SA</t>
        </is>
      </c>
      <c r="F387" s="70" t="inlineStr">
        <is>
          <t>HO01</t>
        </is>
      </c>
      <c r="G387" s="70" t="inlineStr">
        <is>
          <t>MAN</t>
        </is>
      </c>
      <c r="H387" s="69" t="n">
        <v>84001374</v>
      </c>
      <c r="I387" s="69" t="inlineStr">
        <is>
          <t>RED F MEDICINAR</t>
        </is>
      </c>
      <c r="J387" s="69" t="inlineStr">
        <is>
          <t>IGUAZU 58</t>
        </is>
      </c>
      <c r="K387" s="69" t="inlineStr">
        <is>
          <t>ELDORADO</t>
        </is>
      </c>
      <c r="L387">
        <f>RIGHT(A387,8)</f>
        <v/>
      </c>
      <c r="M387">
        <f>+IF(ISNUMBER(A387)="True",+RIGHT(A387,8),"11111")</f>
        <v/>
      </c>
    </row>
    <row r="388" ht="19.5" customHeight="1" s="34">
      <c r="A388" s="69" t="inlineStr">
        <is>
          <t>MLAGU10071993</t>
        </is>
      </c>
      <c r="B388" s="69" t="inlineStr">
        <is>
          <t>MLAGU 10071993</t>
        </is>
      </c>
      <c r="C388" s="69" t="n">
        <v>85433926</v>
      </c>
      <c r="D388" s="69" t="n">
        <v>40000001</v>
      </c>
      <c r="E388" s="70" t="inlineStr">
        <is>
          <t>EUROSISTEMAS SA</t>
        </is>
      </c>
      <c r="F388" s="70" t="inlineStr">
        <is>
          <t>HO01</t>
        </is>
      </c>
      <c r="G388" s="70" t="inlineStr">
        <is>
          <t>MAN</t>
        </is>
      </c>
      <c r="H388" s="69" t="n">
        <v>84001201</v>
      </c>
      <c r="I388" s="69" t="inlineStr">
        <is>
          <t>RED F MARIA AUXILIADORA</t>
        </is>
      </c>
      <c r="J388" s="69" t="inlineStr">
        <is>
          <t>AVDA GONZALEZ LELONG 506</t>
        </is>
      </c>
      <c r="K388" s="69" t="inlineStr">
        <is>
          <t>FORMOSA</t>
        </is>
      </c>
      <c r="L388">
        <f>RIGHT(A388,8)</f>
        <v/>
      </c>
      <c r="M388">
        <f>+IF(ISNUMBER(A388)="True",+RIGHT(A388,8),"11111")</f>
        <v/>
      </c>
    </row>
    <row r="389" ht="19.5" customHeight="1" s="34">
      <c r="A389" s="69" t="inlineStr">
        <is>
          <t>MROCA25041972</t>
        </is>
      </c>
      <c r="B389" s="69" t="inlineStr">
        <is>
          <t>MROCA25041972 MROCA25041972</t>
        </is>
      </c>
      <c r="C389" s="69" t="n">
        <v>85268925</v>
      </c>
      <c r="D389" s="69" t="n">
        <v>40000001</v>
      </c>
      <c r="E389" s="70" t="inlineStr">
        <is>
          <t>EUROSISTEMAS SA</t>
        </is>
      </c>
      <c r="F389" s="70" t="inlineStr">
        <is>
          <t>HO01</t>
        </is>
      </c>
      <c r="G389" s="70" t="inlineStr">
        <is>
          <t>MAN</t>
        </is>
      </c>
      <c r="H389" s="69" t="n">
        <v>84001201</v>
      </c>
      <c r="I389" s="69" t="inlineStr">
        <is>
          <t>RED F MARIA AUXILIADORA</t>
        </is>
      </c>
      <c r="J389" s="69" t="inlineStr">
        <is>
          <t>AVDA GONZALEZ LELONG 506</t>
        </is>
      </c>
      <c r="K389" s="69" t="inlineStr">
        <is>
          <t>FORMOSA</t>
        </is>
      </c>
      <c r="L389">
        <f>RIGHT(A389,8)</f>
        <v/>
      </c>
      <c r="M389">
        <f>+IF(ISNUMBER(A389)="True",+RIGHT(A389,8),"11111")</f>
        <v/>
      </c>
    </row>
    <row r="390" ht="19.5" customHeight="1" s="34">
      <c r="A390" s="69" t="inlineStr">
        <is>
          <t>MJOOR26041995</t>
        </is>
      </c>
      <c r="B390" s="69" t="inlineStr">
        <is>
          <t>MJOOR 26.04.1995</t>
        </is>
      </c>
      <c r="C390" s="69" t="n">
        <v>85403491</v>
      </c>
      <c r="D390" s="69" t="n">
        <v>40000001</v>
      </c>
      <c r="E390" s="70" t="inlineStr">
        <is>
          <t>EUROSISTEMAS SA</t>
        </is>
      </c>
      <c r="F390" s="70" t="inlineStr">
        <is>
          <t>HO01</t>
        </is>
      </c>
      <c r="G390" s="70" t="inlineStr">
        <is>
          <t>MAN</t>
        </is>
      </c>
      <c r="H390" s="69" t="n">
        <v>84008247</v>
      </c>
      <c r="I390" s="69" t="inlineStr">
        <is>
          <t>RED F RIVADAVIA</t>
        </is>
      </c>
      <c r="J390" s="69" t="inlineStr">
        <is>
          <t>AVDA RIVADAVIA 396</t>
        </is>
      </c>
      <c r="K390" s="69" t="inlineStr">
        <is>
          <t>LA RIOJA</t>
        </is>
      </c>
      <c r="L390">
        <f>RIGHT(A390,8)</f>
        <v/>
      </c>
      <c r="M390">
        <f>+IF(ISNUMBER(A390)="True",+RIGHT(A390,8),"11111")</f>
        <v/>
      </c>
    </row>
    <row r="391" ht="19.5" customHeight="1" s="34">
      <c r="A391" s="69" t="inlineStr">
        <is>
          <t>MJUAL27021960</t>
        </is>
      </c>
      <c r="B391" s="69" t="inlineStr">
        <is>
          <t>MJUAL 27.02.1960</t>
        </is>
      </c>
      <c r="C391" s="69" t="n">
        <v>85404721</v>
      </c>
      <c r="D391" s="69" t="n">
        <v>40000001</v>
      </c>
      <c r="E391" s="70" t="inlineStr">
        <is>
          <t>EUROSISTEMAS SA</t>
        </is>
      </c>
      <c r="F391" s="70" t="inlineStr">
        <is>
          <t>HO01</t>
        </is>
      </c>
      <c r="G391" s="70" t="inlineStr">
        <is>
          <t>MAN</t>
        </is>
      </c>
      <c r="H391" s="69" t="n">
        <v>84009835</v>
      </c>
      <c r="I391" s="69" t="inlineStr">
        <is>
          <t>RED F AUTOFARMA (COMODORO RIVADAVIA</t>
        </is>
      </c>
      <c r="J391" s="69" t="inlineStr">
        <is>
          <t>SAN MARTIN 313</t>
        </is>
      </c>
      <c r="K391" s="69" t="inlineStr">
        <is>
          <t>COMODORO RIVADAVIA</t>
        </is>
      </c>
      <c r="L391">
        <f>RIGHT(A391,8)</f>
        <v/>
      </c>
      <c r="M391">
        <f>+IF(ISNUMBER(A391)="True",+RIGHT(A391,8),"11111")</f>
        <v/>
      </c>
    </row>
    <row r="392" ht="19.5" customHeight="1" s="34">
      <c r="A392" s="69" t="inlineStr">
        <is>
          <t>MCAVE27021994</t>
        </is>
      </c>
      <c r="B392" s="69" t="inlineStr">
        <is>
          <t>MCAVE27.02.1994 MCAVE27.02.1994</t>
        </is>
      </c>
      <c r="C392" s="69" t="n">
        <v>85454333</v>
      </c>
      <c r="D392" s="69" t="n">
        <v>40000001</v>
      </c>
      <c r="E392" s="70" t="inlineStr">
        <is>
          <t>EUROSISTEMAS SA</t>
        </is>
      </c>
      <c r="F392" s="70" t="inlineStr">
        <is>
          <t>HO01</t>
        </is>
      </c>
      <c r="G392" s="70" t="inlineStr">
        <is>
          <t>MAN</t>
        </is>
      </c>
      <c r="H392" s="69" t="n">
        <v>84001056</v>
      </c>
      <c r="I392" s="69" t="inlineStr">
        <is>
          <t>RED Del Pueblo SCS</t>
        </is>
      </c>
      <c r="J392" s="69" t="inlineStr">
        <is>
          <t>SARMIENTO 2646</t>
        </is>
      </c>
      <c r="K392" s="69" t="inlineStr">
        <is>
          <t>CHAJARI</t>
        </is>
      </c>
      <c r="L392">
        <f>RIGHT(A392,8)</f>
        <v/>
      </c>
      <c r="M392">
        <f>+IF(ISNUMBER(A392)="True",+RIGHT(A392,8),"11111")</f>
        <v/>
      </c>
    </row>
    <row r="393" ht="19.5" customHeight="1" s="34">
      <c r="A393" s="69" t="inlineStr">
        <is>
          <t>FLALO26011977</t>
        </is>
      </c>
      <c r="B393" s="69" t="inlineStr">
        <is>
          <t>FLALO 26011977</t>
        </is>
      </c>
      <c r="C393" s="69" t="n">
        <v>85054414</v>
      </c>
      <c r="D393" s="69" t="n">
        <v>40000001</v>
      </c>
      <c r="E393" s="70" t="inlineStr">
        <is>
          <t>EUROSISTEMAS SA</t>
        </is>
      </c>
      <c r="F393" s="70" t="inlineStr">
        <is>
          <t>HO01</t>
        </is>
      </c>
      <c r="G393" s="70" t="inlineStr">
        <is>
          <t>MAN</t>
        </is>
      </c>
      <c r="H393" s="69" t="n">
        <v>84000868</v>
      </c>
      <c r="I393" s="69" t="inlineStr">
        <is>
          <t>RED DEL PUENTE CITY</t>
        </is>
      </c>
      <c r="J393" s="69" t="inlineStr">
        <is>
          <t>AVDA GRAL JOSE DE SAN MARTIN 1516</t>
        </is>
      </c>
      <c r="K393" s="69" t="inlineStr">
        <is>
          <t>MENDOZA</t>
        </is>
      </c>
      <c r="L393">
        <f>RIGHT(A393,8)</f>
        <v/>
      </c>
      <c r="M393">
        <f>+IF(ISNUMBER(A393)="True",+RIGHT(A393,8),"11111")</f>
        <v/>
      </c>
    </row>
    <row r="394" ht="19.5" customHeight="1" s="34">
      <c r="A394" s="69" t="inlineStr">
        <is>
          <t>MLUVE20061956</t>
        </is>
      </c>
      <c r="B394" s="69" t="inlineStr">
        <is>
          <t>MLUVE20061956 MLUVE20061956</t>
        </is>
      </c>
      <c r="C394" s="69" t="n">
        <v>85041657</v>
      </c>
      <c r="D394" s="69" t="n">
        <v>40000001</v>
      </c>
      <c r="E394" s="70" t="inlineStr">
        <is>
          <t>EUROSISTEMAS SA</t>
        </is>
      </c>
      <c r="F394" s="70" t="inlineStr">
        <is>
          <t>HO01</t>
        </is>
      </c>
      <c r="G394" s="70" t="inlineStr">
        <is>
          <t>MAN</t>
        </is>
      </c>
      <c r="H394" s="69" t="n">
        <v>84006581</v>
      </c>
      <c r="I394" s="69" t="inlineStr">
        <is>
          <t>RED F GENERAL PAZ CENTRO</t>
        </is>
      </c>
      <c r="J394" s="69" t="inlineStr">
        <is>
          <t>TUCUMAN 496</t>
        </is>
      </c>
      <c r="K394" s="69" t="inlineStr">
        <is>
          <t>CORDOBA</t>
        </is>
      </c>
      <c r="L394">
        <f>RIGHT(A394,8)</f>
        <v/>
      </c>
      <c r="M394">
        <f>+IF(ISNUMBER(A394)="True",+RIGHT(A394,8),"11111")</f>
        <v/>
      </c>
    </row>
    <row r="395" ht="19.5" customHeight="1" s="34">
      <c r="A395" s="69" t="inlineStr">
        <is>
          <t>FBLFR26091995</t>
        </is>
      </c>
      <c r="B395" s="69" t="inlineStr">
        <is>
          <t>FBLFR26091995 FBLFR26091995</t>
        </is>
      </c>
      <c r="C395" s="69" t="n">
        <v>85502875</v>
      </c>
      <c r="D395" s="69" t="n">
        <v>40000001</v>
      </c>
      <c r="E395" s="70" t="inlineStr">
        <is>
          <t>EUROSISTEMAS SA</t>
        </is>
      </c>
      <c r="F395" s="70" t="inlineStr">
        <is>
          <t>HO01</t>
        </is>
      </c>
      <c r="G395" s="70" t="inlineStr">
        <is>
          <t>MAN</t>
        </is>
      </c>
      <c r="H395" s="69" t="n">
        <v>84000713</v>
      </c>
      <c r="I395" s="69" t="inlineStr">
        <is>
          <t>RED F DANIOTTI</t>
        </is>
      </c>
      <c r="J395" s="69" t="inlineStr">
        <is>
          <t>VICENTE AGUERO 336</t>
        </is>
      </c>
      <c r="K395" s="69" t="inlineStr">
        <is>
          <t>JESUS MARIA</t>
        </is>
      </c>
      <c r="L395">
        <f>RIGHT(A395,8)</f>
        <v/>
      </c>
      <c r="M395">
        <f>+IF(ISNUMBER(A395)="True",+RIGHT(A395,8),"11111")</f>
        <v/>
      </c>
    </row>
    <row r="396" ht="19.5" customHeight="1" s="34">
      <c r="A396" s="69" t="inlineStr">
        <is>
          <t>FESSI02041969</t>
        </is>
      </c>
      <c r="B396" s="69" t="inlineStr">
        <is>
          <t>FESSI 02.04.1969</t>
        </is>
      </c>
      <c r="C396" s="69" t="n">
        <v>85414157</v>
      </c>
      <c r="D396" s="69" t="n">
        <v>40000001</v>
      </c>
      <c r="E396" s="70" t="inlineStr">
        <is>
          <t>EUROSISTEMAS SA</t>
        </is>
      </c>
      <c r="F396" s="70" t="inlineStr">
        <is>
          <t>HO01</t>
        </is>
      </c>
      <c r="G396" s="70" t="inlineStr">
        <is>
          <t>MAN</t>
        </is>
      </c>
      <c r="H396" s="69" t="n">
        <v>84000641</v>
      </c>
      <c r="I396" s="69" t="inlineStr">
        <is>
          <t>RED F FARMATOTAL</t>
        </is>
      </c>
      <c r="J396" s="69" t="inlineStr">
        <is>
          <t>AVDA JOSE VICENTE ZAPATA 303</t>
        </is>
      </c>
      <c r="K396" s="69" t="inlineStr">
        <is>
          <t>MENDOZA</t>
        </is>
      </c>
      <c r="L396">
        <f>RIGHT(A396,8)</f>
        <v/>
      </c>
      <c r="M396">
        <f>+IF(ISNUMBER(A396)="True",+RIGHT(A396,8),"11111")</f>
        <v/>
      </c>
    </row>
    <row r="397" ht="19.5" customHeight="1" s="34">
      <c r="A397" s="69" t="inlineStr">
        <is>
          <t>MJODA13061970</t>
        </is>
      </c>
      <c r="B397" s="69" t="inlineStr">
        <is>
          <t>MJODA13061970 MJODA13061970</t>
        </is>
      </c>
      <c r="C397" s="69" t="n">
        <v>85332103</v>
      </c>
      <c r="D397" s="69" t="n">
        <v>40000001</v>
      </c>
      <c r="E397" s="70" t="inlineStr">
        <is>
          <t>EUROSISTEMAS SA</t>
        </is>
      </c>
      <c r="F397" s="70" t="inlineStr">
        <is>
          <t>HO01</t>
        </is>
      </c>
      <c r="G397" s="70" t="inlineStr">
        <is>
          <t>MAN</t>
        </is>
      </c>
      <c r="H397" s="69" t="n">
        <v>84007137</v>
      </c>
      <c r="I397" s="69" t="inlineStr">
        <is>
          <t>RED F ROSSI</t>
        </is>
      </c>
      <c r="J397" s="69" t="inlineStr">
        <is>
          <t>BV SOLIS 1411</t>
        </is>
      </c>
      <c r="K397" s="69" t="inlineStr">
        <is>
          <t>FIRMAT</t>
        </is>
      </c>
      <c r="L397">
        <f>RIGHT(A397,8)</f>
        <v/>
      </c>
      <c r="M397">
        <f>+IF(ISNUMBER(A397)="True",+RIGHT(A397,8),"11111")</f>
        <v/>
      </c>
    </row>
    <row r="398" ht="19.5" customHeight="1" s="34">
      <c r="A398" s="69" t="inlineStr">
        <is>
          <t>MMACAMMACA</t>
        </is>
      </c>
      <c r="B398" s="69" t="inlineStr">
        <is>
          <t>MMACA MMACA</t>
        </is>
      </c>
      <c r="C398" s="69" t="n">
        <v>85466855</v>
      </c>
      <c r="D398" s="69" t="n">
        <v>40000001</v>
      </c>
      <c r="E398" s="70" t="inlineStr">
        <is>
          <t>EUROSISTEMAS SA</t>
        </is>
      </c>
      <c r="F398" s="70" t="inlineStr">
        <is>
          <t>HO01</t>
        </is>
      </c>
      <c r="G398" s="70" t="inlineStr">
        <is>
          <t>MAN</t>
        </is>
      </c>
      <c r="H398" s="69" t="n">
        <v>84000962</v>
      </c>
      <c r="I398" s="69" t="inlineStr">
        <is>
          <t>RED AUTOFARMA RIO GALLEGOS</t>
        </is>
      </c>
      <c r="J398" s="69" t="inlineStr">
        <is>
          <t>AV NESTOR KIRCHNER (EX AV JA ROCA) 1029</t>
        </is>
      </c>
      <c r="K398" s="69" t="inlineStr">
        <is>
          <t>RIO GALLEGOS</t>
        </is>
      </c>
      <c r="L398">
        <f>RIGHT(A398,8)</f>
        <v/>
      </c>
      <c r="M398">
        <f>+IF(ISNUMBER(A398)="True",+RIGHT(A398,8),"11111")</f>
        <v/>
      </c>
    </row>
    <row r="399" ht="19.5" customHeight="1" s="34">
      <c r="A399" s="69" t="inlineStr">
        <is>
          <t>MGASA03081964</t>
        </is>
      </c>
      <c r="B399" s="69" t="inlineStr">
        <is>
          <t>MGASA 03.08.1964 MGASA 03.08.1964</t>
        </is>
      </c>
      <c r="C399" s="69" t="n">
        <v>85485504</v>
      </c>
      <c r="D399" s="69" t="n">
        <v>40000001</v>
      </c>
      <c r="E399" s="70" t="inlineStr">
        <is>
          <t>EUROSISTEMAS SA</t>
        </is>
      </c>
      <c r="F399" s="70" t="inlineStr">
        <is>
          <t>HO01</t>
        </is>
      </c>
      <c r="G399" s="70" t="inlineStr">
        <is>
          <t>MAN</t>
        </is>
      </c>
      <c r="H399" s="69" t="n">
        <v>84006241</v>
      </c>
      <c r="I399" s="69" t="inlineStr">
        <is>
          <t>RED F DEL PUEBLO (ITALIA)</t>
        </is>
      </c>
      <c r="J399" s="69" t="inlineStr">
        <is>
          <t>REP DE ITALIA 40</t>
        </is>
      </c>
      <c r="K399" s="69" t="inlineStr">
        <is>
          <t>NEUQUEN</t>
        </is>
      </c>
      <c r="L399">
        <f>RIGHT(A399,8)</f>
        <v/>
      </c>
      <c r="M399">
        <f>+IF(ISNUMBER(A399)="True",+RIGHT(A399,8),"11111")</f>
        <v/>
      </c>
    </row>
    <row r="400" ht="19.5" customHeight="1" s="34">
      <c r="A400" s="69" t="inlineStr">
        <is>
          <t>FNOCA26081974</t>
        </is>
      </c>
      <c r="B400" s="69" t="inlineStr">
        <is>
          <t>FNOCA 26.08.1974 FNOCA 26.08.1974</t>
        </is>
      </c>
      <c r="C400" s="69" t="n">
        <v>85485506</v>
      </c>
      <c r="D400" s="69" t="n">
        <v>40000001</v>
      </c>
      <c r="E400" s="70" t="inlineStr">
        <is>
          <t>EUROSISTEMAS SA</t>
        </is>
      </c>
      <c r="F400" s="70" t="inlineStr">
        <is>
          <t>HO01</t>
        </is>
      </c>
      <c r="G400" s="70" t="inlineStr">
        <is>
          <t>MAN</t>
        </is>
      </c>
      <c r="H400" s="69" t="n">
        <v>84006241</v>
      </c>
      <c r="I400" s="69" t="inlineStr">
        <is>
          <t>RED F DEL PUEBLO (ITALIA)</t>
        </is>
      </c>
      <c r="J400" s="69" t="inlineStr">
        <is>
          <t>REP DE ITALIA 40</t>
        </is>
      </c>
      <c r="K400" s="69" t="inlineStr">
        <is>
          <t>NEUQUEN</t>
        </is>
      </c>
      <c r="L400">
        <f>RIGHT(A400,8)</f>
        <v/>
      </c>
      <c r="M400">
        <f>+IF(ISNUMBER(A400)="True",+RIGHT(A400,8),"11111")</f>
        <v/>
      </c>
    </row>
    <row r="401" ht="19.5" customHeight="1" s="34">
      <c r="A401" s="69" t="inlineStr">
        <is>
          <t>MGASA12101975</t>
        </is>
      </c>
      <c r="B401" s="69" t="inlineStr">
        <is>
          <t>MGASA12101975 MGASA12101975</t>
        </is>
      </c>
      <c r="C401" s="69" t="n">
        <v>85329429</v>
      </c>
      <c r="D401" s="69" t="n">
        <v>40000001</v>
      </c>
      <c r="E401" s="70" t="inlineStr">
        <is>
          <t>EUROSISTEMAS SA</t>
        </is>
      </c>
      <c r="F401" s="70" t="inlineStr">
        <is>
          <t>HO01</t>
        </is>
      </c>
      <c r="G401" s="70" t="inlineStr">
        <is>
          <t>MAN</t>
        </is>
      </c>
      <c r="H401" s="69" t="n">
        <v>84006816</v>
      </c>
      <c r="I401" s="69" t="inlineStr">
        <is>
          <t>RED F DEL MILAGRO</t>
        </is>
      </c>
      <c r="J401" s="69" t="inlineStr">
        <is>
          <t>ALVARADO 487</t>
        </is>
      </c>
      <c r="K401" s="69" t="inlineStr">
        <is>
          <t>SAN RAMON DE LA NUEVA ORAN</t>
        </is>
      </c>
      <c r="L401">
        <f>RIGHT(A401,8)</f>
        <v/>
      </c>
      <c r="M401">
        <f>+IF(ISNUMBER(A401)="True",+RIGHT(A401,8),"11111")</f>
        <v/>
      </c>
    </row>
    <row r="402" ht="19.5" customHeight="1" s="34">
      <c r="A402" s="69" t="inlineStr">
        <is>
          <t>MJUPA03041959</t>
        </is>
      </c>
      <c r="B402" s="69" t="inlineStr">
        <is>
          <t>MJUPA03.04.1959 MJUPA03.04.1959</t>
        </is>
      </c>
      <c r="C402" s="69" t="n">
        <v>85041773</v>
      </c>
      <c r="D402" s="69" t="n">
        <v>40000001</v>
      </c>
      <c r="E402" s="70" t="inlineStr">
        <is>
          <t>EUROSISTEMAS SA</t>
        </is>
      </c>
      <c r="F402" s="70" t="inlineStr">
        <is>
          <t>HO01</t>
        </is>
      </c>
      <c r="G402" s="70" t="inlineStr">
        <is>
          <t>MAN</t>
        </is>
      </c>
      <c r="H402" s="69" t="n">
        <v>84000641</v>
      </c>
      <c r="I402" s="69" t="inlineStr">
        <is>
          <t>RED F FARMATOTAL</t>
        </is>
      </c>
      <c r="J402" s="69" t="inlineStr">
        <is>
          <t>AVDA JOSE VICENTE ZAPATA 303</t>
        </is>
      </c>
      <c r="K402" s="69" t="inlineStr">
        <is>
          <t>MENDOZA</t>
        </is>
      </c>
      <c r="L402">
        <f>RIGHT(A402,8)</f>
        <v/>
      </c>
      <c r="M402">
        <f>+IF(ISNUMBER(A402)="True",+RIGHT(A402,8),"11111")</f>
        <v/>
      </c>
    </row>
    <row r="403" ht="19.5" customHeight="1" s="34">
      <c r="A403" s="69" t="inlineStr">
        <is>
          <t>FNARI11021962</t>
        </is>
      </c>
      <c r="B403" s="69" t="inlineStr">
        <is>
          <t>FNARI11021962 FNARI11021962</t>
        </is>
      </c>
      <c r="C403" s="69" t="n">
        <v>85043856</v>
      </c>
      <c r="D403" s="69" t="n">
        <v>40000001</v>
      </c>
      <c r="E403" s="70" t="inlineStr">
        <is>
          <t>EUROSISTEMAS SA</t>
        </is>
      </c>
      <c r="F403" s="70" t="inlineStr">
        <is>
          <t>HO01</t>
        </is>
      </c>
      <c r="G403" s="70" t="inlineStr">
        <is>
          <t>MAN</t>
        </is>
      </c>
      <c r="H403" s="69" t="n">
        <v>84000641</v>
      </c>
      <c r="I403" s="69" t="inlineStr">
        <is>
          <t>RED F FARMATOTAL</t>
        </is>
      </c>
      <c r="J403" s="69" t="inlineStr">
        <is>
          <t>AVDA JOSE VICENTE ZAPATA 303</t>
        </is>
      </c>
      <c r="K403" s="69" t="inlineStr">
        <is>
          <t>MENDOZA</t>
        </is>
      </c>
      <c r="L403">
        <f>RIGHT(A403,8)</f>
        <v/>
      </c>
      <c r="M403">
        <f>+IF(ISNUMBER(A403)="True",+RIGHT(A403,8),"11111")</f>
        <v/>
      </c>
    </row>
    <row r="404" ht="19.5" customHeight="1" s="34">
      <c r="A404" s="69" t="inlineStr">
        <is>
          <t>MLERO12091983</t>
        </is>
      </c>
      <c r="B404" s="69" t="inlineStr">
        <is>
          <t>MLERO12091983 MLERO12091983</t>
        </is>
      </c>
      <c r="C404" s="69" t="n">
        <v>85053107</v>
      </c>
      <c r="D404" s="69" t="n">
        <v>40000001</v>
      </c>
      <c r="E404" s="70" t="inlineStr">
        <is>
          <t>EUROSISTEMAS SA</t>
        </is>
      </c>
      <c r="F404" s="70" t="inlineStr">
        <is>
          <t>HO01</t>
        </is>
      </c>
      <c r="G404" s="70" t="inlineStr">
        <is>
          <t>MAN</t>
        </is>
      </c>
      <c r="H404" s="69" t="n">
        <v>84001125</v>
      </c>
      <c r="I404" s="69" t="inlineStr">
        <is>
          <t>RED F CORDOBA</t>
        </is>
      </c>
      <c r="J404" s="69" t="inlineStr">
        <is>
          <t>CORDOBA 2394</t>
        </is>
      </c>
      <c r="K404" s="69" t="inlineStr">
        <is>
          <t>ROSARIO</t>
        </is>
      </c>
      <c r="L404">
        <f>RIGHT(A404,8)</f>
        <v/>
      </c>
      <c r="M404">
        <f>+IF(ISNUMBER(A404)="True",+RIGHT(A404,8),"11111")</f>
        <v/>
      </c>
    </row>
    <row r="405" ht="19.5" customHeight="1" s="34">
      <c r="A405" s="69" t="inlineStr">
        <is>
          <t>MPACO15091987</t>
        </is>
      </c>
      <c r="B405" s="69" t="inlineStr">
        <is>
          <t>MPACO15.09.1987 MPACO15.09.1987</t>
        </is>
      </c>
      <c r="C405" s="69" t="n">
        <v>85454974</v>
      </c>
      <c r="D405" s="69" t="n">
        <v>40000001</v>
      </c>
      <c r="E405" s="70" t="inlineStr">
        <is>
          <t>EUROSISTEMAS SA</t>
        </is>
      </c>
      <c r="F405" s="70" t="inlineStr">
        <is>
          <t>HE01</t>
        </is>
      </c>
      <c r="G405" s="70" t="inlineStr">
        <is>
          <t>MAN</t>
        </is>
      </c>
      <c r="H405" s="69" t="n">
        <v>84003313</v>
      </c>
      <c r="I405" s="69" t="inlineStr">
        <is>
          <t>RED F ITATI</t>
        </is>
      </c>
      <c r="J405" s="69" t="inlineStr">
        <is>
          <t>SAN MARTIN 502</t>
        </is>
      </c>
      <c r="K405" s="69" t="inlineStr">
        <is>
          <t>PRESIDENCIA ROQUE SAENZ PEÑA</t>
        </is>
      </c>
      <c r="L405">
        <f>RIGHT(A405,8)</f>
        <v/>
      </c>
      <c r="M405">
        <f>+IF(ISNUMBER(A405)="True",+RIGHT(A405,8),"11111")</f>
        <v/>
      </c>
    </row>
    <row r="406" ht="19.5" customHeight="1" s="34">
      <c r="A406" s="69" t="inlineStr">
        <is>
          <t>MJOFE26081976</t>
        </is>
      </c>
      <c r="B406" s="69" t="inlineStr">
        <is>
          <t>MJOFE 26.08.1976</t>
        </is>
      </c>
      <c r="C406" s="69" t="n">
        <v>85050542</v>
      </c>
      <c r="D406" s="69" t="n">
        <v>40000001</v>
      </c>
      <c r="E406" s="70" t="inlineStr">
        <is>
          <t>EUROSISTEMAS SA</t>
        </is>
      </c>
      <c r="F406" s="70" t="inlineStr">
        <is>
          <t>HO01</t>
        </is>
      </c>
      <c r="G406" s="70" t="inlineStr">
        <is>
          <t>MAN</t>
        </is>
      </c>
      <c r="H406" s="69" t="n">
        <v>84009257</v>
      </c>
      <c r="I406" s="69" t="inlineStr">
        <is>
          <t>RED F SEMO</t>
        </is>
      </c>
      <c r="J406" s="69" t="inlineStr">
        <is>
          <t>PAULINO CENTENO 39</t>
        </is>
      </c>
      <c r="K406" s="69" t="inlineStr">
        <is>
          <t>SANTO TOME</t>
        </is>
      </c>
      <c r="L406">
        <f>RIGHT(A406,8)</f>
        <v/>
      </c>
      <c r="M406">
        <f>+IF(ISNUMBER(A406)="True",+RIGHT(A406,8),"11111")</f>
        <v/>
      </c>
    </row>
    <row r="407" ht="19.5" customHeight="1" s="34">
      <c r="A407" s="69" t="inlineStr">
        <is>
          <t>MCAVA06021989</t>
        </is>
      </c>
      <c r="B407" s="69" t="inlineStr">
        <is>
          <t>MCAVA06021989 MCAVA06021989</t>
        </is>
      </c>
      <c r="C407" s="69" t="n">
        <v>85532760</v>
      </c>
      <c r="D407" s="69" t="n">
        <v>40000001</v>
      </c>
      <c r="E407" s="70" t="inlineStr">
        <is>
          <t>EUROSISTEMAS SA</t>
        </is>
      </c>
      <c r="F407" s="70" t="inlineStr">
        <is>
          <t>HO01</t>
        </is>
      </c>
      <c r="G407" s="70" t="inlineStr">
        <is>
          <t>MAN</t>
        </is>
      </c>
      <c r="H407" s="69" t="n">
        <v>84001201</v>
      </c>
      <c r="I407" s="69" t="inlineStr">
        <is>
          <t>RED F MARIA AUXILIADORA</t>
        </is>
      </c>
      <c r="J407" s="69" t="inlineStr">
        <is>
          <t>AVDA GONZALEZ LELONG 506</t>
        </is>
      </c>
      <c r="K407" s="69" t="inlineStr">
        <is>
          <t>FORMOSA</t>
        </is>
      </c>
      <c r="L407">
        <f>RIGHT(A407,8)</f>
        <v/>
      </c>
      <c r="M407">
        <f>+IF(ISNUMBER(A407)="True",+RIGHT(A407,8),"11111")</f>
        <v/>
      </c>
    </row>
    <row r="408" ht="19.5" customHeight="1" s="34">
      <c r="A408" s="69" t="inlineStr">
        <is>
          <t>FTEQU07121973</t>
        </is>
      </c>
      <c r="B408" s="69" t="inlineStr">
        <is>
          <t>FTEQU07121973 FTEQU07121973</t>
        </is>
      </c>
      <c r="C408" s="69" t="n">
        <v>85198325</v>
      </c>
      <c r="D408" s="69" t="n">
        <v>40000001</v>
      </c>
      <c r="E408" s="70" t="inlineStr">
        <is>
          <t>EUROSISTEMAS SA</t>
        </is>
      </c>
      <c r="F408" s="70" t="inlineStr">
        <is>
          <t>HO01</t>
        </is>
      </c>
      <c r="G408" s="70" t="inlineStr">
        <is>
          <t>MAN</t>
        </is>
      </c>
      <c r="H408" s="69" t="n">
        <v>84001125</v>
      </c>
      <c r="I408" s="69" t="inlineStr">
        <is>
          <t>RED F CORDOBA</t>
        </is>
      </c>
      <c r="J408" s="69" t="inlineStr">
        <is>
          <t>CORDOBA 2394</t>
        </is>
      </c>
      <c r="K408" s="69" t="inlineStr">
        <is>
          <t>ROSARIO</t>
        </is>
      </c>
      <c r="L408">
        <f>RIGHT(A408,8)</f>
        <v/>
      </c>
      <c r="M408">
        <f>+IF(ISNUMBER(A408)="True",+RIGHT(A408,8),"11111")</f>
        <v/>
      </c>
    </row>
    <row r="409" ht="19.5" customHeight="1" s="34">
      <c r="A409" s="69" t="inlineStr">
        <is>
          <t>MNEKO04111972</t>
        </is>
      </c>
      <c r="B409" s="69" t="inlineStr">
        <is>
          <t>MNEKO 04111972 MNEKO 04111972</t>
        </is>
      </c>
      <c r="C409" s="69" t="n">
        <v>85156950</v>
      </c>
      <c r="D409" s="69" t="n">
        <v>40000001</v>
      </c>
      <c r="E409" s="70" t="inlineStr">
        <is>
          <t>EUROSISTEMAS SA</t>
        </is>
      </c>
      <c r="F409" s="70" t="inlineStr">
        <is>
          <t>HO01</t>
        </is>
      </c>
      <c r="G409" s="70" t="inlineStr">
        <is>
          <t>MAN</t>
        </is>
      </c>
      <c r="H409" s="69" t="n">
        <v>84001125</v>
      </c>
      <c r="I409" s="69" t="inlineStr">
        <is>
          <t>RED F CORDOBA</t>
        </is>
      </c>
      <c r="J409" s="69" t="inlineStr">
        <is>
          <t>CORDOBA 2394</t>
        </is>
      </c>
      <c r="K409" s="69" t="inlineStr">
        <is>
          <t>ROSARIO</t>
        </is>
      </c>
      <c r="L409">
        <f>RIGHT(A409,8)</f>
        <v/>
      </c>
      <c r="M409">
        <f>+IF(ISNUMBER(A409)="True",+RIGHT(A409,8),"11111")</f>
        <v/>
      </c>
    </row>
    <row r="410" ht="19.5" customHeight="1" s="34">
      <c r="A410" s="69" t="inlineStr">
        <is>
          <t>MROVA22121963</t>
        </is>
      </c>
      <c r="B410" s="69" t="inlineStr">
        <is>
          <t>MROVA 22121963</t>
        </is>
      </c>
      <c r="C410" s="69" t="n">
        <v>85431352</v>
      </c>
      <c r="D410" s="69" t="n">
        <v>40000001</v>
      </c>
      <c r="E410" s="70" t="inlineStr">
        <is>
          <t>EUROSISTEMAS SA</t>
        </is>
      </c>
      <c r="F410" s="70" t="inlineStr">
        <is>
          <t>HO01</t>
        </is>
      </c>
      <c r="G410" s="70" t="inlineStr">
        <is>
          <t>MAN</t>
        </is>
      </c>
      <c r="H410" s="69" t="n">
        <v>84001216</v>
      </c>
      <c r="I410" s="69" t="inlineStr">
        <is>
          <t>RED F CUYO SRL</t>
        </is>
      </c>
      <c r="J410" s="69" t="inlineStr">
        <is>
          <t>AV SAN MARTIN OESTE 2918</t>
        </is>
      </c>
      <c r="K410" s="69" t="inlineStr">
        <is>
          <t>SAN JUAN</t>
        </is>
      </c>
      <c r="L410">
        <f>RIGHT(A410,8)</f>
        <v/>
      </c>
      <c r="M410">
        <f>+IF(ISNUMBER(A410)="True",+RIGHT(A410,8),"11111")</f>
        <v/>
      </c>
    </row>
    <row r="411" ht="19.5" customHeight="1" s="34">
      <c r="A411" s="69" t="inlineStr">
        <is>
          <t>MCLIB25051991</t>
        </is>
      </c>
      <c r="B411" s="69" t="inlineStr">
        <is>
          <t>MCLIB25051991 MCLIB25051991</t>
        </is>
      </c>
      <c r="C411" s="69" t="n">
        <v>85244275</v>
      </c>
      <c r="D411" s="69" t="n">
        <v>40000001</v>
      </c>
      <c r="E411" s="70" t="inlineStr">
        <is>
          <t>EUROSISTEMAS SA</t>
        </is>
      </c>
      <c r="F411" s="70" t="inlineStr">
        <is>
          <t>HO01</t>
        </is>
      </c>
      <c r="G411" s="70" t="inlineStr">
        <is>
          <t>MAN</t>
        </is>
      </c>
      <c r="H411" s="69" t="n">
        <v>84000641</v>
      </c>
      <c r="I411" s="69" t="inlineStr">
        <is>
          <t>RED F FARMATOTAL</t>
        </is>
      </c>
      <c r="J411" s="69" t="inlineStr">
        <is>
          <t>AVDA JOSE VICENTE ZAPATA 303</t>
        </is>
      </c>
      <c r="K411" s="69" t="inlineStr">
        <is>
          <t>MENDOZA</t>
        </is>
      </c>
      <c r="L411">
        <f>RIGHT(A411,8)</f>
        <v/>
      </c>
      <c r="M411">
        <f>+IF(ISNUMBER(A411)="True",+RIGHT(A411,8),"11111")</f>
        <v/>
      </c>
    </row>
    <row r="412" ht="19.5" customHeight="1" s="34">
      <c r="A412" s="69" t="inlineStr">
        <is>
          <t>MFRJU22031993</t>
        </is>
      </c>
      <c r="B412" s="69" t="inlineStr">
        <is>
          <t>MFRJU 22031993</t>
        </is>
      </c>
      <c r="C412" s="69" t="n">
        <v>85427335</v>
      </c>
      <c r="D412" s="69" t="n">
        <v>40000001</v>
      </c>
      <c r="E412" s="70" t="inlineStr">
        <is>
          <t>EUROSISTEMAS SA</t>
        </is>
      </c>
      <c r="F412" s="70" t="inlineStr">
        <is>
          <t>HO01</t>
        </is>
      </c>
      <c r="G412" s="70" t="inlineStr">
        <is>
          <t>MAN</t>
        </is>
      </c>
      <c r="H412" s="69" t="n">
        <v>84006581</v>
      </c>
      <c r="I412" s="69" t="inlineStr">
        <is>
          <t>RED F GENERAL PAZ CENTRO</t>
        </is>
      </c>
      <c r="J412" s="69" t="inlineStr">
        <is>
          <t>TUCUMAN 496</t>
        </is>
      </c>
      <c r="K412" s="69" t="inlineStr">
        <is>
          <t>CORDOBA</t>
        </is>
      </c>
      <c r="L412">
        <f>RIGHT(A412,8)</f>
        <v/>
      </c>
      <c r="M412">
        <f>+IF(ISNUMBER(A412)="True",+RIGHT(A412,8),"11111")</f>
        <v/>
      </c>
    </row>
    <row r="413" ht="19.5" customHeight="1" s="34">
      <c r="A413" s="69" t="inlineStr">
        <is>
          <t>MDAOBMDAOB</t>
        </is>
      </c>
      <c r="B413" s="69" t="inlineStr">
        <is>
          <t>MDAOB MDAOB</t>
        </is>
      </c>
      <c r="C413" s="69" t="n">
        <v>85483324</v>
      </c>
      <c r="D413" s="69" t="n">
        <v>40000001</v>
      </c>
      <c r="E413" s="70" t="inlineStr">
        <is>
          <t>EUROSISTEMAS SA</t>
        </is>
      </c>
      <c r="F413" s="70" t="inlineStr">
        <is>
          <t>HO01</t>
        </is>
      </c>
      <c r="G413" s="70" t="inlineStr">
        <is>
          <t>MAN</t>
        </is>
      </c>
      <c r="H413" s="69" t="n">
        <v>84006581</v>
      </c>
      <c r="I413" s="69" t="inlineStr">
        <is>
          <t>RED F GENERAL PAZ CENTRO</t>
        </is>
      </c>
      <c r="J413" s="69" t="inlineStr">
        <is>
          <t>TUCUMAN 496</t>
        </is>
      </c>
      <c r="K413" s="69" t="inlineStr">
        <is>
          <t>CORDOBA</t>
        </is>
      </c>
      <c r="L413">
        <f>RIGHT(A413,8)</f>
        <v/>
      </c>
      <c r="M413">
        <f>+IF(ISNUMBER(A413)="True",+RIGHT(A413,8),"11111")</f>
        <v/>
      </c>
    </row>
    <row r="414" ht="19.5" customHeight="1" s="34">
      <c r="A414" s="69" t="inlineStr">
        <is>
          <t>MRIDO10011974</t>
        </is>
      </c>
      <c r="B414" s="69" t="inlineStr">
        <is>
          <t>MRIDO 10.01.1974</t>
        </is>
      </c>
      <c r="C414" s="69" t="n">
        <v>85051431</v>
      </c>
      <c r="D414" s="69" t="n">
        <v>40000001</v>
      </c>
      <c r="E414" s="70" t="inlineStr">
        <is>
          <t>EUROSISTEMAS SA</t>
        </is>
      </c>
      <c r="F414" s="70" t="inlineStr">
        <is>
          <t>HO01</t>
        </is>
      </c>
      <c r="G414" s="70" t="inlineStr">
        <is>
          <t>MAN</t>
        </is>
      </c>
      <c r="H414" s="69" t="n">
        <v>84000641</v>
      </c>
      <c r="I414" s="69" t="inlineStr">
        <is>
          <t>RED F FARMATOTAL</t>
        </is>
      </c>
      <c r="J414" s="69" t="inlineStr">
        <is>
          <t>AVDA JOSE VICENTE ZAPATA 303</t>
        </is>
      </c>
      <c r="K414" s="69" t="inlineStr">
        <is>
          <t>MENDOZA</t>
        </is>
      </c>
      <c r="L414">
        <f>RIGHT(A414,8)</f>
        <v/>
      </c>
      <c r="M414">
        <f>+IF(ISNUMBER(A414)="True",+RIGHT(A414,8),"11111")</f>
        <v/>
      </c>
    </row>
    <row r="415" ht="19.5" customHeight="1" s="34">
      <c r="A415" s="69" t="inlineStr">
        <is>
          <t>MMIMA27091961</t>
        </is>
      </c>
      <c r="B415" s="69" t="inlineStr">
        <is>
          <t>MMIMA27091961 MMIMA27091961</t>
        </is>
      </c>
      <c r="C415" s="69" t="n">
        <v>85045187</v>
      </c>
      <c r="D415" s="69" t="n">
        <v>40000001</v>
      </c>
      <c r="E415" s="70" t="inlineStr">
        <is>
          <t>EUROSISTEMAS SA</t>
        </is>
      </c>
      <c r="F415" s="70" t="inlineStr">
        <is>
          <t>HO01</t>
        </is>
      </c>
      <c r="G415" s="70" t="inlineStr">
        <is>
          <t>MAN</t>
        </is>
      </c>
      <c r="H415" s="69" t="n">
        <v>84004641</v>
      </c>
      <c r="I415" s="69" t="inlineStr">
        <is>
          <t>RED F FLEMING</t>
        </is>
      </c>
      <c r="J415" s="69" t="inlineStr">
        <is>
          <t>AVDA GRAL MANUEL BELGRANO 674</t>
        </is>
      </c>
      <c r="K415" s="69" t="inlineStr">
        <is>
          <t>SALTA</t>
        </is>
      </c>
      <c r="L415">
        <f>RIGHT(A415,8)</f>
        <v/>
      </c>
      <c r="M415">
        <f>+IF(ISNUMBER(A415)="True",+RIGHT(A415,8),"11111")</f>
        <v/>
      </c>
    </row>
    <row r="416" ht="19.5" customHeight="1" s="34">
      <c r="A416" s="69" t="inlineStr">
        <is>
          <t>MPEMO22041984</t>
        </is>
      </c>
      <c r="B416" s="69" t="inlineStr">
        <is>
          <t>MPEMO22.04.1984 MPEMO22.04.1984</t>
        </is>
      </c>
      <c r="C416" s="69" t="n">
        <v>85450306</v>
      </c>
      <c r="D416" s="69" t="n">
        <v>40000001</v>
      </c>
      <c r="E416" s="70" t="inlineStr">
        <is>
          <t>EUROSISTEMAS SA</t>
        </is>
      </c>
      <c r="F416" s="70" t="inlineStr">
        <is>
          <t>HO01</t>
        </is>
      </c>
      <c r="G416" s="70" t="inlineStr">
        <is>
          <t>MAN</t>
        </is>
      </c>
      <c r="H416" s="69" t="n">
        <v>84001125</v>
      </c>
      <c r="I416" s="69" t="inlineStr">
        <is>
          <t>RED F CORDOBA</t>
        </is>
      </c>
      <c r="J416" s="69" t="inlineStr">
        <is>
          <t>CORDOBA 2394</t>
        </is>
      </c>
      <c r="K416" s="69" t="inlineStr">
        <is>
          <t>ROSARIO</t>
        </is>
      </c>
      <c r="L416">
        <f>RIGHT(A416,8)</f>
        <v/>
      </c>
      <c r="M416">
        <f>+IF(ISNUMBER(A416)="True",+RIGHT(A416,8),"11111")</f>
        <v/>
      </c>
    </row>
    <row r="417" ht="19.5" customHeight="1" s="34">
      <c r="A417" s="69" t="inlineStr">
        <is>
          <t>FIRCH15101982</t>
        </is>
      </c>
      <c r="B417" s="69" t="inlineStr">
        <is>
          <t>FIRCH15101982 FIRCH15101982</t>
        </is>
      </c>
      <c r="C417" s="69" t="n">
        <v>85142969</v>
      </c>
      <c r="D417" s="69" t="n">
        <v>40000001</v>
      </c>
      <c r="E417" s="70" t="inlineStr">
        <is>
          <t>EUROSISTEMAS SA</t>
        </is>
      </c>
      <c r="F417" s="70" t="inlineStr">
        <is>
          <t>HO01</t>
        </is>
      </c>
      <c r="G417" s="70" t="inlineStr">
        <is>
          <t>MAN</t>
        </is>
      </c>
      <c r="H417" s="69" t="n">
        <v>84000641</v>
      </c>
      <c r="I417" s="69" t="inlineStr">
        <is>
          <t>RED F FARMATOTAL</t>
        </is>
      </c>
      <c r="J417" s="69" t="inlineStr">
        <is>
          <t>AVDA JOSE VICENTE ZAPATA 303</t>
        </is>
      </c>
      <c r="K417" s="69" t="inlineStr">
        <is>
          <t>MENDOZA</t>
        </is>
      </c>
      <c r="L417">
        <f>RIGHT(A417,8)</f>
        <v/>
      </c>
      <c r="M417">
        <f>+IF(ISNUMBER(A417)="True",+RIGHT(A417,8),"11111")</f>
        <v/>
      </c>
    </row>
    <row r="418" ht="19.5" customHeight="1" s="34">
      <c r="A418" s="69" t="inlineStr">
        <is>
          <t>MARGO31071970</t>
        </is>
      </c>
      <c r="B418" s="69" t="inlineStr">
        <is>
          <t>MARGO31071970 MARGO31071970</t>
        </is>
      </c>
      <c r="C418" s="69" t="n">
        <v>85142967</v>
      </c>
      <c r="D418" s="69" t="n">
        <v>40000001</v>
      </c>
      <c r="E418" s="70" t="inlineStr">
        <is>
          <t>EUROSISTEMAS SA</t>
        </is>
      </c>
      <c r="F418" s="70" t="inlineStr">
        <is>
          <t>HO01</t>
        </is>
      </c>
      <c r="G418" s="70" t="inlineStr">
        <is>
          <t>MAN</t>
        </is>
      </c>
      <c r="H418" s="69" t="n">
        <v>84000641</v>
      </c>
      <c r="I418" s="69" t="inlineStr">
        <is>
          <t>RED F FARMATOTAL</t>
        </is>
      </c>
      <c r="J418" s="69" t="inlineStr">
        <is>
          <t>AVDA JOSE VICENTE ZAPATA 303</t>
        </is>
      </c>
      <c r="K418" s="69" t="inlineStr">
        <is>
          <t>MENDOZA</t>
        </is>
      </c>
      <c r="L418">
        <f>RIGHT(A418,8)</f>
        <v/>
      </c>
      <c r="M418">
        <f>+IF(ISNUMBER(A418)="True",+RIGHT(A418,8),"11111")</f>
        <v/>
      </c>
    </row>
    <row r="419" ht="19.5" customHeight="1" s="34">
      <c r="A419" s="69" t="inlineStr">
        <is>
          <t>FLUGE29071983</t>
        </is>
      </c>
      <c r="B419" s="69" t="inlineStr">
        <is>
          <t>FLUGE29071983 FLUGE29071983</t>
        </is>
      </c>
      <c r="C419" s="69" t="n">
        <v>85335977</v>
      </c>
      <c r="D419" s="69" t="n">
        <v>40000001</v>
      </c>
      <c r="E419" s="70" t="inlineStr">
        <is>
          <t>EUROSISTEMAS SA</t>
        </is>
      </c>
      <c r="F419" s="70" t="inlineStr">
        <is>
          <t>HO01</t>
        </is>
      </c>
      <c r="G419" s="70" t="inlineStr">
        <is>
          <t>MAN</t>
        </is>
      </c>
      <c r="H419" s="69" t="n">
        <v>84008657</v>
      </c>
      <c r="I419" s="69" t="inlineStr">
        <is>
          <t>RED F SANTA JULIA</t>
        </is>
      </c>
      <c r="J419" s="69" t="inlineStr">
        <is>
          <t>CNEL SUAREZ 30</t>
        </is>
      </c>
      <c r="K419" s="69" t="inlineStr">
        <is>
          <t>JUNIN DE LOS ANDES</t>
        </is>
      </c>
      <c r="L419">
        <f>RIGHT(A419,8)</f>
        <v/>
      </c>
      <c r="M419">
        <f>+IF(ISNUMBER(A419)="True",+RIGHT(A419,8),"11111")</f>
        <v/>
      </c>
    </row>
    <row r="420" ht="19.5" customHeight="1" s="34">
      <c r="A420" s="69" t="inlineStr">
        <is>
          <t>MVIMA26111982</t>
        </is>
      </c>
      <c r="B420" s="69" t="inlineStr">
        <is>
          <t>MVIMA26111982 MVIMA26111982</t>
        </is>
      </c>
      <c r="C420" s="69" t="n">
        <v>85511011</v>
      </c>
      <c r="D420" s="69" t="n">
        <v>40000001</v>
      </c>
      <c r="E420" s="70" t="inlineStr">
        <is>
          <t>EUROSISTEMAS SA</t>
        </is>
      </c>
      <c r="F420" s="70" t="inlineStr">
        <is>
          <t>HO01</t>
        </is>
      </c>
      <c r="G420" s="70" t="inlineStr">
        <is>
          <t>MAN</t>
        </is>
      </c>
      <c r="H420" s="69" t="n">
        <v>84008651</v>
      </c>
      <c r="I420" s="69" t="inlineStr">
        <is>
          <t>RED F GENERAL PAZ RESISTENCIA</t>
        </is>
      </c>
      <c r="J420" s="69" t="inlineStr">
        <is>
          <t>SANTA FE 124</t>
        </is>
      </c>
      <c r="K420" s="69" t="inlineStr">
        <is>
          <t>RESISTENCIA</t>
        </is>
      </c>
      <c r="L420">
        <f>RIGHT(A420,8)</f>
        <v/>
      </c>
      <c r="M420">
        <f>+IF(ISNUMBER(A420)="True",+RIGHT(A420,8),"11111")</f>
        <v/>
      </c>
    </row>
    <row r="421" ht="19.5" customHeight="1" s="34">
      <c r="A421" s="69" t="inlineStr">
        <is>
          <t>MMAPO08111986</t>
        </is>
      </c>
      <c r="B421" s="69" t="inlineStr">
        <is>
          <t>MMAPO 08.11.1986</t>
        </is>
      </c>
      <c r="C421" s="69" t="n">
        <v>85213622</v>
      </c>
      <c r="D421" s="69" t="n">
        <v>40000001</v>
      </c>
      <c r="E421" s="70" t="inlineStr">
        <is>
          <t>EUROSISTEMAS SA</t>
        </is>
      </c>
      <c r="F421" s="70" t="inlineStr">
        <is>
          <t>HO01</t>
        </is>
      </c>
      <c r="G421" s="70" t="inlineStr">
        <is>
          <t>MAN</t>
        </is>
      </c>
      <c r="H421" s="69" t="n">
        <v>84001216</v>
      </c>
      <c r="I421" s="69" t="inlineStr">
        <is>
          <t>RED F CUYO SRL</t>
        </is>
      </c>
      <c r="J421" s="69" t="inlineStr">
        <is>
          <t>AV SAN MARTIN OESTE 2918</t>
        </is>
      </c>
      <c r="K421" s="69" t="inlineStr">
        <is>
          <t>SAN JUAN</t>
        </is>
      </c>
      <c r="L421">
        <f>RIGHT(A421,8)</f>
        <v/>
      </c>
      <c r="M421">
        <f>+IF(ISNUMBER(A421)="True",+RIGHT(A421,8),"11111")</f>
        <v/>
      </c>
    </row>
    <row r="422" ht="19.5" customHeight="1" s="34">
      <c r="A422" s="69" t="inlineStr">
        <is>
          <t>MADFE29121960</t>
        </is>
      </c>
      <c r="B422" s="69" t="inlineStr">
        <is>
          <t>MADFE 29.12.1960</t>
        </is>
      </c>
      <c r="C422" s="69" t="n">
        <v>85137516</v>
      </c>
      <c r="D422" s="69" t="n">
        <v>40000001</v>
      </c>
      <c r="E422" s="70" t="inlineStr">
        <is>
          <t>EUROSISTEMAS SA</t>
        </is>
      </c>
      <c r="F422" s="70" t="inlineStr">
        <is>
          <t>HO01</t>
        </is>
      </c>
      <c r="G422" s="70" t="inlineStr">
        <is>
          <t>MAN</t>
        </is>
      </c>
      <c r="H422" s="69" t="n">
        <v>84006581</v>
      </c>
      <c r="I422" s="69" t="inlineStr">
        <is>
          <t>RED F GENERAL PAZ CENTRO</t>
        </is>
      </c>
      <c r="J422" s="69" t="inlineStr">
        <is>
          <t>TUCUMAN 496</t>
        </is>
      </c>
      <c r="K422" s="69" t="inlineStr">
        <is>
          <t>CORDOBA</t>
        </is>
      </c>
      <c r="L422">
        <f>RIGHT(A422,8)</f>
        <v/>
      </c>
      <c r="M422">
        <f>+IF(ISNUMBER(A422)="True",+RIGHT(A422,8),"11111")</f>
        <v/>
      </c>
    </row>
    <row r="423" ht="19.5" customHeight="1" s="34">
      <c r="A423" s="69" t="inlineStr">
        <is>
          <t>MLULI16111949</t>
        </is>
      </c>
      <c r="B423" s="69" t="inlineStr">
        <is>
          <t>MLULI 16111949</t>
        </is>
      </c>
      <c r="C423" s="69" t="n">
        <v>85412825</v>
      </c>
      <c r="D423" s="69" t="n">
        <v>40000001</v>
      </c>
      <c r="E423" s="70" t="inlineStr">
        <is>
          <t>EUROSISTEMAS SA</t>
        </is>
      </c>
      <c r="F423" s="70" t="inlineStr">
        <is>
          <t>HO01</t>
        </is>
      </c>
      <c r="G423" s="70" t="inlineStr">
        <is>
          <t>MAN</t>
        </is>
      </c>
      <c r="H423" s="69" t="n">
        <v>84008430</v>
      </c>
      <c r="I423" s="69" t="inlineStr">
        <is>
          <t>RED F GRAL PAZ POSADAS 2</t>
        </is>
      </c>
      <c r="J423" s="69" t="inlineStr">
        <is>
          <t>ENTRE RIOS 1797</t>
        </is>
      </c>
      <c r="K423" s="69" t="inlineStr">
        <is>
          <t>POSADAS</t>
        </is>
      </c>
      <c r="L423">
        <f>RIGHT(A423,8)</f>
        <v/>
      </c>
      <c r="M423">
        <f>+IF(ISNUMBER(A423)="True",+RIGHT(A423,8),"11111")</f>
        <v/>
      </c>
    </row>
    <row r="424" ht="19.5" customHeight="1" s="34">
      <c r="A424" s="69" t="inlineStr">
        <is>
          <t>MJUCA16071959</t>
        </is>
      </c>
      <c r="B424" s="69" t="inlineStr">
        <is>
          <t>MJUCA 16071959</t>
        </is>
      </c>
      <c r="C424" s="69" t="n">
        <v>85057538</v>
      </c>
      <c r="D424" s="69" t="n">
        <v>40000001</v>
      </c>
      <c r="E424" s="70" t="inlineStr">
        <is>
          <t>EUROSISTEMAS SA</t>
        </is>
      </c>
      <c r="F424" s="70" t="inlineStr">
        <is>
          <t>HO01</t>
        </is>
      </c>
      <c r="G424" s="70" t="inlineStr">
        <is>
          <t>MAN</t>
        </is>
      </c>
      <c r="H424" s="69" t="n">
        <v>84007899</v>
      </c>
      <c r="I424" s="69" t="inlineStr">
        <is>
          <t>RED F LIBERTAD</t>
        </is>
      </c>
      <c r="J424" s="69" t="inlineStr">
        <is>
          <t>AVDA BELTRAME 1137</t>
        </is>
      </c>
      <c r="K424" s="69" t="inlineStr">
        <is>
          <t>OBERA</t>
        </is>
      </c>
      <c r="L424">
        <f>RIGHT(A424,8)</f>
        <v/>
      </c>
      <c r="M424">
        <f>+IF(ISNUMBER(A424)="True",+RIGHT(A424,8),"11111")</f>
        <v/>
      </c>
    </row>
    <row r="425" ht="19.5" customHeight="1" s="34">
      <c r="A425" s="69" t="inlineStr">
        <is>
          <t>FMAMU25121947</t>
        </is>
      </c>
      <c r="B425" s="69" t="inlineStr">
        <is>
          <t>FMAMU25121947 FMAMU25121947</t>
        </is>
      </c>
      <c r="C425" s="69" t="n">
        <v>85335683</v>
      </c>
      <c r="D425" s="69" t="n">
        <v>40000001</v>
      </c>
      <c r="E425" s="70" t="inlineStr">
        <is>
          <t>EUROSISTEMAS SA</t>
        </is>
      </c>
      <c r="F425" s="70" t="inlineStr">
        <is>
          <t>HO01</t>
        </is>
      </c>
      <c r="G425" s="70" t="inlineStr">
        <is>
          <t>MAN</t>
        </is>
      </c>
      <c r="H425" s="69" t="n">
        <v>84000983</v>
      </c>
      <c r="I425" s="69" t="inlineStr">
        <is>
          <t>RED F MUTUAL (MDQ)</t>
        </is>
      </c>
      <c r="J425" s="69" t="inlineStr">
        <is>
          <t>AVDA INDEPENDENCIA 2249</t>
        </is>
      </c>
      <c r="K425" s="69" t="inlineStr">
        <is>
          <t>MAR DEL PLATA</t>
        </is>
      </c>
      <c r="L425">
        <f>RIGHT(A425,8)</f>
        <v/>
      </c>
      <c r="M425">
        <f>+IF(ISNUMBER(A425)="True",+RIGHT(A425,8),"11111")</f>
        <v/>
      </c>
    </row>
    <row r="426" ht="19.5" customHeight="1" s="34">
      <c r="A426" s="69" t="inlineStr">
        <is>
          <t>FISRO19111968</t>
        </is>
      </c>
      <c r="B426" s="69" t="inlineStr">
        <is>
          <t>FISRO 19111968</t>
        </is>
      </c>
      <c r="C426" s="69" t="n">
        <v>85045473</v>
      </c>
      <c r="D426" s="69" t="n">
        <v>40000001</v>
      </c>
      <c r="E426" s="70" t="inlineStr">
        <is>
          <t>EUROSISTEMAS SA</t>
        </is>
      </c>
      <c r="F426" s="70" t="inlineStr">
        <is>
          <t>HO01</t>
        </is>
      </c>
      <c r="G426" s="70" t="inlineStr">
        <is>
          <t>MAN</t>
        </is>
      </c>
      <c r="H426" s="69" t="n">
        <v>84006241</v>
      </c>
      <c r="I426" s="69" t="inlineStr">
        <is>
          <t>RED F DEL PUEBLO (ITALIA)</t>
        </is>
      </c>
      <c r="J426" s="69" t="inlineStr">
        <is>
          <t>REP DE ITALIA 40</t>
        </is>
      </c>
      <c r="K426" s="69" t="inlineStr">
        <is>
          <t>NEUQUEN</t>
        </is>
      </c>
      <c r="L426">
        <f>RIGHT(A426,8)</f>
        <v/>
      </c>
      <c r="M426">
        <f>+IF(ISNUMBER(A426)="True",+RIGHT(A426,8),"11111")</f>
        <v/>
      </c>
    </row>
    <row r="427" ht="19.5" customHeight="1" s="34">
      <c r="A427" s="69" t="inlineStr">
        <is>
          <t>MJUCA04021972</t>
        </is>
      </c>
      <c r="B427" s="69" t="inlineStr">
        <is>
          <t>MJUCA04021972 MJUCA04021972</t>
        </is>
      </c>
      <c r="C427" s="69" t="n">
        <v>85268356</v>
      </c>
      <c r="D427" s="69" t="n">
        <v>40000001</v>
      </c>
      <c r="E427" s="70" t="inlineStr">
        <is>
          <t>EUROSISTEMAS SA</t>
        </is>
      </c>
      <c r="F427" s="70" t="inlineStr">
        <is>
          <t>HO01</t>
        </is>
      </c>
      <c r="G427" s="70" t="inlineStr">
        <is>
          <t>MAN</t>
        </is>
      </c>
      <c r="H427" s="69" t="n">
        <v>84003441</v>
      </c>
      <c r="I427" s="69" t="inlineStr">
        <is>
          <t>RED F DEL SAGRADO CORAZON</t>
        </is>
      </c>
      <c r="J427" s="69" t="inlineStr">
        <is>
          <t>AVDA HERNANDARIAS 786</t>
        </is>
      </c>
      <c r="K427" s="69" t="inlineStr">
        <is>
          <t>RESISTENCIA</t>
        </is>
      </c>
      <c r="L427">
        <f>RIGHT(A427,8)</f>
        <v/>
      </c>
      <c r="M427">
        <f>+IF(ISNUMBER(A427)="True",+RIGHT(A427,8),"11111")</f>
        <v/>
      </c>
    </row>
    <row r="428" ht="19.5" customHeight="1" s="34">
      <c r="A428" s="69" t="inlineStr">
        <is>
          <t>MJOBA27031987</t>
        </is>
      </c>
      <c r="B428" s="69" t="inlineStr">
        <is>
          <t>MJOBA 27031987</t>
        </is>
      </c>
      <c r="C428" s="69" t="n">
        <v>85435657</v>
      </c>
      <c r="D428" s="69" t="n">
        <v>40000001</v>
      </c>
      <c r="E428" s="70" t="inlineStr">
        <is>
          <t>EUROSISTEMAS SA</t>
        </is>
      </c>
      <c r="F428" s="70" t="inlineStr">
        <is>
          <t>HO01</t>
        </is>
      </c>
      <c r="G428" s="70" t="inlineStr">
        <is>
          <t>MAN</t>
        </is>
      </c>
      <c r="H428" s="69" t="n">
        <v>84000641</v>
      </c>
      <c r="I428" s="69" t="inlineStr">
        <is>
          <t>RED F FARMATOTAL</t>
        </is>
      </c>
      <c r="J428" s="69" t="inlineStr">
        <is>
          <t>AVDA JOSE VICENTE ZAPATA 303</t>
        </is>
      </c>
      <c r="K428" s="69" t="inlineStr">
        <is>
          <t>MENDOZA</t>
        </is>
      </c>
      <c r="L428">
        <f>RIGHT(A428,8)</f>
        <v/>
      </c>
      <c r="M428">
        <f>+IF(ISNUMBER(A428)="True",+RIGHT(A428,8),"11111")</f>
        <v/>
      </c>
    </row>
    <row r="429" ht="19.5" customHeight="1" s="34">
      <c r="A429" s="69" t="inlineStr">
        <is>
          <t>MROMA15011979</t>
        </is>
      </c>
      <c r="B429" s="69" t="inlineStr">
        <is>
          <t>MROMA15.01.1979 MROMA15.01.1979</t>
        </is>
      </c>
      <c r="C429" s="69" t="n">
        <v>85441422</v>
      </c>
      <c r="D429" s="69" t="n">
        <v>40000001</v>
      </c>
      <c r="E429" s="70" t="inlineStr">
        <is>
          <t>EUROSISTEMAS SA</t>
        </is>
      </c>
      <c r="F429" s="70" t="inlineStr">
        <is>
          <t>HO01</t>
        </is>
      </c>
      <c r="G429" s="70" t="inlineStr">
        <is>
          <t>MAN</t>
        </is>
      </c>
      <c r="H429" s="69" t="n">
        <v>84008430</v>
      </c>
      <c r="I429" s="69" t="inlineStr">
        <is>
          <t>RED F GRAL PAZ POSADAS 2</t>
        </is>
      </c>
      <c r="J429" s="69" t="inlineStr">
        <is>
          <t>ENTRE RIOS 1797</t>
        </is>
      </c>
      <c r="K429" s="69" t="inlineStr">
        <is>
          <t>POSADAS</t>
        </is>
      </c>
      <c r="L429">
        <f>RIGHT(A429,8)</f>
        <v/>
      </c>
      <c r="M429">
        <f>+IF(ISNUMBER(A429)="True",+RIGHT(A429,8),"11111")</f>
        <v/>
      </c>
    </row>
    <row r="430" ht="19.5" customHeight="1" s="34">
      <c r="A430" s="69" t="inlineStr">
        <is>
          <t>FSIRO21091968</t>
        </is>
      </c>
      <c r="B430" s="69" t="inlineStr">
        <is>
          <t>FSIRO 21.09.1968</t>
        </is>
      </c>
      <c r="C430" s="69" t="n">
        <v>85055322</v>
      </c>
      <c r="D430" s="69" t="n">
        <v>40000001</v>
      </c>
      <c r="E430" s="70" t="inlineStr">
        <is>
          <t>EUROSISTEMAS SA</t>
        </is>
      </c>
      <c r="F430" s="70" t="inlineStr">
        <is>
          <t>HO01</t>
        </is>
      </c>
      <c r="G430" s="70" t="inlineStr">
        <is>
          <t>MAN</t>
        </is>
      </c>
      <c r="H430" s="69" t="n">
        <v>84000349</v>
      </c>
      <c r="I430" s="69" t="inlineStr">
        <is>
          <t>RED F PAS-CO</t>
        </is>
      </c>
      <c r="J430" s="69" t="inlineStr">
        <is>
          <t>PRES HIPOLITO YRIGOYEN 123</t>
        </is>
      </c>
      <c r="K430" s="69" t="inlineStr">
        <is>
          <t>SANTA ROSA</t>
        </is>
      </c>
      <c r="L430">
        <f>RIGHT(A430,8)</f>
        <v/>
      </c>
      <c r="M430">
        <f>+IF(ISNUMBER(A430)="True",+RIGHT(A430,8),"11111")</f>
        <v/>
      </c>
    </row>
    <row r="431" ht="19.5" customHeight="1" s="34">
      <c r="A431" s="69" t="inlineStr">
        <is>
          <t>MFALE13061995</t>
        </is>
      </c>
      <c r="B431" s="69" t="inlineStr">
        <is>
          <t>MFALE 13.06.1995</t>
        </is>
      </c>
      <c r="C431" s="69" t="n">
        <v>85330131</v>
      </c>
      <c r="D431" s="69" t="n">
        <v>40000001</v>
      </c>
      <c r="E431" s="70" t="inlineStr">
        <is>
          <t>EUROSISTEMAS SA</t>
        </is>
      </c>
      <c r="F431" s="70" t="inlineStr">
        <is>
          <t>HO01</t>
        </is>
      </c>
      <c r="G431" s="70" t="inlineStr">
        <is>
          <t>MAN</t>
        </is>
      </c>
      <c r="H431" s="69" t="n">
        <v>84006241</v>
      </c>
      <c r="I431" s="69" t="inlineStr">
        <is>
          <t>RED F DEL PUEBLO (ITALIA)</t>
        </is>
      </c>
      <c r="J431" s="69" t="inlineStr">
        <is>
          <t>REP DE ITALIA 40</t>
        </is>
      </c>
      <c r="K431" s="69" t="inlineStr">
        <is>
          <t>NEUQUEN</t>
        </is>
      </c>
      <c r="L431">
        <f>RIGHT(A431,8)</f>
        <v/>
      </c>
      <c r="M431">
        <f>+IF(ISNUMBER(A431)="True",+RIGHT(A431,8),"11111")</f>
        <v/>
      </c>
    </row>
    <row r="432" ht="19.5" customHeight="1" s="34">
      <c r="A432" s="69" t="inlineStr">
        <is>
          <t>MMIME28031963</t>
        </is>
      </c>
      <c r="B432" s="69" t="inlineStr">
        <is>
          <t>MMIME28031963 MMIME28031963</t>
        </is>
      </c>
      <c r="C432" s="69" t="n">
        <v>85045248</v>
      </c>
      <c r="D432" s="69" t="n">
        <v>40000001</v>
      </c>
      <c r="E432" s="70" t="inlineStr">
        <is>
          <t>EUROSISTEMAS SA</t>
        </is>
      </c>
      <c r="F432" s="70" t="inlineStr">
        <is>
          <t>HO01</t>
        </is>
      </c>
      <c r="G432" s="70" t="inlineStr">
        <is>
          <t>MAN</t>
        </is>
      </c>
      <c r="H432" s="69" t="n">
        <v>84009381</v>
      </c>
      <c r="I432" s="69" t="inlineStr">
        <is>
          <t>RED F CAPITANELLI</t>
        </is>
      </c>
      <c r="J432" s="69" t="inlineStr">
        <is>
          <t>ALBERDI 131</t>
        </is>
      </c>
      <c r="K432" s="69" t="inlineStr">
        <is>
          <t>TARTAGAL</t>
        </is>
      </c>
      <c r="L432">
        <f>RIGHT(A432,8)</f>
        <v/>
      </c>
      <c r="M432">
        <f>+IF(ISNUMBER(A432)="True",+RIGHT(A432,8),"11111")</f>
        <v/>
      </c>
    </row>
    <row r="433" ht="19.5" customHeight="1" s="34">
      <c r="A433" s="69" t="inlineStr">
        <is>
          <t>MJOBU23091986</t>
        </is>
      </c>
      <c r="B433" s="69" t="inlineStr">
        <is>
          <t>MJOBU23091986 MJOBU23091986</t>
        </is>
      </c>
      <c r="C433" s="69" t="n">
        <v>85041335</v>
      </c>
      <c r="D433" s="69" t="n">
        <v>40000001</v>
      </c>
      <c r="E433" s="70" t="inlineStr">
        <is>
          <t>EUROSISTEMAS SA</t>
        </is>
      </c>
      <c r="F433" s="70" t="inlineStr">
        <is>
          <t>HO01</t>
        </is>
      </c>
      <c r="G433" s="70" t="inlineStr">
        <is>
          <t>MAN</t>
        </is>
      </c>
      <c r="H433" s="69" t="n">
        <v>84006581</v>
      </c>
      <c r="I433" s="69" t="inlineStr">
        <is>
          <t>RED F GENERAL PAZ CENTRO</t>
        </is>
      </c>
      <c r="J433" s="69" t="inlineStr">
        <is>
          <t>TUCUMAN 496</t>
        </is>
      </c>
      <c r="K433" s="69" t="inlineStr">
        <is>
          <t>CORDOBA</t>
        </is>
      </c>
      <c r="L433">
        <f>RIGHT(A433,8)</f>
        <v/>
      </c>
      <c r="M433">
        <f>+IF(ISNUMBER(A433)="True",+RIGHT(A433,8),"11111")</f>
        <v/>
      </c>
    </row>
    <row r="434" ht="19.5" customHeight="1" s="34">
      <c r="A434" s="69" t="inlineStr">
        <is>
          <t>MJAOL24011970</t>
        </is>
      </c>
      <c r="B434" s="69" t="inlineStr">
        <is>
          <t>MJAOL24.01.1970 MJAOL24.01.1970</t>
        </is>
      </c>
      <c r="C434" s="69" t="n">
        <v>85458835</v>
      </c>
      <c r="D434" s="69" t="n">
        <v>40000001</v>
      </c>
      <c r="E434" s="70" t="inlineStr">
        <is>
          <t>EUROSISTEMAS SA</t>
        </is>
      </c>
      <c r="F434" s="70" t="inlineStr">
        <is>
          <t>HO01</t>
        </is>
      </c>
      <c r="G434" s="70" t="inlineStr">
        <is>
          <t>MAN</t>
        </is>
      </c>
      <c r="H434" s="69" t="n">
        <v>84006581</v>
      </c>
      <c r="I434" s="69" t="inlineStr">
        <is>
          <t>RED F GENERAL PAZ CENTRO</t>
        </is>
      </c>
      <c r="J434" s="69" t="inlineStr">
        <is>
          <t>TUCUMAN 496</t>
        </is>
      </c>
      <c r="K434" s="69" t="inlineStr">
        <is>
          <t>CORDOBA</t>
        </is>
      </c>
      <c r="L434">
        <f>RIGHT(A434,8)</f>
        <v/>
      </c>
      <c r="M434">
        <f>+IF(ISNUMBER(A434)="True",+RIGHT(A434,8),"11111")</f>
        <v/>
      </c>
    </row>
    <row r="435" ht="19.5" customHeight="1" s="34">
      <c r="A435" s="69" t="inlineStr">
        <is>
          <t>MCLMA17021976</t>
        </is>
      </c>
      <c r="B435" s="69" t="inlineStr">
        <is>
          <t>MCLMA17.02.1976 MCLMA17.02.1976</t>
        </is>
      </c>
      <c r="C435" s="69" t="n">
        <v>85382884</v>
      </c>
      <c r="D435" s="69" t="n">
        <v>40000001</v>
      </c>
      <c r="E435" s="70" t="inlineStr">
        <is>
          <t>EUROSISTEMAS SA</t>
        </is>
      </c>
      <c r="F435" s="70" t="inlineStr">
        <is>
          <t>HO01</t>
        </is>
      </c>
      <c r="G435" s="70" t="inlineStr">
        <is>
          <t>MAN</t>
        </is>
      </c>
      <c r="H435" s="69" t="n">
        <v>84000862</v>
      </c>
      <c r="I435" s="69" t="inlineStr">
        <is>
          <t>RED Paris SFT</t>
        </is>
      </c>
      <c r="J435" s="69" t="inlineStr">
        <is>
          <t>GDOR GRAL BALCARCE 473</t>
        </is>
      </c>
      <c r="K435" s="69" t="inlineStr">
        <is>
          <t>SAN MIGUEL DE TUCUMAN</t>
        </is>
      </c>
      <c r="L435">
        <f>RIGHT(A435,8)</f>
        <v/>
      </c>
      <c r="M435">
        <f>+IF(ISNUMBER(A435)="True",+RIGHT(A435,8),"11111")</f>
        <v/>
      </c>
    </row>
    <row r="436" ht="19.5" customHeight="1" s="34">
      <c r="A436" s="69" t="inlineStr">
        <is>
          <t>MOSLA06091989</t>
        </is>
      </c>
      <c r="B436" s="69" t="inlineStr">
        <is>
          <t>MOSLA06.09.1989 MOSLA06.09.1989</t>
        </is>
      </c>
      <c r="C436" s="69" t="n">
        <v>85322367</v>
      </c>
      <c r="D436" s="69" t="n">
        <v>40000001</v>
      </c>
      <c r="E436" s="70" t="inlineStr">
        <is>
          <t>EUROSISTEMAS SA</t>
        </is>
      </c>
      <c r="F436" s="70" t="inlineStr">
        <is>
          <t>HO01</t>
        </is>
      </c>
      <c r="G436" s="70" t="inlineStr">
        <is>
          <t>MAN</t>
        </is>
      </c>
      <c r="H436" s="69" t="n">
        <v>84004641</v>
      </c>
      <c r="I436" s="69" t="inlineStr">
        <is>
          <t>RED F FLEMING</t>
        </is>
      </c>
      <c r="J436" s="69" t="inlineStr">
        <is>
          <t>AVDA GRAL MANUEL BELGRANO 674</t>
        </is>
      </c>
      <c r="K436" s="69" t="inlineStr">
        <is>
          <t>SALTA</t>
        </is>
      </c>
      <c r="L436">
        <f>RIGHT(A436,8)</f>
        <v/>
      </c>
      <c r="M436">
        <f>+IF(ISNUMBER(A436)="True",+RIGHT(A436,8),"11111")</f>
        <v/>
      </c>
    </row>
    <row r="437" ht="19.5" customHeight="1" s="34">
      <c r="A437" s="69" t="inlineStr">
        <is>
          <t>MMASA04061987</t>
        </is>
      </c>
      <c r="B437" s="69" t="inlineStr">
        <is>
          <t>MMASA 04061987</t>
        </is>
      </c>
      <c r="C437" s="69" t="n">
        <v>85378934</v>
      </c>
      <c r="D437" s="69" t="n">
        <v>40000001</v>
      </c>
      <c r="E437" s="70" t="inlineStr">
        <is>
          <t>EUROSISTEMAS SA</t>
        </is>
      </c>
      <c r="F437" s="70" t="inlineStr">
        <is>
          <t>HO01</t>
        </is>
      </c>
      <c r="G437" s="70" t="inlineStr">
        <is>
          <t>MAN</t>
        </is>
      </c>
      <c r="H437" s="69" t="n">
        <v>84006581</v>
      </c>
      <c r="I437" s="69" t="inlineStr">
        <is>
          <t>RED F GENERAL PAZ CENTRO</t>
        </is>
      </c>
      <c r="J437" s="69" t="inlineStr">
        <is>
          <t>TUCUMAN 496</t>
        </is>
      </c>
      <c r="K437" s="69" t="inlineStr">
        <is>
          <t>CORDOBA</t>
        </is>
      </c>
      <c r="L437">
        <f>RIGHT(A437,8)</f>
        <v/>
      </c>
      <c r="M437">
        <f>+IF(ISNUMBER(A437)="True",+RIGHT(A437,8),"11111")</f>
        <v/>
      </c>
    </row>
    <row r="438" ht="19.5" customHeight="1" s="34">
      <c r="A438" s="69" t="inlineStr">
        <is>
          <t>MHUBR17121943</t>
        </is>
      </c>
      <c r="B438" s="69" t="inlineStr">
        <is>
          <t>MHUBR17121943 MHUBR17121943</t>
        </is>
      </c>
      <c r="C438" s="69" t="n">
        <v>85057498</v>
      </c>
      <c r="D438" s="69" t="n">
        <v>40000001</v>
      </c>
      <c r="E438" s="70" t="inlineStr">
        <is>
          <t>EUROSISTEMAS SA</t>
        </is>
      </c>
      <c r="F438" s="70" t="inlineStr">
        <is>
          <t>HO01</t>
        </is>
      </c>
      <c r="G438" s="70" t="inlineStr">
        <is>
          <t>MAN</t>
        </is>
      </c>
      <c r="H438" s="69" t="n">
        <v>84001125</v>
      </c>
      <c r="I438" s="69" t="inlineStr">
        <is>
          <t>RED F CORDOBA</t>
        </is>
      </c>
      <c r="J438" s="69" t="inlineStr">
        <is>
          <t>CORDOBA 2394</t>
        </is>
      </c>
      <c r="K438" s="69" t="inlineStr">
        <is>
          <t>ROSARIO</t>
        </is>
      </c>
      <c r="L438">
        <f>RIGHT(A438,8)</f>
        <v/>
      </c>
      <c r="M438">
        <f>+IF(ISNUMBER(A438)="True",+RIGHT(A438,8),"11111")</f>
        <v/>
      </c>
    </row>
    <row r="439" ht="19.5" customHeight="1" s="34">
      <c r="A439" s="69" t="inlineStr">
        <is>
          <t>MMAFA30081984</t>
        </is>
      </c>
      <c r="B439" s="69" t="inlineStr">
        <is>
          <t>MMAFA30.08.1984 MMAFA30.08.1984</t>
        </is>
      </c>
      <c r="C439" s="69" t="n">
        <v>85327388</v>
      </c>
      <c r="D439" s="69" t="n">
        <v>40000001</v>
      </c>
      <c r="E439" s="70" t="inlineStr">
        <is>
          <t>EUROSISTEMAS SA</t>
        </is>
      </c>
      <c r="F439" s="70" t="inlineStr">
        <is>
          <t>HO01</t>
        </is>
      </c>
      <c r="G439" s="70" t="inlineStr">
        <is>
          <t>MAN</t>
        </is>
      </c>
      <c r="H439" s="69" t="n">
        <v>84000974</v>
      </c>
      <c r="I439" s="69" t="inlineStr">
        <is>
          <t>RED DEL PUEBLO (RIO IV)</t>
        </is>
      </c>
      <c r="J439" s="69" t="inlineStr">
        <is>
          <t>AVDA CONSTITUCION 901</t>
        </is>
      </c>
      <c r="K439" s="69" t="inlineStr">
        <is>
          <t>RIO CUARTO</t>
        </is>
      </c>
      <c r="L439">
        <f>RIGHT(A439,8)</f>
        <v/>
      </c>
      <c r="M439">
        <f>+IF(ISNUMBER(A439)="True",+RIGHT(A439,8),"11111")</f>
        <v/>
      </c>
    </row>
    <row r="440" ht="19.5" customHeight="1" s="34">
      <c r="A440" s="69" t="inlineStr">
        <is>
          <t>FERSO07051980</t>
        </is>
      </c>
      <c r="B440" s="69" t="inlineStr">
        <is>
          <t>FERSO07.05.1980 FERSO07.05.1980</t>
        </is>
      </c>
      <c r="C440" s="69" t="n">
        <v>85447721</v>
      </c>
      <c r="D440" s="69" t="n">
        <v>40000001</v>
      </c>
      <c r="E440" s="70" t="inlineStr">
        <is>
          <t>EUROSISTEMAS SA</t>
        </is>
      </c>
      <c r="F440" s="70" t="inlineStr">
        <is>
          <t>HO01</t>
        </is>
      </c>
      <c r="G440" s="70" t="inlineStr">
        <is>
          <t>MAN</t>
        </is>
      </c>
      <c r="H440" s="69" t="n">
        <v>84000581</v>
      </c>
      <c r="I440" s="69" t="inlineStr">
        <is>
          <t>RED F CARDOSO</t>
        </is>
      </c>
      <c r="J440" s="69" t="inlineStr">
        <is>
          <t>AVDA GDOR FREYRE 2638</t>
        </is>
      </c>
      <c r="K440" s="69" t="inlineStr">
        <is>
          <t>SANTA FE</t>
        </is>
      </c>
      <c r="L440">
        <f>RIGHT(A440,8)</f>
        <v/>
      </c>
      <c r="M440">
        <f>+IF(ISNUMBER(A440)="True",+RIGHT(A440,8),"11111")</f>
        <v/>
      </c>
    </row>
    <row r="441" ht="19.5" customHeight="1" s="34">
      <c r="A441" s="69" t="inlineStr">
        <is>
          <t>MSEPAMSEPA</t>
        </is>
      </c>
      <c r="B441" s="69" t="inlineStr">
        <is>
          <t>MSEPA MSEPA</t>
        </is>
      </c>
      <c r="C441" s="69" t="n">
        <v>85464681</v>
      </c>
      <c r="D441" s="69" t="n">
        <v>40000001</v>
      </c>
      <c r="E441" s="70" t="inlineStr">
        <is>
          <t>EUROSISTEMAS SA</t>
        </is>
      </c>
      <c r="F441" s="70" t="inlineStr">
        <is>
          <t>HO01</t>
        </is>
      </c>
      <c r="G441" s="70" t="inlineStr">
        <is>
          <t>MAN</t>
        </is>
      </c>
      <c r="H441" s="69" t="n">
        <v>84006581</v>
      </c>
      <c r="I441" s="69" t="inlineStr">
        <is>
          <t>RED F GENERAL PAZ CENTRO</t>
        </is>
      </c>
      <c r="J441" s="69" t="inlineStr">
        <is>
          <t>TUCUMAN 496</t>
        </is>
      </c>
      <c r="K441" s="69" t="inlineStr">
        <is>
          <t>CORDOBA</t>
        </is>
      </c>
      <c r="L441">
        <f>RIGHT(A441,8)</f>
        <v/>
      </c>
      <c r="M441">
        <f>+IF(ISNUMBER(A441)="True",+RIGHT(A441,8),"11111")</f>
        <v/>
      </c>
    </row>
    <row r="442" ht="19.5" customHeight="1" s="34">
      <c r="A442" s="69" t="inlineStr">
        <is>
          <t>FPAES05111978</t>
        </is>
      </c>
      <c r="B442" s="69" t="inlineStr">
        <is>
          <t>FPAES05.11.1978 FPAES05.11.1978</t>
        </is>
      </c>
      <c r="C442" s="69" t="n">
        <v>85443015</v>
      </c>
      <c r="D442" s="69" t="n">
        <v>40000001</v>
      </c>
      <c r="E442" s="70" t="inlineStr">
        <is>
          <t>EUROSISTEMAS SA</t>
        </is>
      </c>
      <c r="F442" s="70" t="inlineStr">
        <is>
          <t>HO01</t>
        </is>
      </c>
      <c r="G442" s="70" t="inlineStr">
        <is>
          <t>MAN</t>
        </is>
      </c>
      <c r="H442" s="69" t="n">
        <v>84004378</v>
      </c>
      <c r="I442" s="69" t="inlineStr">
        <is>
          <t>RED F LA ESTRELLA</t>
        </is>
      </c>
      <c r="J442" s="69" t="inlineStr">
        <is>
          <t>ENTRE RIOS 651</t>
        </is>
      </c>
      <c r="K442" s="69" t="inlineStr">
        <is>
          <t>CONCORDIA</t>
        </is>
      </c>
      <c r="L442">
        <f>RIGHT(A442,8)</f>
        <v/>
      </c>
      <c r="M442">
        <f>+IF(ISNUMBER(A442)="True",+RIGHT(A442,8),"11111")</f>
        <v/>
      </c>
    </row>
    <row r="443" ht="19.5" customHeight="1" s="34">
      <c r="A443" s="69" t="inlineStr">
        <is>
          <t>MALFA20081951</t>
        </is>
      </c>
      <c r="B443" s="69" t="inlineStr">
        <is>
          <t>MALFA20081951 MALFA20081951</t>
        </is>
      </c>
      <c r="C443" s="69" t="n">
        <v>85041679</v>
      </c>
      <c r="D443" s="69" t="n">
        <v>40000001</v>
      </c>
      <c r="E443" s="70" t="inlineStr">
        <is>
          <t>EUROSISTEMAS SA</t>
        </is>
      </c>
      <c r="F443" s="70" t="inlineStr">
        <is>
          <t>HO01</t>
        </is>
      </c>
      <c r="G443" s="70" t="inlineStr">
        <is>
          <t>MAN</t>
        </is>
      </c>
      <c r="H443" s="69" t="n">
        <v>84006581</v>
      </c>
      <c r="I443" s="69" t="inlineStr">
        <is>
          <t>RED F GENERAL PAZ CENTRO</t>
        </is>
      </c>
      <c r="J443" s="69" t="inlineStr">
        <is>
          <t>TUCUMAN 496</t>
        </is>
      </c>
      <c r="K443" s="69" t="inlineStr">
        <is>
          <t>CORDOBA</t>
        </is>
      </c>
      <c r="L443">
        <f>RIGHT(A443,8)</f>
        <v/>
      </c>
      <c r="M443">
        <f>+IF(ISNUMBER(A443)="True",+RIGHT(A443,8),"11111")</f>
        <v/>
      </c>
    </row>
    <row r="444" ht="19.5" customHeight="1" s="34">
      <c r="A444" s="69" t="inlineStr">
        <is>
          <t>FPAHE25021977</t>
        </is>
      </c>
      <c r="B444" s="69" t="inlineStr">
        <is>
          <t>FPAHE25021977 FPAHE25021977</t>
        </is>
      </c>
      <c r="C444" s="69" t="n">
        <v>85042430</v>
      </c>
      <c r="D444" s="69" t="n">
        <v>40000001</v>
      </c>
      <c r="E444" s="70" t="inlineStr">
        <is>
          <t>EUROSISTEMAS SA</t>
        </is>
      </c>
      <c r="F444" s="70" t="inlineStr">
        <is>
          <t>HO01</t>
        </is>
      </c>
      <c r="G444" s="70" t="inlineStr">
        <is>
          <t>MAN</t>
        </is>
      </c>
      <c r="H444" s="69" t="n">
        <v>84006581</v>
      </c>
      <c r="I444" s="69" t="inlineStr">
        <is>
          <t>RED F GENERAL PAZ CENTRO</t>
        </is>
      </c>
      <c r="J444" s="69" t="inlineStr">
        <is>
          <t>TUCUMAN 496</t>
        </is>
      </c>
      <c r="K444" s="69" t="inlineStr">
        <is>
          <t>CORDOBA</t>
        </is>
      </c>
      <c r="L444">
        <f>RIGHT(A444,8)</f>
        <v/>
      </c>
      <c r="M444">
        <f>+IF(ISNUMBER(A444)="True",+RIGHT(A444,8),"11111")</f>
        <v/>
      </c>
    </row>
    <row r="445" ht="19.5" customHeight="1" s="34">
      <c r="A445" s="69" t="inlineStr">
        <is>
          <t>MSATAMSATA</t>
        </is>
      </c>
      <c r="B445" s="69" t="inlineStr">
        <is>
          <t>MSATA MSATA</t>
        </is>
      </c>
      <c r="C445" s="69" t="n">
        <v>85433934</v>
      </c>
      <c r="D445" s="69" t="n">
        <v>40000001</v>
      </c>
      <c r="E445" s="70" t="inlineStr">
        <is>
          <t>EUROSISTEMAS SA</t>
        </is>
      </c>
      <c r="F445" s="70" t="inlineStr">
        <is>
          <t>HO01</t>
        </is>
      </c>
      <c r="G445" s="70" t="inlineStr">
        <is>
          <t>MAN</t>
        </is>
      </c>
      <c r="H445" s="69" t="n">
        <v>84000641</v>
      </c>
      <c r="I445" s="69" t="inlineStr">
        <is>
          <t>RED F FARMATOTAL</t>
        </is>
      </c>
      <c r="J445" s="69" t="inlineStr">
        <is>
          <t>AVDA JOSE VICENTE ZAPATA 303</t>
        </is>
      </c>
      <c r="K445" s="69" t="inlineStr">
        <is>
          <t>MENDOZA</t>
        </is>
      </c>
      <c r="L445">
        <f>RIGHT(A445,8)</f>
        <v/>
      </c>
      <c r="M445">
        <f>+IF(ISNUMBER(A445)="True",+RIGHT(A445,8),"11111")</f>
        <v/>
      </c>
    </row>
    <row r="446" ht="19.5" customHeight="1" s="34">
      <c r="A446" s="69" t="inlineStr">
        <is>
          <t>MCACA05031955</t>
        </is>
      </c>
      <c r="B446" s="69" t="inlineStr">
        <is>
          <t>MCACA 05.03.1955</t>
        </is>
      </c>
      <c r="C446" s="69" t="n">
        <v>85050574</v>
      </c>
      <c r="D446" s="69" t="n">
        <v>40000001</v>
      </c>
      <c r="E446" s="70" t="inlineStr">
        <is>
          <t>EUROSISTEMAS SA</t>
        </is>
      </c>
      <c r="F446" s="70" t="inlineStr">
        <is>
          <t>HO01</t>
        </is>
      </c>
      <c r="G446" s="70" t="inlineStr">
        <is>
          <t>MAN</t>
        </is>
      </c>
      <c r="H446" s="69" t="n">
        <v>84000641</v>
      </c>
      <c r="I446" s="69" t="inlineStr">
        <is>
          <t>RED F FARMATOTAL</t>
        </is>
      </c>
      <c r="J446" s="69" t="inlineStr">
        <is>
          <t>AVDA JOSE VICENTE ZAPATA 303</t>
        </is>
      </c>
      <c r="K446" s="69" t="inlineStr">
        <is>
          <t>MENDOZA</t>
        </is>
      </c>
      <c r="L446">
        <f>RIGHT(A446,8)</f>
        <v/>
      </c>
      <c r="M446">
        <f>+IF(ISNUMBER(A446)="True",+RIGHT(A446,8),"11111")</f>
        <v/>
      </c>
    </row>
    <row r="447" ht="19.5" customHeight="1" s="34">
      <c r="A447" s="69" t="inlineStr">
        <is>
          <t>MLUMA18011954</t>
        </is>
      </c>
      <c r="B447" s="69" t="inlineStr">
        <is>
          <t>MLUMA18011954 MLUMA18011954</t>
        </is>
      </c>
      <c r="C447" s="69" t="n">
        <v>85521677</v>
      </c>
      <c r="D447" s="69" t="n">
        <v>40000001</v>
      </c>
      <c r="E447" s="70" t="inlineStr">
        <is>
          <t>EUROSISTEMAS SA</t>
        </is>
      </c>
      <c r="F447" s="70" t="inlineStr">
        <is>
          <t>HO01</t>
        </is>
      </c>
      <c r="G447" s="70" t="inlineStr">
        <is>
          <t>MAN</t>
        </is>
      </c>
      <c r="H447" s="69" t="n">
        <v>84000036</v>
      </c>
      <c r="I447" s="69" t="inlineStr">
        <is>
          <t>RED F MODERNA PARANA SA</t>
        </is>
      </c>
      <c r="J447" s="69" t="inlineStr">
        <is>
          <t>GRAL JOSE DE SAN MARTIN 1101</t>
        </is>
      </c>
      <c r="K447" s="69" t="inlineStr">
        <is>
          <t>PARANA</t>
        </is>
      </c>
      <c r="L447">
        <f>RIGHT(A447,8)</f>
        <v/>
      </c>
      <c r="M447">
        <f>+IF(ISNUMBER(A447)="True",+RIGHT(A447,8),"11111")</f>
        <v/>
      </c>
    </row>
    <row r="448" ht="19.5" customHeight="1" s="34">
      <c r="A448" s="69" t="inlineStr">
        <is>
          <t>MFRMA21021996</t>
        </is>
      </c>
      <c r="B448" s="69" t="inlineStr">
        <is>
          <t>MFRMA 21.02.1996</t>
        </is>
      </c>
      <c r="C448" s="69" t="n">
        <v>85414188</v>
      </c>
      <c r="D448" s="69" t="n">
        <v>40000001</v>
      </c>
      <c r="E448" s="70" t="inlineStr">
        <is>
          <t>EUROSISTEMAS SA</t>
        </is>
      </c>
      <c r="F448" s="70" t="inlineStr">
        <is>
          <t>HO01</t>
        </is>
      </c>
      <c r="G448" s="70" t="inlineStr">
        <is>
          <t>MAN</t>
        </is>
      </c>
      <c r="H448" s="69" t="n">
        <v>84000983</v>
      </c>
      <c r="I448" s="69" t="inlineStr">
        <is>
          <t>RED F MUTUAL (MDQ)</t>
        </is>
      </c>
      <c r="J448" s="69" t="inlineStr">
        <is>
          <t>AVDA INDEPENDENCIA 2249</t>
        </is>
      </c>
      <c r="K448" s="69" t="inlineStr">
        <is>
          <t>MAR DEL PLATA</t>
        </is>
      </c>
      <c r="L448">
        <f>RIGHT(A448,8)</f>
        <v/>
      </c>
      <c r="M448">
        <f>+IF(ISNUMBER(A448)="True",+RIGHT(A448,8),"11111")</f>
        <v/>
      </c>
    </row>
    <row r="449" ht="19.5" customHeight="1" s="34">
      <c r="A449" s="69" t="inlineStr">
        <is>
          <t>MJULE19061973</t>
        </is>
      </c>
      <c r="B449" s="69" t="inlineStr">
        <is>
          <t>MJULE19061973 MJULE19061973</t>
        </is>
      </c>
      <c r="C449" s="69" t="n">
        <v>85131098</v>
      </c>
      <c r="D449" s="69" t="n">
        <v>40000001</v>
      </c>
      <c r="E449" s="70" t="inlineStr">
        <is>
          <t>EUROSISTEMAS SA</t>
        </is>
      </c>
      <c r="F449" s="70" t="inlineStr">
        <is>
          <t>HO01</t>
        </is>
      </c>
      <c r="G449" s="70" t="inlineStr">
        <is>
          <t>MAN</t>
        </is>
      </c>
      <c r="H449" s="69" t="n">
        <v>84008651</v>
      </c>
      <c r="I449" s="69" t="inlineStr">
        <is>
          <t>RED F GENERAL PAZ RESISTENCIA</t>
        </is>
      </c>
      <c r="J449" s="69" t="inlineStr">
        <is>
          <t>SANTA FE 124</t>
        </is>
      </c>
      <c r="K449" s="69" t="inlineStr">
        <is>
          <t>RESISTENCIA</t>
        </is>
      </c>
      <c r="L449">
        <f>RIGHT(A449,8)</f>
        <v/>
      </c>
      <c r="M449">
        <f>+IF(ISNUMBER(A449)="True",+RIGHT(A449,8),"11111")</f>
        <v/>
      </c>
    </row>
    <row r="450" ht="19.5" customHeight="1" s="34">
      <c r="A450" s="69" t="inlineStr">
        <is>
          <t>MRICHMRICH</t>
        </is>
      </c>
      <c r="B450" s="69" t="inlineStr">
        <is>
          <t>MRICH MRICH</t>
        </is>
      </c>
      <c r="C450" s="69" t="n">
        <v>85476612</v>
      </c>
      <c r="D450" s="69" t="n">
        <v>40000001</v>
      </c>
      <c r="E450" s="70" t="inlineStr">
        <is>
          <t>EUROSISTEMAS SA</t>
        </is>
      </c>
      <c r="F450" s="70" t="inlineStr">
        <is>
          <t>HO01</t>
        </is>
      </c>
      <c r="G450" s="70" t="inlineStr">
        <is>
          <t>MAN</t>
        </is>
      </c>
      <c r="H450" s="69" t="n">
        <v>84004813</v>
      </c>
      <c r="I450" s="69" t="inlineStr">
        <is>
          <t>RED F OLOCCO</t>
        </is>
      </c>
      <c r="J450" s="69" t="inlineStr">
        <is>
          <t>DR MARIANO MORENO 742</t>
        </is>
      </c>
      <c r="K450" s="69" t="inlineStr">
        <is>
          <t>ARROYITO</t>
        </is>
      </c>
      <c r="L450">
        <f>RIGHT(A450,8)</f>
        <v/>
      </c>
      <c r="M450">
        <f>+IF(ISNUMBER(A450)="True",+RIGHT(A450,8),"11111")</f>
        <v/>
      </c>
    </row>
    <row r="451" ht="19.5" customHeight="1" s="34">
      <c r="A451" s="69" t="inlineStr">
        <is>
          <t>MCROJ16031984</t>
        </is>
      </c>
      <c r="B451" s="69" t="inlineStr">
        <is>
          <t>MCROJ16031984 MCROJ16031984</t>
        </is>
      </c>
      <c r="C451" s="69" t="n">
        <v>85490549</v>
      </c>
      <c r="D451" s="69" t="n">
        <v>40000001</v>
      </c>
      <c r="E451" s="70" t="inlineStr">
        <is>
          <t>EUROSISTEMAS SA</t>
        </is>
      </c>
      <c r="F451" s="70" t="inlineStr">
        <is>
          <t>HO01</t>
        </is>
      </c>
      <c r="G451" s="70" t="inlineStr">
        <is>
          <t>MAN</t>
        </is>
      </c>
      <c r="H451" s="69" t="n">
        <v>84001201</v>
      </c>
      <c r="I451" s="69" t="inlineStr">
        <is>
          <t>RED F MARIA AUXILIADORA</t>
        </is>
      </c>
      <c r="J451" s="69" t="inlineStr">
        <is>
          <t>AVDA GONZALEZ LELONG 506</t>
        </is>
      </c>
      <c r="K451" s="69" t="inlineStr">
        <is>
          <t>FORMOSA</t>
        </is>
      </c>
      <c r="L451">
        <f>RIGHT(A451,8)</f>
        <v/>
      </c>
      <c r="M451">
        <f>+IF(ISNUMBER(A451)="True",+RIGHT(A451,8),"11111")</f>
        <v/>
      </c>
    </row>
    <row r="452" ht="19.5" customHeight="1" s="34">
      <c r="A452" s="69" t="inlineStr">
        <is>
          <t>MJOJU10021994</t>
        </is>
      </c>
      <c r="B452" s="69" t="inlineStr">
        <is>
          <t>MJOJU10021994 MJOJU10021994</t>
        </is>
      </c>
      <c r="C452" s="69" t="n">
        <v>85339100</v>
      </c>
      <c r="D452" s="69" t="n">
        <v>40000001</v>
      </c>
      <c r="E452" s="70" t="inlineStr">
        <is>
          <t>EUROSISTEMAS SA</t>
        </is>
      </c>
      <c r="F452" s="70" t="inlineStr">
        <is>
          <t>HO01</t>
        </is>
      </c>
      <c r="G452" s="70" t="inlineStr">
        <is>
          <t>MAN</t>
        </is>
      </c>
      <c r="H452" s="69" t="n">
        <v>84001201</v>
      </c>
      <c r="I452" s="69" t="inlineStr">
        <is>
          <t>RED F MARIA AUXILIADORA</t>
        </is>
      </c>
      <c r="J452" s="69" t="inlineStr">
        <is>
          <t>AVDA GONZALEZ LELONG 506</t>
        </is>
      </c>
      <c r="K452" s="69" t="inlineStr">
        <is>
          <t>FORMOSA</t>
        </is>
      </c>
      <c r="L452">
        <f>RIGHT(A452,8)</f>
        <v/>
      </c>
      <c r="M452">
        <f>+IF(ISNUMBER(A452)="True",+RIGHT(A452,8),"11111")</f>
        <v/>
      </c>
    </row>
    <row r="453" ht="19.5" customHeight="1" s="34">
      <c r="A453" s="69" t="inlineStr">
        <is>
          <t>MCAGA17021979</t>
        </is>
      </c>
      <c r="B453" s="69" t="inlineStr">
        <is>
          <t>MCAGA17021979 MCAGA17021979</t>
        </is>
      </c>
      <c r="C453" s="69" t="n">
        <v>85063212</v>
      </c>
      <c r="D453" s="69" t="n">
        <v>40000001</v>
      </c>
      <c r="E453" s="70" t="inlineStr">
        <is>
          <t>EUROSISTEMAS SA</t>
        </is>
      </c>
      <c r="F453" s="70" t="inlineStr">
        <is>
          <t>HO01</t>
        </is>
      </c>
      <c r="G453" s="70" t="inlineStr">
        <is>
          <t>MAN</t>
        </is>
      </c>
      <c r="H453" s="69" t="n">
        <v>84000581</v>
      </c>
      <c r="I453" s="69" t="inlineStr">
        <is>
          <t>RED F CARDOSO</t>
        </is>
      </c>
      <c r="J453" s="69" t="inlineStr">
        <is>
          <t>AVDA GDOR FREYRE 2638</t>
        </is>
      </c>
      <c r="K453" s="69" t="inlineStr">
        <is>
          <t>SANTA FE</t>
        </is>
      </c>
      <c r="L453">
        <f>RIGHT(A453,8)</f>
        <v/>
      </c>
      <c r="M453">
        <f>+IF(ISNUMBER(A453)="True",+RIGHT(A453,8),"11111")</f>
        <v/>
      </c>
    </row>
    <row r="454" ht="19.5" customHeight="1" s="34">
      <c r="A454" s="69" t="inlineStr">
        <is>
          <t>MLUHE28061968</t>
        </is>
      </c>
      <c r="B454" s="69" t="inlineStr">
        <is>
          <t>MLUHE28061968 MLUHE28061968</t>
        </is>
      </c>
      <c r="C454" s="69" t="n">
        <v>85129653</v>
      </c>
      <c r="D454" s="69" t="n">
        <v>40000001</v>
      </c>
      <c r="E454" s="70" t="inlineStr">
        <is>
          <t>EUROSISTEMAS SA</t>
        </is>
      </c>
      <c r="F454" s="70" t="inlineStr">
        <is>
          <t>HO01</t>
        </is>
      </c>
      <c r="G454" s="70" t="inlineStr">
        <is>
          <t>MAN</t>
        </is>
      </c>
      <c r="H454" s="69" t="n">
        <v>84000036</v>
      </c>
      <c r="I454" s="69" t="inlineStr">
        <is>
          <t>RED F MODERNA PARANA SA</t>
        </is>
      </c>
      <c r="J454" s="69" t="inlineStr">
        <is>
          <t>GRAL JOSE DE SAN MARTIN 1101</t>
        </is>
      </c>
      <c r="K454" s="69" t="inlineStr">
        <is>
          <t>PARANA</t>
        </is>
      </c>
      <c r="L454">
        <f>RIGHT(A454,8)</f>
        <v/>
      </c>
      <c r="M454">
        <f>+IF(ISNUMBER(A454)="True",+RIGHT(A454,8),"11111")</f>
        <v/>
      </c>
    </row>
    <row r="455" ht="19.5" customHeight="1" s="34">
      <c r="A455" s="69" t="inlineStr">
        <is>
          <t>MPAMA30011987</t>
        </is>
      </c>
      <c r="B455" s="69" t="inlineStr">
        <is>
          <t>MPAMA30011987 MPAMA30011987</t>
        </is>
      </c>
      <c r="C455" s="69" t="n">
        <v>85196365</v>
      </c>
      <c r="D455" s="69" t="n">
        <v>40000001</v>
      </c>
      <c r="E455" s="70" t="inlineStr">
        <is>
          <t>EUROSISTEMAS SA</t>
        </is>
      </c>
      <c r="F455" s="70" t="inlineStr">
        <is>
          <t>HO01</t>
        </is>
      </c>
      <c r="G455" s="70" t="inlineStr">
        <is>
          <t>MAN</t>
        </is>
      </c>
      <c r="H455" s="69" t="n">
        <v>84006581</v>
      </c>
      <c r="I455" s="69" t="inlineStr">
        <is>
          <t>RED F GENERAL PAZ CENTRO</t>
        </is>
      </c>
      <c r="J455" s="69" t="inlineStr">
        <is>
          <t>TUCUMAN 496</t>
        </is>
      </c>
      <c r="K455" s="69" t="inlineStr">
        <is>
          <t>CORDOBA</t>
        </is>
      </c>
      <c r="L455">
        <f>RIGHT(A455,8)</f>
        <v/>
      </c>
      <c r="M455">
        <f>+IF(ISNUMBER(A455)="True",+RIGHT(A455,8),"11111")</f>
        <v/>
      </c>
    </row>
    <row r="456" ht="19.5" customHeight="1" s="34">
      <c r="A456" s="69" t="inlineStr">
        <is>
          <t>FSUZA04011963</t>
        </is>
      </c>
      <c r="B456" s="69" t="inlineStr">
        <is>
          <t>FSUZA 04011963</t>
        </is>
      </c>
      <c r="C456" s="69" t="n">
        <v>85179583</v>
      </c>
      <c r="D456" s="69" t="n">
        <v>40000001</v>
      </c>
      <c r="E456" s="70" t="inlineStr">
        <is>
          <t>EUROSISTEMAS SA</t>
        </is>
      </c>
      <c r="F456" s="70" t="inlineStr">
        <is>
          <t>HO01</t>
        </is>
      </c>
      <c r="G456" s="70" t="inlineStr">
        <is>
          <t>MAN</t>
        </is>
      </c>
      <c r="H456" s="69" t="n">
        <v>84008430</v>
      </c>
      <c r="I456" s="69" t="inlineStr">
        <is>
          <t>RED F GRAL PAZ POSADAS 2</t>
        </is>
      </c>
      <c r="J456" s="69" t="inlineStr">
        <is>
          <t>ENTRE RIOS 1797</t>
        </is>
      </c>
      <c r="K456" s="69" t="inlineStr">
        <is>
          <t>POSADAS</t>
        </is>
      </c>
      <c r="L456">
        <f>RIGHT(A456,8)</f>
        <v/>
      </c>
      <c r="M456">
        <f>+IF(ISNUMBER(A456)="True",+RIGHT(A456,8),"11111")</f>
        <v/>
      </c>
    </row>
    <row r="457" ht="19.5" customHeight="1" s="34">
      <c r="A457" s="69" t="inlineStr">
        <is>
          <t>MALGO12051980</t>
        </is>
      </c>
      <c r="B457" s="69" t="inlineStr">
        <is>
          <t>MALGO 12051980 MALGO 12051980</t>
        </is>
      </c>
      <c r="C457" s="69" t="n">
        <v>85157217</v>
      </c>
      <c r="D457" s="69" t="n">
        <v>40000001</v>
      </c>
      <c r="E457" s="70" t="inlineStr">
        <is>
          <t>EUROSISTEMAS SA</t>
        </is>
      </c>
      <c r="F457" s="70" t="inlineStr">
        <is>
          <t>HO01</t>
        </is>
      </c>
      <c r="G457" s="70" t="inlineStr">
        <is>
          <t>MAN</t>
        </is>
      </c>
      <c r="H457" s="69" t="n">
        <v>84000036</v>
      </c>
      <c r="I457" s="69" t="inlineStr">
        <is>
          <t>RED F MODERNA PARANA SA</t>
        </is>
      </c>
      <c r="J457" s="69" t="inlineStr">
        <is>
          <t>GRAL JOSE DE SAN MARTIN 1101</t>
        </is>
      </c>
      <c r="K457" s="69" t="inlineStr">
        <is>
          <t>PARANA</t>
        </is>
      </c>
      <c r="L457">
        <f>RIGHT(A457,8)</f>
        <v/>
      </c>
      <c r="M457">
        <f>+IF(ISNUMBER(A457)="True",+RIGHT(A457,8),"11111")</f>
        <v/>
      </c>
    </row>
    <row r="458" ht="19.5" customHeight="1" s="34">
      <c r="A458" s="69" t="inlineStr">
        <is>
          <t>MFAGA22051981</t>
        </is>
      </c>
      <c r="B458" s="69" t="inlineStr">
        <is>
          <t>MFAGA22.05.1981 MFAGA22.05.1981</t>
        </is>
      </c>
      <c r="C458" s="69" t="n">
        <v>85449395</v>
      </c>
      <c r="D458" s="69" t="n">
        <v>40000001</v>
      </c>
      <c r="E458" s="70" t="inlineStr">
        <is>
          <t>EUROSISTEMAS SA</t>
        </is>
      </c>
      <c r="F458" s="70" t="inlineStr">
        <is>
          <t>HO01</t>
        </is>
      </c>
      <c r="G458" s="70" t="inlineStr">
        <is>
          <t>MAN</t>
        </is>
      </c>
      <c r="H458" s="69" t="n">
        <v>84000962</v>
      </c>
      <c r="I458" s="69" t="inlineStr">
        <is>
          <t>RED AUTOFARMA RIO GALLEGOS</t>
        </is>
      </c>
      <c r="J458" s="69" t="inlineStr">
        <is>
          <t>AV NESTOR KIRCHNER (EX AV JA ROCA) 1029</t>
        </is>
      </c>
      <c r="K458" s="69" t="inlineStr">
        <is>
          <t>RIO GALLEGOS</t>
        </is>
      </c>
      <c r="L458">
        <f>RIGHT(A458,8)</f>
        <v/>
      </c>
      <c r="M458">
        <f>+IF(ISNUMBER(A458)="True",+RIGHT(A458,8),"11111")</f>
        <v/>
      </c>
    </row>
    <row r="459" ht="19.5" customHeight="1" s="34">
      <c r="A459" s="69" t="inlineStr">
        <is>
          <t>MALCA16091971</t>
        </is>
      </c>
      <c r="B459" s="69" t="inlineStr">
        <is>
          <t>MALCA16091971 MALCA16091971</t>
        </is>
      </c>
      <c r="C459" s="69" t="n">
        <v>85251476</v>
      </c>
      <c r="D459" s="69" t="n">
        <v>40000001</v>
      </c>
      <c r="E459" s="70" t="inlineStr">
        <is>
          <t>EUROSISTEMAS SA</t>
        </is>
      </c>
      <c r="F459" s="70" t="inlineStr">
        <is>
          <t>HO01</t>
        </is>
      </c>
      <c r="G459" s="70" t="inlineStr">
        <is>
          <t>MAN</t>
        </is>
      </c>
      <c r="H459" s="69" t="n">
        <v>84000641</v>
      </c>
      <c r="I459" s="69" t="inlineStr">
        <is>
          <t>RED F FARMATOTAL</t>
        </is>
      </c>
      <c r="J459" s="69" t="inlineStr">
        <is>
          <t>AVDA JOSE VICENTE ZAPATA 303</t>
        </is>
      </c>
      <c r="K459" s="69" t="inlineStr">
        <is>
          <t>MENDOZA</t>
        </is>
      </c>
      <c r="L459">
        <f>RIGHT(A459,8)</f>
        <v/>
      </c>
      <c r="M459">
        <f>+IF(ISNUMBER(A459)="True",+RIGHT(A459,8),"11111")</f>
        <v/>
      </c>
    </row>
    <row r="460" ht="19.5" customHeight="1" s="34">
      <c r="A460" s="69" t="inlineStr">
        <is>
          <t>MMAYZ21041992</t>
        </is>
      </c>
      <c r="B460" s="69" t="inlineStr">
        <is>
          <t>MMAYZ 21041992 MMAYZ 21041992</t>
        </is>
      </c>
      <c r="C460" s="69" t="n">
        <v>85497785</v>
      </c>
      <c r="D460" s="69" t="n">
        <v>40000001</v>
      </c>
      <c r="E460" s="70" t="inlineStr">
        <is>
          <t>EUROSISTEMAS SA</t>
        </is>
      </c>
      <c r="F460" s="70" t="inlineStr">
        <is>
          <t>HO01</t>
        </is>
      </c>
      <c r="G460" s="70" t="inlineStr">
        <is>
          <t>MAN</t>
        </is>
      </c>
      <c r="H460" s="69" t="n">
        <v>84008430</v>
      </c>
      <c r="I460" s="69" t="inlineStr">
        <is>
          <t>RED F GRAL PAZ POSADAS 2</t>
        </is>
      </c>
      <c r="J460" s="69" t="inlineStr">
        <is>
          <t>ENTRE RIOS 1797</t>
        </is>
      </c>
      <c r="K460" s="69" t="inlineStr">
        <is>
          <t>POSADAS</t>
        </is>
      </c>
      <c r="L460">
        <f>RIGHT(A460,8)</f>
        <v/>
      </c>
      <c r="M460">
        <f>+IF(ISNUMBER(A460)="True",+RIGHT(A460,8),"11111")</f>
        <v/>
      </c>
    </row>
    <row r="461" ht="19.5" customHeight="1" s="34">
      <c r="A461" s="69" t="inlineStr">
        <is>
          <t>MRACH11041960</t>
        </is>
      </c>
      <c r="B461" s="69" t="inlineStr">
        <is>
          <t>MRACH11.04.1960 MRACH11.04.1960</t>
        </is>
      </c>
      <c r="C461" s="69" t="n">
        <v>85045211</v>
      </c>
      <c r="D461" s="69" t="n">
        <v>40000001</v>
      </c>
      <c r="E461" s="70" t="inlineStr">
        <is>
          <t>EUROSISTEMAS SA</t>
        </is>
      </c>
      <c r="F461" s="70" t="inlineStr">
        <is>
          <t>HO01</t>
        </is>
      </c>
      <c r="G461" s="70" t="inlineStr">
        <is>
          <t>MAN</t>
        </is>
      </c>
      <c r="H461" s="69" t="n">
        <v>84004641</v>
      </c>
      <c r="I461" s="69" t="inlineStr">
        <is>
          <t>RED F FLEMING</t>
        </is>
      </c>
      <c r="J461" s="69" t="inlineStr">
        <is>
          <t>AVDA GRAL MANUEL BELGRANO 674</t>
        </is>
      </c>
      <c r="K461" s="69" t="inlineStr">
        <is>
          <t>SALTA</t>
        </is>
      </c>
      <c r="L461">
        <f>RIGHT(A461,8)</f>
        <v/>
      </c>
      <c r="M461">
        <f>+IF(ISNUMBER(A461)="True",+RIGHT(A461,8),"11111")</f>
        <v/>
      </c>
    </row>
    <row r="462" ht="19.5" customHeight="1" s="34">
      <c r="A462" s="69" t="inlineStr">
        <is>
          <t>MROCU14111989</t>
        </is>
      </c>
      <c r="B462" s="69" t="inlineStr">
        <is>
          <t>MROCU 14.11.1989</t>
        </is>
      </c>
      <c r="C462" s="69" t="n">
        <v>85321194</v>
      </c>
      <c r="D462" s="69" t="n">
        <v>40000001</v>
      </c>
      <c r="E462" s="70" t="inlineStr">
        <is>
          <t>EUROSISTEMAS SA</t>
        </is>
      </c>
      <c r="F462" s="70" t="inlineStr">
        <is>
          <t>HO01</t>
        </is>
      </c>
      <c r="G462" s="70" t="inlineStr">
        <is>
          <t>MAN</t>
        </is>
      </c>
      <c r="H462" s="69" t="n">
        <v>84006581</v>
      </c>
      <c r="I462" s="69" t="inlineStr">
        <is>
          <t>RED F GENERAL PAZ CENTRO</t>
        </is>
      </c>
      <c r="J462" s="69" t="inlineStr">
        <is>
          <t>TUCUMAN 496</t>
        </is>
      </c>
      <c r="K462" s="69" t="inlineStr">
        <is>
          <t>CORDOBA</t>
        </is>
      </c>
      <c r="L462">
        <f>RIGHT(A462,8)</f>
        <v/>
      </c>
      <c r="M462">
        <f>+IF(ISNUMBER(A462)="True",+RIGHT(A462,8),"11111")</f>
        <v/>
      </c>
    </row>
    <row r="463" ht="19.5" customHeight="1" s="34">
      <c r="A463" s="69" t="inlineStr">
        <is>
          <t>FGRRA20071971</t>
        </is>
      </c>
      <c r="B463" s="69" t="inlineStr">
        <is>
          <t>FGRRA20071971 FGRRA20071971</t>
        </is>
      </c>
      <c r="C463" s="69" t="n">
        <v>85522622</v>
      </c>
      <c r="D463" s="69" t="n">
        <v>40000001</v>
      </c>
      <c r="E463" s="70" t="inlineStr">
        <is>
          <t>EUROSISTEMAS SA</t>
        </is>
      </c>
      <c r="F463" s="70" t="inlineStr">
        <is>
          <t>HO01</t>
        </is>
      </c>
      <c r="G463" s="70" t="inlineStr">
        <is>
          <t>MAN</t>
        </is>
      </c>
      <c r="H463" s="69" t="n">
        <v>84000036</v>
      </c>
      <c r="I463" s="69" t="inlineStr">
        <is>
          <t>RED F MODERNA PARANA SA</t>
        </is>
      </c>
      <c r="J463" s="69" t="inlineStr">
        <is>
          <t>GRAL JOSE DE SAN MARTIN 1101</t>
        </is>
      </c>
      <c r="K463" s="69" t="inlineStr">
        <is>
          <t>PARANA</t>
        </is>
      </c>
      <c r="L463">
        <f>RIGHT(A463,8)</f>
        <v/>
      </c>
      <c r="M463">
        <f>+IF(ISNUMBER(A463)="True",+RIGHT(A463,8),"11111")</f>
        <v/>
      </c>
    </row>
    <row r="464" ht="19.5" customHeight="1" s="34">
      <c r="A464" s="69" t="inlineStr">
        <is>
          <t>MJOMO08051952</t>
        </is>
      </c>
      <c r="B464" s="69" t="inlineStr">
        <is>
          <t>MJOMO 08.05.1952</t>
        </is>
      </c>
      <c r="C464" s="69" t="n">
        <v>85057648</v>
      </c>
      <c r="D464" s="69" t="n">
        <v>40000001</v>
      </c>
      <c r="E464" s="70" t="inlineStr">
        <is>
          <t>EUROSISTEMAS SA</t>
        </is>
      </c>
      <c r="F464" s="70" t="inlineStr">
        <is>
          <t>HO01</t>
        </is>
      </c>
      <c r="G464" s="70" t="inlineStr">
        <is>
          <t>MAN</t>
        </is>
      </c>
      <c r="H464" s="69" t="n">
        <v>84000868</v>
      </c>
      <c r="I464" s="69" t="inlineStr">
        <is>
          <t>RED DEL PUENTE CITY</t>
        </is>
      </c>
      <c r="J464" s="69" t="inlineStr">
        <is>
          <t>AVDA GRAL JOSE DE SAN MARTIN 1516</t>
        </is>
      </c>
      <c r="K464" s="69" t="inlineStr">
        <is>
          <t>MENDOZA</t>
        </is>
      </c>
      <c r="L464">
        <f>RIGHT(A464,8)</f>
        <v/>
      </c>
      <c r="M464">
        <f>+IF(ISNUMBER(A464)="True",+RIGHT(A464,8),"11111")</f>
        <v/>
      </c>
    </row>
    <row r="465" ht="19.5" customHeight="1" s="34">
      <c r="A465" s="69" t="inlineStr">
        <is>
          <t>MPASO07051980</t>
        </is>
      </c>
      <c r="B465" s="69" t="inlineStr">
        <is>
          <t>MPASO07.05.1980 MPASO07.05.1980</t>
        </is>
      </c>
      <c r="C465" s="69" t="n">
        <v>85457323</v>
      </c>
      <c r="D465" s="69" t="n">
        <v>40000001</v>
      </c>
      <c r="E465" s="70" t="inlineStr">
        <is>
          <t>EUROSISTEMAS SA</t>
        </is>
      </c>
      <c r="F465" s="70" t="inlineStr">
        <is>
          <t>HO01</t>
        </is>
      </c>
      <c r="G465" s="70" t="inlineStr">
        <is>
          <t>MAN</t>
        </is>
      </c>
      <c r="H465" s="69" t="n">
        <v>84000842</v>
      </c>
      <c r="I465" s="69" t="inlineStr">
        <is>
          <t>RED F GUTNISKY SRL</t>
        </is>
      </c>
      <c r="J465" s="69" t="inlineStr">
        <is>
          <t>PRES CARLOS PELLEGRINI 1310</t>
        </is>
      </c>
      <c r="K465" s="69" t="inlineStr">
        <is>
          <t>CORRIENTES</t>
        </is>
      </c>
      <c r="L465">
        <f>RIGHT(A465,8)</f>
        <v/>
      </c>
      <c r="M465">
        <f>+IF(ISNUMBER(A465)="True",+RIGHT(A465,8),"11111")</f>
        <v/>
      </c>
    </row>
    <row r="466" ht="19.5" customHeight="1" s="34">
      <c r="A466" s="69" t="inlineStr">
        <is>
          <t>MJUSA04081973</t>
        </is>
      </c>
      <c r="B466" s="69" t="inlineStr">
        <is>
          <t>MJUSA04081973 MJUSA04081973</t>
        </is>
      </c>
      <c r="C466" s="69" t="n">
        <v>85495360</v>
      </c>
      <c r="D466" s="69" t="n">
        <v>40000001</v>
      </c>
      <c r="E466" s="70" t="inlineStr">
        <is>
          <t>EUROSISTEMAS SA</t>
        </is>
      </c>
      <c r="F466" s="70" t="inlineStr">
        <is>
          <t>HO01</t>
        </is>
      </c>
      <c r="G466" s="70" t="inlineStr">
        <is>
          <t>MAN</t>
        </is>
      </c>
      <c r="H466" s="69" t="n">
        <v>84000983</v>
      </c>
      <c r="I466" s="69" t="inlineStr">
        <is>
          <t>RED F MUTUAL (MDQ)</t>
        </is>
      </c>
      <c r="J466" s="69" t="inlineStr">
        <is>
          <t>AVDA INDEPENDENCIA 2249</t>
        </is>
      </c>
      <c r="K466" s="69" t="inlineStr">
        <is>
          <t>MAR DEL PLATA</t>
        </is>
      </c>
      <c r="L466">
        <f>RIGHT(A466,8)</f>
        <v/>
      </c>
      <c r="M466">
        <f>+IF(ISNUMBER(A466)="True",+RIGHT(A466,8),"11111")</f>
        <v/>
      </c>
    </row>
    <row r="467" ht="19.5" customHeight="1" s="34">
      <c r="A467" s="69" t="inlineStr">
        <is>
          <t>MPACO30111981</t>
        </is>
      </c>
      <c r="B467" s="69" t="inlineStr">
        <is>
          <t>MPACO30111981 MPACO30111981</t>
        </is>
      </c>
      <c r="C467" s="69" t="n">
        <v>85495362</v>
      </c>
      <c r="D467" s="69" t="n">
        <v>40000001</v>
      </c>
      <c r="E467" s="70" t="inlineStr">
        <is>
          <t>EUROSISTEMAS SA</t>
        </is>
      </c>
      <c r="F467" s="70" t="inlineStr">
        <is>
          <t>HO01</t>
        </is>
      </c>
      <c r="G467" s="70" t="inlineStr">
        <is>
          <t>MAN</t>
        </is>
      </c>
      <c r="H467" s="69" t="n">
        <v>84000983</v>
      </c>
      <c r="I467" s="69" t="inlineStr">
        <is>
          <t>RED F MUTUAL (MDQ)</t>
        </is>
      </c>
      <c r="J467" s="69" t="inlineStr">
        <is>
          <t>AVDA INDEPENDENCIA 2249</t>
        </is>
      </c>
      <c r="K467" s="69" t="inlineStr">
        <is>
          <t>MAR DEL PLATA</t>
        </is>
      </c>
      <c r="L467">
        <f>RIGHT(A467,8)</f>
        <v/>
      </c>
      <c r="M467">
        <f>+IF(ISNUMBER(A467)="True",+RIGHT(A467,8),"11111")</f>
        <v/>
      </c>
    </row>
    <row r="468" ht="19.5" customHeight="1" s="34">
      <c r="A468" s="69" t="inlineStr">
        <is>
          <t>MRARA04101968</t>
        </is>
      </c>
      <c r="B468" s="69" t="inlineStr">
        <is>
          <t>MRARA04101968 MRARA04101968</t>
        </is>
      </c>
      <c r="C468" s="69" t="n">
        <v>85259638</v>
      </c>
      <c r="D468" s="69" t="n">
        <v>40000001</v>
      </c>
      <c r="E468" s="70" t="inlineStr">
        <is>
          <t>EUROSISTEMAS SA</t>
        </is>
      </c>
      <c r="F468" s="70" t="inlineStr">
        <is>
          <t>HO01</t>
        </is>
      </c>
      <c r="G468" s="70" t="inlineStr">
        <is>
          <t>MAN</t>
        </is>
      </c>
      <c r="H468" s="69" t="n">
        <v>84008430</v>
      </c>
      <c r="I468" s="69" t="inlineStr">
        <is>
          <t>RED F GRAL PAZ POSADAS 2</t>
        </is>
      </c>
      <c r="J468" s="69" t="inlineStr">
        <is>
          <t>ENTRE RIOS 1797</t>
        </is>
      </c>
      <c r="K468" s="69" t="inlineStr">
        <is>
          <t>POSADAS</t>
        </is>
      </c>
      <c r="L468">
        <f>RIGHT(A468,8)</f>
        <v/>
      </c>
      <c r="M468">
        <f>+IF(ISNUMBER(A468)="True",+RIGHT(A468,8),"11111")</f>
        <v/>
      </c>
    </row>
    <row r="469" ht="19.5" customHeight="1" s="34">
      <c r="A469" s="69" t="inlineStr">
        <is>
          <t>MANAL13061955</t>
        </is>
      </c>
      <c r="B469" s="69" t="inlineStr">
        <is>
          <t>MANAL13.06.1955 MANAL13.06.1955</t>
        </is>
      </c>
      <c r="C469" s="69" t="n">
        <v>85043901</v>
      </c>
      <c r="D469" s="69" t="n">
        <v>40000001</v>
      </c>
      <c r="E469" s="70" t="inlineStr">
        <is>
          <t>EUROSISTEMAS SA</t>
        </is>
      </c>
      <c r="F469" s="70" t="inlineStr">
        <is>
          <t>HO01</t>
        </is>
      </c>
      <c r="G469" s="70" t="inlineStr">
        <is>
          <t>MAN</t>
        </is>
      </c>
      <c r="H469" s="69" t="n">
        <v>84004378</v>
      </c>
      <c r="I469" s="69" t="inlineStr">
        <is>
          <t>RED F LA ESTRELLA</t>
        </is>
      </c>
      <c r="J469" s="69" t="inlineStr">
        <is>
          <t>ENTRE RIOS 651</t>
        </is>
      </c>
      <c r="K469" s="69" t="inlineStr">
        <is>
          <t>CONCORDIA</t>
        </is>
      </c>
      <c r="L469">
        <f>RIGHT(A469,8)</f>
        <v/>
      </c>
      <c r="M469">
        <f>+IF(ISNUMBER(A469)="True",+RIGHT(A469,8),"11111")</f>
        <v/>
      </c>
    </row>
    <row r="470" ht="19.5" customHeight="1" s="34">
      <c r="A470" s="69" t="inlineStr">
        <is>
          <t>MJUAZ10021988</t>
        </is>
      </c>
      <c r="B470" s="69" t="inlineStr">
        <is>
          <t>MJUAZ 10.02.1988</t>
        </is>
      </c>
      <c r="C470" s="69" t="n">
        <v>85209854</v>
      </c>
      <c r="D470" s="69" t="n">
        <v>40000001</v>
      </c>
      <c r="E470" s="70" t="inlineStr">
        <is>
          <t>EUROSISTEMAS SA</t>
        </is>
      </c>
      <c r="F470" s="70" t="inlineStr">
        <is>
          <t>HO01</t>
        </is>
      </c>
      <c r="G470" s="70" t="inlineStr">
        <is>
          <t>MAN</t>
        </is>
      </c>
      <c r="H470" s="69" t="n">
        <v>84004580</v>
      </c>
      <c r="I470" s="69" t="inlineStr">
        <is>
          <t>RED F FARMAVIDA</t>
        </is>
      </c>
      <c r="J470" s="69" t="inlineStr">
        <is>
          <t>MENDOZA 1190</t>
        </is>
      </c>
      <c r="K470" s="69" t="inlineStr">
        <is>
          <t>VILLA MARIA</t>
        </is>
      </c>
      <c r="L470">
        <f>RIGHT(A470,8)</f>
        <v/>
      </c>
      <c r="M470">
        <f>+IF(ISNUMBER(A470)="True",+RIGHT(A470,8),"11111")</f>
        <v/>
      </c>
    </row>
    <row r="471" ht="19.5" customHeight="1" s="34">
      <c r="A471" s="69" t="inlineStr">
        <is>
          <t>FIROR15011955</t>
        </is>
      </c>
      <c r="B471" s="69" t="inlineStr">
        <is>
          <t>FIROR15011955 FIROR15011955</t>
        </is>
      </c>
      <c r="C471" s="69" t="n">
        <v>85045177</v>
      </c>
      <c r="D471" s="69" t="n">
        <v>40000001</v>
      </c>
      <c r="E471" s="70" t="inlineStr">
        <is>
          <t>EUROSISTEMAS SA</t>
        </is>
      </c>
      <c r="F471" s="70" t="inlineStr">
        <is>
          <t>HO01</t>
        </is>
      </c>
      <c r="G471" s="70" t="inlineStr">
        <is>
          <t>MAN</t>
        </is>
      </c>
      <c r="H471" s="69" t="n">
        <v>84007451</v>
      </c>
      <c r="I471" s="69" t="inlineStr">
        <is>
          <t>RED F FARMAUCO</t>
        </is>
      </c>
      <c r="J471" s="69" t="inlineStr">
        <is>
          <t>RUTA NAC GRAL JOSE DE SAN MART 1283</t>
        </is>
      </c>
      <c r="K471" s="69" t="inlineStr">
        <is>
          <t>TUNUYAN</t>
        </is>
      </c>
      <c r="L471">
        <f>RIGHT(A471,8)</f>
        <v/>
      </c>
      <c r="M471">
        <f>+IF(ISNUMBER(A471)="True",+RIGHT(A471,8),"11111")</f>
        <v/>
      </c>
    </row>
    <row r="472" ht="19.5" customHeight="1" s="34">
      <c r="A472" s="69" t="inlineStr">
        <is>
          <t>FNIME11051951</t>
        </is>
      </c>
      <c r="B472" s="69" t="inlineStr">
        <is>
          <t>FNIME11051951 FNIME11051951</t>
        </is>
      </c>
      <c r="C472" s="69" t="n">
        <v>85041706</v>
      </c>
      <c r="D472" s="69" t="n">
        <v>40000001</v>
      </c>
      <c r="E472" s="70" t="inlineStr">
        <is>
          <t>EUROSISTEMAS SA</t>
        </is>
      </c>
      <c r="F472" s="70" t="inlineStr">
        <is>
          <t>HO01</t>
        </is>
      </c>
      <c r="G472" s="70" t="inlineStr">
        <is>
          <t>MAN</t>
        </is>
      </c>
      <c r="H472" s="69" t="n">
        <v>84007451</v>
      </c>
      <c r="I472" s="69" t="inlineStr">
        <is>
          <t>RED F FARMAUCO</t>
        </is>
      </c>
      <c r="J472" s="69" t="inlineStr">
        <is>
          <t>RUTA NAC GRAL JOSE DE SAN MART 1283</t>
        </is>
      </c>
      <c r="K472" s="69" t="inlineStr">
        <is>
          <t>TUNUYAN</t>
        </is>
      </c>
      <c r="L472">
        <f>RIGHT(A472,8)</f>
        <v/>
      </c>
      <c r="M472">
        <f>+IF(ISNUMBER(A472)="True",+RIGHT(A472,8),"11111")</f>
        <v/>
      </c>
    </row>
    <row r="473" ht="19.5" customHeight="1" s="34">
      <c r="A473" s="69" t="inlineStr">
        <is>
          <t>MCLYA30011967</t>
        </is>
      </c>
      <c r="B473" s="69" t="inlineStr">
        <is>
          <t>MCLYA30011967 MCLYA30011967</t>
        </is>
      </c>
      <c r="C473" s="69" t="n">
        <v>85074891</v>
      </c>
      <c r="D473" s="69" t="n">
        <v>40000001</v>
      </c>
      <c r="E473" s="70" t="inlineStr">
        <is>
          <t>EUROSISTEMAS SA</t>
        </is>
      </c>
      <c r="F473" s="70" t="inlineStr">
        <is>
          <t>HO01</t>
        </is>
      </c>
      <c r="G473" s="70" t="inlineStr">
        <is>
          <t>MAN</t>
        </is>
      </c>
      <c r="H473" s="69" t="n">
        <v>84000718</v>
      </c>
      <c r="I473" s="69" t="inlineStr">
        <is>
          <t>RED F ESPAÑOLA</t>
        </is>
      </c>
      <c r="J473" s="69" t="inlineStr">
        <is>
          <t>SAN MARTIN 301</t>
        </is>
      </c>
      <c r="K473" s="69" t="inlineStr">
        <is>
          <t>BAHIA BLANCA</t>
        </is>
      </c>
      <c r="L473">
        <f>RIGHT(A473,8)</f>
        <v/>
      </c>
      <c r="M473">
        <f>+IF(ISNUMBER(A473)="True",+RIGHT(A473,8),"11111")</f>
        <v/>
      </c>
    </row>
    <row r="474" ht="19.5" customHeight="1" s="34">
      <c r="A474" s="69" t="inlineStr">
        <is>
          <t>FNOMA14031970</t>
        </is>
      </c>
      <c r="B474" s="69" t="inlineStr">
        <is>
          <t>FNOMA14031970 FNOMA14031970</t>
        </is>
      </c>
      <c r="C474" s="69" t="n">
        <v>85523131</v>
      </c>
      <c r="D474" s="69" t="n">
        <v>40000001</v>
      </c>
      <c r="E474" s="70" t="inlineStr">
        <is>
          <t>EUROSISTEMAS SA</t>
        </is>
      </c>
      <c r="F474" s="70" t="inlineStr">
        <is>
          <t>HO01</t>
        </is>
      </c>
      <c r="G474" s="70" t="inlineStr">
        <is>
          <t>MAN</t>
        </is>
      </c>
      <c r="H474" s="69" t="n">
        <v>84000718</v>
      </c>
      <c r="I474" s="69" t="inlineStr">
        <is>
          <t>RED F ESPAÑOLA</t>
        </is>
      </c>
      <c r="J474" s="69" t="inlineStr">
        <is>
          <t>SAN MARTIN 301</t>
        </is>
      </c>
      <c r="K474" s="69" t="inlineStr">
        <is>
          <t>BAHIA BLANCA</t>
        </is>
      </c>
      <c r="L474">
        <f>RIGHT(A474,8)</f>
        <v/>
      </c>
      <c r="M474">
        <f>+IF(ISNUMBER(A474)="True",+RIGHT(A474,8),"11111")</f>
        <v/>
      </c>
    </row>
    <row r="475" ht="19.5" customHeight="1" s="34">
      <c r="A475" s="69" t="inlineStr">
        <is>
          <t>MJUDI19021964</t>
        </is>
      </c>
      <c r="B475" s="69" t="inlineStr">
        <is>
          <t>MJUDI19021964 MJUDI19021964</t>
        </is>
      </c>
      <c r="C475" s="69" t="n">
        <v>85523132</v>
      </c>
      <c r="D475" s="69" t="n">
        <v>40000001</v>
      </c>
      <c r="E475" s="70" t="inlineStr">
        <is>
          <t>EUROSISTEMAS SA</t>
        </is>
      </c>
      <c r="F475" s="70" t="inlineStr">
        <is>
          <t>HO01</t>
        </is>
      </c>
      <c r="G475" s="70" t="inlineStr">
        <is>
          <t>MAN</t>
        </is>
      </c>
      <c r="H475" s="69" t="n">
        <v>84000718</v>
      </c>
      <c r="I475" s="69" t="inlineStr">
        <is>
          <t>RED F ESPAÑOLA</t>
        </is>
      </c>
      <c r="J475" s="69" t="inlineStr">
        <is>
          <t>SAN MARTIN 301</t>
        </is>
      </c>
      <c r="K475" s="69" t="inlineStr">
        <is>
          <t>BAHIA BLANCA</t>
        </is>
      </c>
      <c r="L475">
        <f>RIGHT(A475,8)</f>
        <v/>
      </c>
      <c r="M475">
        <f>+IF(ISNUMBER(A475)="True",+RIGHT(A475,8),"11111")</f>
        <v/>
      </c>
    </row>
    <row r="476" ht="19.5" customHeight="1" s="34">
      <c r="A476" s="69" t="inlineStr">
        <is>
          <t>VIJU</t>
        </is>
      </c>
      <c r="B476" s="69" t="inlineStr">
        <is>
          <t>VI JU</t>
        </is>
      </c>
      <c r="C476" s="69" t="n">
        <v>85124605</v>
      </c>
      <c r="D476" s="69" t="n">
        <v>40000001</v>
      </c>
      <c r="E476" s="70" t="inlineStr">
        <is>
          <t>EUROSISTEMAS SA</t>
        </is>
      </c>
      <c r="F476" s="70" t="inlineStr">
        <is>
          <t>HO01</t>
        </is>
      </c>
      <c r="G476" s="70" t="inlineStr">
        <is>
          <t>MAN</t>
        </is>
      </c>
      <c r="H476" s="69" t="n">
        <v>84000349</v>
      </c>
      <c r="I476" s="69" t="inlineStr">
        <is>
          <t>RED F PAS-CO</t>
        </is>
      </c>
      <c r="J476" s="69" t="inlineStr">
        <is>
          <t>PRES HIPOLITO YRIGOYEN 123</t>
        </is>
      </c>
      <c r="K476" s="69" t="inlineStr">
        <is>
          <t>SANTA ROSA</t>
        </is>
      </c>
      <c r="L476">
        <f>RIGHT(A476,8)</f>
        <v/>
      </c>
      <c r="M476">
        <f>+IF(ISNUMBER(A476)="True",+RIGHT(A476,8),"11111")</f>
        <v/>
      </c>
    </row>
    <row r="477" ht="19.5" customHeight="1" s="34">
      <c r="A477" s="69" t="inlineStr">
        <is>
          <t>MCRPE17071990</t>
        </is>
      </c>
      <c r="B477" s="69" t="inlineStr">
        <is>
          <t>MCRPE17.07.1990 MCRPE17.07.1990</t>
        </is>
      </c>
      <c r="C477" s="69" t="n">
        <v>85447720</v>
      </c>
      <c r="D477" s="69" t="n">
        <v>40000001</v>
      </c>
      <c r="E477" s="70" t="inlineStr">
        <is>
          <t>EUROSISTEMAS SA</t>
        </is>
      </c>
      <c r="F477" s="70" t="inlineStr">
        <is>
          <t>HO01</t>
        </is>
      </c>
      <c r="G477" s="70" t="inlineStr">
        <is>
          <t>MAN</t>
        </is>
      </c>
      <c r="H477" s="69" t="n">
        <v>84006581</v>
      </c>
      <c r="I477" s="69" t="inlineStr">
        <is>
          <t>RED F GENERAL PAZ CENTRO</t>
        </is>
      </c>
      <c r="J477" s="69" t="inlineStr">
        <is>
          <t>TUCUMAN 496</t>
        </is>
      </c>
      <c r="K477" s="69" t="inlineStr">
        <is>
          <t>CORDOBA</t>
        </is>
      </c>
      <c r="L477">
        <f>RIGHT(A477,8)</f>
        <v/>
      </c>
      <c r="M477">
        <f>+IF(ISNUMBER(A477)="True",+RIGHT(A477,8),"11111")</f>
        <v/>
      </c>
    </row>
    <row r="478" ht="19.5" customHeight="1" s="34">
      <c r="A478" s="69" t="inlineStr">
        <is>
          <t>MGUOV19111972</t>
        </is>
      </c>
      <c r="B478" s="69" t="inlineStr">
        <is>
          <t>MGUOV 19111972</t>
        </is>
      </c>
      <c r="C478" s="69" t="n">
        <v>85436770</v>
      </c>
      <c r="D478" s="69" t="n">
        <v>40000001</v>
      </c>
      <c r="E478" s="70" t="inlineStr">
        <is>
          <t>EUROSISTEMAS SA</t>
        </is>
      </c>
      <c r="F478" s="70" t="inlineStr">
        <is>
          <t>HO01</t>
        </is>
      </c>
      <c r="G478" s="70" t="inlineStr">
        <is>
          <t>MAN</t>
        </is>
      </c>
      <c r="H478" s="69" t="n">
        <v>84006581</v>
      </c>
      <c r="I478" s="69" t="inlineStr">
        <is>
          <t>RED F GENERAL PAZ CENTRO</t>
        </is>
      </c>
      <c r="J478" s="69" t="inlineStr">
        <is>
          <t>TUCUMAN 496</t>
        </is>
      </c>
      <c r="K478" s="69" t="inlineStr">
        <is>
          <t>CORDOBA</t>
        </is>
      </c>
      <c r="L478">
        <f>RIGHT(A478,8)</f>
        <v/>
      </c>
      <c r="M478">
        <f>+IF(ISNUMBER(A478)="True",+RIGHT(A478,8),"11111")</f>
        <v/>
      </c>
    </row>
    <row r="479" ht="19.5" customHeight="1" s="34">
      <c r="A479" s="69" t="inlineStr">
        <is>
          <t>FNAFA11051983</t>
        </is>
      </c>
      <c r="B479" s="69" t="inlineStr">
        <is>
          <t>FNAFA11051983 FNAFA11051983</t>
        </is>
      </c>
      <c r="C479" s="69" t="n">
        <v>85251477</v>
      </c>
      <c r="D479" s="69" t="n">
        <v>40000001</v>
      </c>
      <c r="E479" s="70" t="inlineStr">
        <is>
          <t>EUROSISTEMAS SA</t>
        </is>
      </c>
      <c r="F479" s="70" t="inlineStr">
        <is>
          <t>HO01</t>
        </is>
      </c>
      <c r="G479" s="70" t="inlineStr">
        <is>
          <t>MAN</t>
        </is>
      </c>
      <c r="H479" s="69" t="n">
        <v>84006581</v>
      </c>
      <c r="I479" s="69" t="inlineStr">
        <is>
          <t>RED F GENERAL PAZ CENTRO</t>
        </is>
      </c>
      <c r="J479" s="69" t="inlineStr">
        <is>
          <t>TUCUMAN 496</t>
        </is>
      </c>
      <c r="K479" s="69" t="inlineStr">
        <is>
          <t>CORDOBA</t>
        </is>
      </c>
      <c r="L479">
        <f>RIGHT(A479,8)</f>
        <v/>
      </c>
      <c r="M479">
        <f>+IF(ISNUMBER(A479)="True",+RIGHT(A479,8),"11111")</f>
        <v/>
      </c>
    </row>
    <row r="480" ht="19.5" customHeight="1" s="34">
      <c r="A480" s="69" t="inlineStr">
        <is>
          <t>MRAVI08121950</t>
        </is>
      </c>
      <c r="B480" s="69" t="inlineStr">
        <is>
          <t>MRAVI 08.12.1950</t>
        </is>
      </c>
      <c r="C480" s="69" t="n">
        <v>85045173</v>
      </c>
      <c r="D480" s="69" t="n">
        <v>40000001</v>
      </c>
      <c r="E480" s="70" t="inlineStr">
        <is>
          <t>EUROSISTEMAS SA</t>
        </is>
      </c>
      <c r="F480" s="70" t="inlineStr">
        <is>
          <t>HO01</t>
        </is>
      </c>
      <c r="G480" s="70" t="inlineStr">
        <is>
          <t>MAN</t>
        </is>
      </c>
      <c r="H480" s="69" t="n">
        <v>84000581</v>
      </c>
      <c r="I480" s="69" t="inlineStr">
        <is>
          <t>RED F CARDOSO</t>
        </is>
      </c>
      <c r="J480" s="69" t="inlineStr">
        <is>
          <t>AVDA GDOR FREYRE 2638</t>
        </is>
      </c>
      <c r="K480" s="69" t="inlineStr">
        <is>
          <t>SANTA FE</t>
        </is>
      </c>
      <c r="L480">
        <f>RIGHT(A480,8)</f>
        <v/>
      </c>
      <c r="M480">
        <f>+IF(ISNUMBER(A480)="True",+RIGHT(A480,8),"11111")</f>
        <v/>
      </c>
    </row>
    <row r="481" ht="19.5" customHeight="1" s="34">
      <c r="A481" s="69" t="inlineStr">
        <is>
          <t>MTOMI11121932</t>
        </is>
      </c>
      <c r="B481" s="69" t="inlineStr">
        <is>
          <t>MTOMI11121932 MTOMI11121932</t>
        </is>
      </c>
      <c r="C481" s="69" t="n">
        <v>85533644</v>
      </c>
      <c r="D481" s="69" t="n">
        <v>40000001</v>
      </c>
      <c r="E481" s="70" t="inlineStr">
        <is>
          <t>EUROSISTEMAS SA</t>
        </is>
      </c>
      <c r="F481" s="70" t="inlineStr">
        <is>
          <t>HO01</t>
        </is>
      </c>
      <c r="G481" s="70" t="inlineStr">
        <is>
          <t>MAN</t>
        </is>
      </c>
      <c r="H481" s="69" t="n">
        <v>84000960</v>
      </c>
      <c r="I481" s="69" t="inlineStr">
        <is>
          <t>RED F MARSIGLIA</t>
        </is>
      </c>
      <c r="J481" s="69" t="inlineStr">
        <is>
          <t>AVENIDA 38 751</t>
        </is>
      </c>
      <c r="K481" s="69" t="inlineStr">
        <is>
          <t>LA PLATA</t>
        </is>
      </c>
      <c r="L481">
        <f>RIGHT(A481,8)</f>
        <v/>
      </c>
      <c r="M481">
        <f>+IF(ISNUMBER(A481)="True",+RIGHT(A481,8),"11111")</f>
        <v/>
      </c>
    </row>
    <row r="482" ht="19.5" customHeight="1" s="34">
      <c r="A482" s="69" t="inlineStr">
        <is>
          <t>FMAWI18021935</t>
        </is>
      </c>
      <c r="B482" s="69" t="inlineStr">
        <is>
          <t>FMAWI18021935 FMAWI18021935</t>
        </is>
      </c>
      <c r="C482" s="69" t="n">
        <v>85533645</v>
      </c>
      <c r="D482" s="69" t="n">
        <v>40000001</v>
      </c>
      <c r="E482" s="70" t="inlineStr">
        <is>
          <t>EUROSISTEMAS SA</t>
        </is>
      </c>
      <c r="F482" s="70" t="inlineStr">
        <is>
          <t>HO01</t>
        </is>
      </c>
      <c r="G482" s="70" t="inlineStr">
        <is>
          <t>MAN</t>
        </is>
      </c>
      <c r="H482" s="69" t="n">
        <v>84000960</v>
      </c>
      <c r="I482" s="69" t="inlineStr">
        <is>
          <t>RED F MARSIGLIA</t>
        </is>
      </c>
      <c r="J482" s="69" t="inlineStr">
        <is>
          <t>AVENIDA 38 751</t>
        </is>
      </c>
      <c r="K482" s="69" t="inlineStr">
        <is>
          <t>LA PLATA</t>
        </is>
      </c>
      <c r="L482">
        <f>RIGHT(A482,8)</f>
        <v/>
      </c>
      <c r="M482">
        <f>+IF(ISNUMBER(A482)="True",+RIGHT(A482,8),"11111")</f>
        <v/>
      </c>
    </row>
    <row r="483" ht="16.5" customHeight="1" s="34">
      <c r="A483" s="26" t="n"/>
      <c r="B483" s="26" t="n"/>
      <c r="C483" s="25" t="n"/>
      <c r="D483" s="26" t="n"/>
      <c r="E483" s="26" t="n"/>
      <c r="F483" s="26" t="n"/>
      <c r="L483">
        <f>RIGHT(A483,8)</f>
        <v/>
      </c>
    </row>
    <row r="484" ht="16.5" customHeight="1" s="34">
      <c r="A484" s="26" t="n"/>
      <c r="B484" s="26" t="n"/>
      <c r="C484" s="25" t="n"/>
      <c r="D484" s="26" t="n"/>
      <c r="E484" s="26" t="n"/>
      <c r="F484" s="26" t="n"/>
      <c r="L484">
        <f>RIGHT(A484,8)</f>
        <v/>
      </c>
    </row>
    <row r="485" ht="16.5" customHeight="1" s="34">
      <c r="A485" s="26" t="n"/>
      <c r="B485" s="26" t="n"/>
      <c r="C485" s="25" t="n"/>
      <c r="D485" s="26" t="n"/>
      <c r="E485" s="26" t="n"/>
      <c r="F485" s="26" t="n"/>
      <c r="L485">
        <f>RIGHT(A485,8)</f>
        <v/>
      </c>
    </row>
    <row r="486" ht="16.5" customHeight="1" s="34">
      <c r="A486" s="26" t="n"/>
      <c r="B486" s="26" t="n"/>
      <c r="C486" s="25" t="n"/>
      <c r="D486" s="26" t="n"/>
      <c r="E486" s="26" t="n"/>
      <c r="F486" s="26" t="n"/>
      <c r="L486">
        <f>RIGHT(A486,8)</f>
        <v/>
      </c>
    </row>
    <row r="487" ht="16.5" customHeight="1" s="34">
      <c r="A487" s="26" t="n"/>
      <c r="B487" s="26" t="n"/>
      <c r="C487" s="25" t="n"/>
      <c r="D487" s="26" t="n"/>
      <c r="E487" s="26" t="n"/>
      <c r="F487" s="26" t="n"/>
      <c r="L487">
        <f>RIGHT(A487,8)</f>
        <v/>
      </c>
    </row>
    <row r="488" ht="16.5" customHeight="1" s="34">
      <c r="A488" s="26" t="n"/>
      <c r="B488" s="26" t="n"/>
      <c r="C488" s="25" t="n"/>
      <c r="D488" s="26" t="n"/>
      <c r="E488" s="26" t="n"/>
      <c r="F488" s="26" t="n"/>
      <c r="L488">
        <f>RIGHT(A488,8)</f>
        <v/>
      </c>
    </row>
    <row r="489" ht="16.5" customHeight="1" s="34">
      <c r="A489" s="26" t="n"/>
      <c r="B489" s="26" t="n"/>
      <c r="C489" s="25" t="n"/>
      <c r="D489" s="26" t="n"/>
      <c r="E489" s="26" t="n"/>
      <c r="F489" s="26" t="n"/>
      <c r="L489">
        <f>RIGHT(A489,8)</f>
        <v/>
      </c>
    </row>
    <row r="490" ht="16.5" customHeight="1" s="34">
      <c r="A490" s="26" t="n"/>
      <c r="B490" s="26" t="n"/>
      <c r="C490" s="25" t="n"/>
      <c r="D490" s="26" t="n"/>
      <c r="E490" s="26" t="n"/>
      <c r="F490" s="26" t="n"/>
      <c r="L490">
        <f>RIGHT(A490,8)</f>
        <v/>
      </c>
    </row>
    <row r="491" ht="16.5" customHeight="1" s="34">
      <c r="A491" s="26" t="n"/>
      <c r="B491" s="26" t="n"/>
      <c r="C491" s="25" t="n"/>
      <c r="D491" s="26" t="n"/>
      <c r="E491" s="26" t="n"/>
      <c r="F491" s="26" t="n"/>
      <c r="L491">
        <f>RIGHT(A491,8)</f>
        <v/>
      </c>
    </row>
    <row r="492" ht="16.5" customHeight="1" s="34">
      <c r="A492" s="26" t="n"/>
      <c r="B492" s="26" t="n"/>
      <c r="C492" s="25" t="n"/>
      <c r="D492" s="26" t="n"/>
      <c r="E492" s="26" t="n"/>
      <c r="F492" s="26" t="n"/>
      <c r="L492">
        <f>RIGHT(A492,8)</f>
        <v/>
      </c>
    </row>
    <row r="493" ht="16.5" customHeight="1" s="34">
      <c r="A493" s="26" t="n"/>
      <c r="B493" s="26" t="n"/>
      <c r="C493" s="25" t="n"/>
      <c r="D493" s="26" t="n"/>
      <c r="E493" s="26" t="n"/>
      <c r="F493" s="26" t="n"/>
      <c r="L493">
        <f>RIGHT(A493,8)</f>
        <v/>
      </c>
    </row>
    <row r="494" ht="16.5" customHeight="1" s="34">
      <c r="A494" s="26" t="n"/>
      <c r="B494" s="26" t="n"/>
      <c r="C494" s="25" t="n"/>
      <c r="D494" s="26" t="n"/>
      <c r="E494" s="26" t="n"/>
      <c r="F494" s="26" t="n"/>
      <c r="L494">
        <f>RIGHT(A494,8)</f>
        <v/>
      </c>
    </row>
    <row r="495" ht="16.5" customHeight="1" s="34">
      <c r="A495" s="26" t="n"/>
      <c r="B495" s="26" t="n"/>
      <c r="C495" s="25" t="n"/>
      <c r="D495" s="26" t="n"/>
      <c r="E495" s="26" t="n"/>
      <c r="F495" s="26" t="n"/>
      <c r="L495">
        <f>RIGHT(A495,8)</f>
        <v/>
      </c>
    </row>
    <row r="496" ht="16.5" customHeight="1" s="34">
      <c r="A496" s="26" t="n"/>
      <c r="B496" s="26" t="n"/>
      <c r="C496" s="25" t="n"/>
      <c r="D496" s="26" t="n"/>
      <c r="E496" s="26" t="n"/>
      <c r="F496" s="26" t="n"/>
      <c r="L496">
        <f>RIGHT(A496,8)</f>
        <v/>
      </c>
    </row>
    <row r="497" ht="16.5" customHeight="1" s="34">
      <c r="A497" s="26" t="n"/>
      <c r="B497" s="26" t="n"/>
      <c r="C497" s="25" t="n"/>
      <c r="D497" s="26" t="n"/>
      <c r="E497" s="26" t="n"/>
      <c r="F497" s="26" t="n"/>
      <c r="L497">
        <f>RIGHT(A497,8)</f>
        <v/>
      </c>
    </row>
    <row r="498" ht="16.5" customHeight="1" s="34">
      <c r="A498" s="26" t="n"/>
      <c r="B498" s="26" t="n"/>
      <c r="C498" s="25" t="n"/>
      <c r="D498" s="26" t="n"/>
      <c r="E498" s="26" t="n"/>
      <c r="F498" s="26" t="n"/>
      <c r="L498">
        <f>RIGHT(A498,8)</f>
        <v/>
      </c>
    </row>
    <row r="499" ht="16.5" customHeight="1" s="34">
      <c r="A499" s="26" t="n"/>
      <c r="B499" s="26" t="n"/>
      <c r="C499" s="25" t="n"/>
      <c r="D499" s="26" t="n"/>
      <c r="E499" s="26" t="n"/>
      <c r="F499" s="26" t="n"/>
      <c r="L499">
        <f>RIGHT(A499,8)</f>
        <v/>
      </c>
    </row>
    <row r="500" ht="16.5" customHeight="1" s="34">
      <c r="A500" s="26" t="n"/>
      <c r="B500" s="26" t="n"/>
      <c r="C500" s="25" t="n"/>
      <c r="D500" s="26" t="n"/>
      <c r="E500" s="26" t="n"/>
      <c r="F500" s="26" t="n"/>
      <c r="L500">
        <f>RIGHT(A500,8)</f>
        <v/>
      </c>
    </row>
    <row r="501" ht="16.5" customHeight="1" s="34">
      <c r="A501" s="26" t="n"/>
      <c r="B501" s="26" t="n"/>
      <c r="C501" s="25" t="n"/>
      <c r="D501" s="26" t="n"/>
      <c r="E501" s="26" t="n"/>
      <c r="F501" s="26" t="n"/>
      <c r="L501">
        <f>RIGHT(A501,8)</f>
        <v/>
      </c>
    </row>
    <row r="502" ht="16.5" customHeight="1" s="34">
      <c r="A502" s="26" t="n"/>
      <c r="B502" s="26" t="n"/>
      <c r="C502" s="25" t="n"/>
      <c r="D502" s="26" t="n"/>
      <c r="E502" s="26" t="n"/>
      <c r="F502" s="26" t="n"/>
      <c r="L502">
        <f>RIGHT(A502,8)</f>
        <v/>
      </c>
    </row>
    <row r="503" ht="16.5" customHeight="1" s="34">
      <c r="A503" s="26" t="n"/>
      <c r="B503" s="26" t="n"/>
      <c r="C503" s="25" t="n"/>
      <c r="D503" s="26" t="n"/>
      <c r="E503" s="26" t="n"/>
      <c r="F503" s="26" t="n"/>
      <c r="L503">
        <f>RIGHT(A503,8)</f>
        <v/>
      </c>
    </row>
    <row r="504" ht="16.5" customHeight="1" s="34">
      <c r="A504" s="26" t="n"/>
      <c r="B504" s="26" t="n"/>
      <c r="C504" s="25" t="n"/>
      <c r="D504" s="26" t="n"/>
      <c r="E504" s="26" t="n"/>
      <c r="F504" s="26" t="n"/>
      <c r="L504">
        <f>RIGHT(A504,8)</f>
        <v/>
      </c>
    </row>
    <row r="505" ht="16.5" customHeight="1" s="34">
      <c r="A505" s="26" t="n"/>
      <c r="B505" s="26" t="n"/>
      <c r="C505" s="25" t="n"/>
      <c r="D505" s="26" t="n"/>
      <c r="E505" s="26" t="n"/>
      <c r="F505" s="26" t="n"/>
      <c r="L505">
        <f>RIGHT(A505,8)</f>
        <v/>
      </c>
    </row>
    <row r="506" ht="16.5" customHeight="1" s="34">
      <c r="A506" s="26" t="n"/>
      <c r="B506" s="26" t="n"/>
      <c r="C506" s="25" t="n"/>
      <c r="D506" s="26" t="n"/>
      <c r="E506" s="26" t="n"/>
      <c r="F506" s="26" t="n"/>
      <c r="L506">
        <f>RIGHT(A506,8)</f>
        <v/>
      </c>
    </row>
    <row r="507" ht="16.5" customHeight="1" s="34">
      <c r="A507" s="26" t="n"/>
      <c r="B507" s="26" t="n"/>
      <c r="C507" s="25" t="n"/>
      <c r="D507" s="26" t="n"/>
      <c r="E507" s="26" t="n"/>
      <c r="F507" s="26" t="n"/>
      <c r="L507">
        <f>RIGHT(A507,8)</f>
        <v/>
      </c>
    </row>
    <row r="508" ht="16.5" customHeight="1" s="34">
      <c r="A508" s="26" t="n"/>
      <c r="B508" s="26" t="n"/>
      <c r="C508" s="25" t="n"/>
      <c r="D508" s="26" t="n"/>
      <c r="E508" s="26" t="n"/>
      <c r="F508" s="26" t="n"/>
      <c r="L508">
        <f>RIGHT(A508,8)</f>
        <v/>
      </c>
    </row>
    <row r="509" ht="16.5" customHeight="1" s="34">
      <c r="A509" s="26" t="n"/>
      <c r="B509" s="26" t="n"/>
      <c r="C509" s="25" t="n"/>
      <c r="D509" s="26" t="n"/>
      <c r="E509" s="26" t="n"/>
      <c r="F509" s="26" t="n"/>
      <c r="L509">
        <f>RIGHT(A509,8)</f>
        <v/>
      </c>
    </row>
    <row r="510" ht="16.5" customHeight="1" s="34">
      <c r="A510" s="26" t="n"/>
      <c r="B510" s="26" t="n"/>
      <c r="C510" s="25" t="n"/>
      <c r="D510" s="26" t="n"/>
      <c r="E510" s="26" t="n"/>
      <c r="F510" s="26" t="n"/>
      <c r="L510">
        <f>RIGHT(A510,8)</f>
        <v/>
      </c>
    </row>
    <row r="511" ht="16.5" customHeight="1" s="34">
      <c r="A511" s="26" t="n"/>
      <c r="B511" s="26" t="n"/>
      <c r="C511" s="25" t="n"/>
      <c r="D511" s="26" t="n"/>
      <c r="E511" s="26" t="n"/>
      <c r="F511" s="26" t="n"/>
      <c r="L511">
        <f>RIGHT(A511,8)</f>
        <v/>
      </c>
    </row>
    <row r="512" ht="16.5" customHeight="1" s="34">
      <c r="A512" s="26" t="n"/>
      <c r="B512" s="26" t="n"/>
      <c r="C512" s="25" t="n"/>
      <c r="D512" s="26" t="n"/>
      <c r="E512" s="26" t="n"/>
      <c r="F512" s="26" t="n"/>
      <c r="L512">
        <f>RIGHT(A512,8)</f>
        <v/>
      </c>
    </row>
    <row r="513" ht="16.5" customHeight="1" s="34">
      <c r="A513" s="26" t="n"/>
      <c r="B513" s="26" t="n"/>
      <c r="C513" s="25" t="n"/>
      <c r="D513" s="26" t="n"/>
      <c r="E513" s="26" t="n"/>
      <c r="F513" s="26" t="n"/>
      <c r="L513">
        <f>RIGHT(A513,8)</f>
        <v/>
      </c>
    </row>
    <row r="514" ht="16.5" customHeight="1" s="34">
      <c r="A514" s="26" t="n"/>
      <c r="B514" s="26" t="n"/>
      <c r="C514" s="25" t="n"/>
      <c r="D514" s="26" t="n"/>
      <c r="E514" s="26" t="n"/>
      <c r="F514" s="26" t="n"/>
      <c r="L514">
        <f>RIGHT(A514,8)</f>
        <v/>
      </c>
    </row>
    <row r="515" ht="16.5" customHeight="1" s="34">
      <c r="A515" s="26" t="n"/>
      <c r="B515" s="26" t="n"/>
      <c r="C515" s="25" t="n"/>
      <c r="D515" s="26" t="n"/>
      <c r="E515" s="26" t="n"/>
      <c r="F515" s="26" t="n"/>
      <c r="L515">
        <f>RIGHT(A515,8)</f>
        <v/>
      </c>
    </row>
    <row r="516" ht="16.5" customHeight="1" s="34">
      <c r="A516" s="26" t="n"/>
      <c r="B516" s="26" t="n"/>
      <c r="C516" s="25" t="n"/>
      <c r="D516" s="26" t="n"/>
      <c r="E516" s="26" t="n"/>
      <c r="F516" s="26" t="n"/>
      <c r="L516">
        <f>RIGHT(A516,8)</f>
        <v/>
      </c>
    </row>
    <row r="517" ht="16.5" customHeight="1" s="34">
      <c r="A517" s="26" t="n"/>
      <c r="B517" s="26" t="n"/>
      <c r="C517" s="25" t="n"/>
      <c r="D517" s="26" t="n"/>
      <c r="E517" s="26" t="n"/>
      <c r="F517" s="26" t="n"/>
      <c r="L517">
        <f>RIGHT(A517,8)</f>
        <v/>
      </c>
    </row>
    <row r="518" ht="16.5" customHeight="1" s="34">
      <c r="A518" s="26" t="n"/>
      <c r="B518" s="26" t="n"/>
      <c r="C518" s="25" t="n"/>
      <c r="D518" s="26" t="n"/>
      <c r="E518" s="26" t="n"/>
      <c r="F518" s="26" t="n"/>
      <c r="L518">
        <f>RIGHT(A518,8)</f>
        <v/>
      </c>
    </row>
    <row r="519" ht="16.5" customHeight="1" s="34">
      <c r="A519" s="26" t="n"/>
      <c r="B519" s="26" t="n"/>
      <c r="C519" s="25" t="n"/>
      <c r="D519" s="26" t="n"/>
      <c r="E519" s="26" t="n"/>
      <c r="F519" s="26" t="n"/>
      <c r="L519">
        <f>RIGHT(A519,8)</f>
        <v/>
      </c>
    </row>
    <row r="520" ht="16.5" customHeight="1" s="34">
      <c r="A520" s="26" t="n"/>
      <c r="B520" s="26" t="n"/>
      <c r="C520" s="25" t="n"/>
      <c r="D520" s="26" t="n"/>
      <c r="E520" s="26" t="n"/>
      <c r="F520" s="26" t="n"/>
      <c r="L520">
        <f>RIGHT(A520,8)</f>
        <v/>
      </c>
    </row>
    <row r="521" ht="16.5" customHeight="1" s="34">
      <c r="A521" s="26" t="n"/>
      <c r="B521" s="26" t="n"/>
      <c r="C521" s="25" t="n"/>
      <c r="D521" s="26" t="n"/>
      <c r="E521" s="26" t="n"/>
      <c r="F521" s="26" t="n"/>
      <c r="L521">
        <f>RIGHT(A521,8)</f>
        <v/>
      </c>
    </row>
    <row r="522" ht="16.5" customHeight="1" s="34">
      <c r="A522" s="26" t="n"/>
      <c r="B522" s="26" t="n"/>
      <c r="C522" s="25" t="n"/>
      <c r="D522" s="26" t="n"/>
      <c r="E522" s="26" t="n"/>
      <c r="F522" s="26" t="n"/>
      <c r="L522">
        <f>RIGHT(A522,8)</f>
        <v/>
      </c>
    </row>
    <row r="523" ht="16.5" customHeight="1" s="34">
      <c r="A523" s="26" t="n"/>
      <c r="B523" s="26" t="n"/>
      <c r="C523" s="25" t="n"/>
      <c r="D523" s="26" t="n"/>
      <c r="E523" s="26" t="n"/>
      <c r="F523" s="26" t="n"/>
      <c r="L523">
        <f>RIGHT(A523,8)</f>
        <v/>
      </c>
    </row>
    <row r="524" ht="16.5" customHeight="1" s="34">
      <c r="A524" s="26" t="n"/>
      <c r="B524" s="26" t="n"/>
      <c r="C524" s="25" t="n"/>
      <c r="D524" s="26" t="n"/>
      <c r="E524" s="26" t="n"/>
      <c r="F524" s="26" t="n"/>
      <c r="L524">
        <f>RIGHT(A524,8)</f>
        <v/>
      </c>
    </row>
    <row r="525" ht="16.5" customHeight="1" s="34">
      <c r="A525" s="26" t="n"/>
      <c r="B525" s="26" t="n"/>
      <c r="C525" s="25" t="n"/>
      <c r="D525" s="26" t="n"/>
      <c r="E525" s="26" t="n"/>
      <c r="F525" s="26" t="n"/>
      <c r="L525">
        <f>RIGHT(A525,8)</f>
        <v/>
      </c>
    </row>
    <row r="526" ht="16.5" customHeight="1" s="34">
      <c r="A526" s="26" t="n"/>
      <c r="B526" s="26" t="n"/>
      <c r="C526" s="25" t="n"/>
      <c r="D526" s="26" t="n"/>
      <c r="E526" s="26" t="n"/>
      <c r="F526" s="26" t="n"/>
      <c r="L526">
        <f>RIGHT(A526,8)</f>
        <v/>
      </c>
    </row>
    <row r="527" ht="16.5" customHeight="1" s="34">
      <c r="A527" s="26" t="n"/>
      <c r="B527" s="26" t="n"/>
      <c r="C527" s="25" t="n"/>
      <c r="D527" s="26" t="n"/>
      <c r="E527" s="26" t="n"/>
      <c r="F527" s="26" t="n"/>
      <c r="L527">
        <f>RIGHT(A527,8)</f>
        <v/>
      </c>
    </row>
    <row r="528" ht="16.5" customHeight="1" s="34">
      <c r="A528" s="26" t="n"/>
      <c r="B528" s="26" t="n"/>
      <c r="C528" s="25" t="n"/>
      <c r="D528" s="26" t="n"/>
      <c r="E528" s="26" t="n"/>
      <c r="F528" s="26" t="n"/>
      <c r="L528">
        <f>RIGHT(A528,8)</f>
        <v/>
      </c>
    </row>
    <row r="529" ht="16.5" customHeight="1" s="34">
      <c r="A529" s="26" t="n"/>
      <c r="B529" s="26" t="n"/>
      <c r="C529" s="25" t="n"/>
      <c r="D529" s="26" t="n"/>
      <c r="E529" s="26" t="n"/>
      <c r="F529" s="26" t="n"/>
      <c r="L529">
        <f>RIGHT(A529,8)</f>
        <v/>
      </c>
    </row>
    <row r="530" ht="16.5" customHeight="1" s="34">
      <c r="A530" s="26" t="n"/>
      <c r="B530" s="26" t="n"/>
      <c r="C530" s="25" t="n"/>
      <c r="D530" s="26" t="n"/>
      <c r="E530" s="26" t="n"/>
      <c r="F530" s="26" t="n"/>
      <c r="L530">
        <f>RIGHT(A530,8)</f>
        <v/>
      </c>
    </row>
    <row r="531" ht="16.5" customHeight="1" s="34">
      <c r="A531" s="26" t="n"/>
      <c r="B531" s="26" t="n"/>
      <c r="C531" s="25" t="n"/>
      <c r="D531" s="26" t="n"/>
      <c r="E531" s="26" t="n"/>
      <c r="F531" s="26" t="n"/>
      <c r="L531">
        <f>RIGHT(A531,8)</f>
        <v/>
      </c>
    </row>
    <row r="532" ht="16.5" customHeight="1" s="34">
      <c r="A532" s="26" t="n"/>
      <c r="B532" s="26" t="n"/>
      <c r="C532" s="25" t="n"/>
      <c r="D532" s="26" t="n"/>
      <c r="E532" s="26" t="n"/>
      <c r="F532" s="26" t="n"/>
      <c r="L532">
        <f>RIGHT(A532,8)</f>
        <v/>
      </c>
    </row>
    <row r="533" ht="16.5" customHeight="1" s="34">
      <c r="A533" s="26" t="n"/>
      <c r="B533" s="26" t="n"/>
      <c r="C533" s="25" t="n"/>
      <c r="D533" s="26" t="n"/>
      <c r="E533" s="26" t="n"/>
      <c r="F533" s="26" t="n"/>
      <c r="L533">
        <f>RIGHT(A533,8)</f>
        <v/>
      </c>
    </row>
    <row r="534" ht="16.5" customHeight="1" s="34">
      <c r="A534" s="26" t="n"/>
      <c r="B534" s="26" t="n"/>
      <c r="C534" s="25" t="n"/>
      <c r="D534" s="26" t="n"/>
      <c r="E534" s="26" t="n"/>
      <c r="F534" s="26" t="n"/>
      <c r="L534">
        <f>RIGHT(A534,8)</f>
        <v/>
      </c>
    </row>
    <row r="535" ht="16.5" customHeight="1" s="34">
      <c r="A535" s="26" t="n"/>
      <c r="B535" s="26" t="n"/>
      <c r="C535" s="25" t="n"/>
      <c r="D535" s="26" t="n"/>
      <c r="E535" s="26" t="n"/>
      <c r="F535" s="26" t="n"/>
      <c r="L535">
        <f>RIGHT(A535,8)</f>
        <v/>
      </c>
    </row>
    <row r="536" ht="16.5" customHeight="1" s="34">
      <c r="A536" s="26" t="n"/>
      <c r="B536" s="26" t="n"/>
      <c r="C536" s="25" t="n"/>
      <c r="D536" s="26" t="n"/>
      <c r="E536" s="26" t="n"/>
      <c r="F536" s="26" t="n"/>
      <c r="L536">
        <f>RIGHT(A536,8)</f>
        <v/>
      </c>
    </row>
    <row r="537" ht="16.5" customHeight="1" s="34">
      <c r="A537" s="26" t="n"/>
      <c r="B537" s="26" t="n"/>
      <c r="C537" s="25" t="n"/>
      <c r="D537" s="26" t="n"/>
      <c r="E537" s="26" t="n"/>
      <c r="F537" s="26" t="n"/>
      <c r="L537">
        <f>RIGHT(A537,8)</f>
        <v/>
      </c>
    </row>
    <row r="538" ht="16.5" customHeight="1" s="34">
      <c r="A538" s="26" t="n"/>
      <c r="B538" s="26" t="n"/>
      <c r="C538" s="25" t="n"/>
      <c r="D538" s="26" t="n"/>
      <c r="E538" s="26" t="n"/>
      <c r="F538" s="26" t="n"/>
      <c r="L538">
        <f>RIGHT(A538,8)</f>
        <v/>
      </c>
    </row>
    <row r="539" ht="16.5" customHeight="1" s="34">
      <c r="A539" s="26" t="n"/>
      <c r="B539" s="26" t="n"/>
      <c r="C539" s="25" t="n"/>
      <c r="D539" s="26" t="n"/>
      <c r="E539" s="26" t="n"/>
      <c r="F539" s="26" t="n"/>
      <c r="L539">
        <f>RIGHT(A539,8)</f>
        <v/>
      </c>
    </row>
    <row r="540" ht="16.5" customHeight="1" s="34">
      <c r="A540" s="26" t="n"/>
      <c r="B540" s="26" t="n"/>
      <c r="C540" s="25" t="n"/>
      <c r="D540" s="26" t="n"/>
      <c r="E540" s="26" t="n"/>
      <c r="F540" s="26" t="n"/>
      <c r="L540">
        <f>RIGHT(A540,8)</f>
        <v/>
      </c>
    </row>
    <row r="541" ht="16.5" customHeight="1" s="34">
      <c r="A541" s="26" t="n"/>
      <c r="B541" s="26" t="n"/>
      <c r="C541" s="25" t="n"/>
      <c r="D541" s="26" t="n"/>
      <c r="E541" s="26" t="n"/>
      <c r="F541" s="26" t="n"/>
      <c r="L541">
        <f>RIGHT(A541,8)</f>
        <v/>
      </c>
    </row>
    <row r="542" ht="16.5" customHeight="1" s="34">
      <c r="A542" s="26" t="n"/>
      <c r="B542" s="26" t="n"/>
      <c r="C542" s="25" t="n"/>
      <c r="D542" s="26" t="n"/>
      <c r="E542" s="26" t="n"/>
      <c r="F542" s="26" t="n"/>
      <c r="L542">
        <f>RIGHT(A542,8)</f>
        <v/>
      </c>
    </row>
    <row r="543" ht="16.5" customHeight="1" s="34">
      <c r="A543" s="26" t="n"/>
      <c r="B543" s="26" t="n"/>
      <c r="C543" s="25" t="n"/>
      <c r="D543" s="26" t="n"/>
      <c r="E543" s="26" t="n"/>
      <c r="F543" s="26" t="n"/>
      <c r="L543">
        <f>RIGHT(A543,8)</f>
        <v/>
      </c>
    </row>
    <row r="544" ht="16.5" customHeight="1" s="34">
      <c r="A544" s="26" t="n"/>
      <c r="B544" s="26" t="n"/>
      <c r="C544" s="25" t="n"/>
      <c r="D544" s="26" t="n"/>
      <c r="E544" s="26" t="n"/>
      <c r="F544" s="26" t="n"/>
      <c r="L544">
        <f>RIGHT(A544,8)</f>
        <v/>
      </c>
    </row>
    <row r="545" ht="16.5" customHeight="1" s="34">
      <c r="A545" s="26" t="n"/>
      <c r="B545" s="26" t="n"/>
      <c r="C545" s="25" t="n"/>
      <c r="D545" s="26" t="n"/>
      <c r="E545" s="26" t="n"/>
      <c r="F545" s="26" t="n"/>
      <c r="L545">
        <f>RIGHT(A545,8)</f>
        <v/>
      </c>
    </row>
    <row r="546" ht="16.5" customHeight="1" s="34">
      <c r="A546" s="26" t="n"/>
      <c r="B546" s="26" t="n"/>
      <c r="C546" s="25" t="n"/>
      <c r="D546" s="26" t="n"/>
      <c r="E546" s="26" t="n"/>
      <c r="F546" s="26" t="n"/>
      <c r="L546">
        <f>RIGHT(A546,8)</f>
        <v/>
      </c>
    </row>
    <row r="547" ht="16.5" customHeight="1" s="34">
      <c r="A547" s="26" t="n"/>
      <c r="B547" s="26" t="n"/>
      <c r="C547" s="25" t="n"/>
      <c r="D547" s="26" t="n"/>
      <c r="E547" s="26" t="n"/>
      <c r="F547" s="26" t="n"/>
      <c r="L547">
        <f>RIGHT(A547,8)</f>
        <v/>
      </c>
    </row>
    <row r="548" ht="16.5" customHeight="1" s="34">
      <c r="A548" s="26" t="n"/>
      <c r="B548" s="26" t="n"/>
      <c r="C548" s="25" t="n"/>
      <c r="D548" s="26" t="n"/>
      <c r="E548" s="26" t="n"/>
      <c r="F548" s="26" t="n"/>
      <c r="L548">
        <f>RIGHT(A548,8)</f>
        <v/>
      </c>
    </row>
    <row r="549" ht="16.5" customHeight="1" s="34">
      <c r="A549" s="26" t="n"/>
      <c r="B549" s="26" t="n"/>
      <c r="C549" s="25" t="n"/>
      <c r="D549" s="26" t="n"/>
      <c r="E549" s="26" t="n"/>
      <c r="F549" s="26" t="n"/>
      <c r="L549">
        <f>RIGHT(A549,8)</f>
        <v/>
      </c>
    </row>
    <row r="550" ht="16.5" customHeight="1" s="34">
      <c r="A550" s="26" t="n"/>
      <c r="B550" s="26" t="n"/>
      <c r="C550" s="25" t="n"/>
      <c r="D550" s="26" t="n"/>
      <c r="E550" s="26" t="n"/>
      <c r="F550" s="26" t="n"/>
      <c r="L550">
        <f>RIGHT(A550,8)</f>
        <v/>
      </c>
    </row>
    <row r="551" ht="16.5" customHeight="1" s="34">
      <c r="A551" s="26" t="n"/>
      <c r="B551" s="26" t="n"/>
      <c r="C551" s="25" t="n"/>
      <c r="D551" s="26" t="n"/>
      <c r="E551" s="26" t="n"/>
      <c r="F551" s="26" t="n"/>
      <c r="L551">
        <f>RIGHT(A551,8)</f>
        <v/>
      </c>
    </row>
    <row r="552" ht="16.5" customHeight="1" s="34">
      <c r="A552" s="26" t="n"/>
      <c r="B552" s="26" t="n"/>
      <c r="C552" s="25" t="n"/>
      <c r="D552" s="26" t="n"/>
      <c r="E552" s="26" t="n"/>
      <c r="F552" s="26" t="n"/>
      <c r="L552">
        <f>RIGHT(A552,8)</f>
        <v/>
      </c>
    </row>
    <row r="553" ht="16.5" customHeight="1" s="34">
      <c r="A553" s="26" t="n"/>
      <c r="B553" s="26" t="n"/>
      <c r="C553" s="25" t="n"/>
      <c r="D553" s="26" t="n"/>
      <c r="E553" s="26" t="n"/>
      <c r="F553" s="26" t="n"/>
      <c r="L553">
        <f>RIGHT(A553,8)</f>
        <v/>
      </c>
    </row>
    <row r="554" ht="16.5" customHeight="1" s="34">
      <c r="A554" s="26" t="n"/>
      <c r="B554" s="26" t="n"/>
      <c r="C554" s="25" t="n"/>
      <c r="D554" s="26" t="n"/>
      <c r="E554" s="26" t="n"/>
      <c r="F554" s="26" t="n"/>
      <c r="L554">
        <f>RIGHT(A554,8)</f>
        <v/>
      </c>
    </row>
    <row r="555" ht="16.5" customHeight="1" s="34">
      <c r="A555" s="26" t="n"/>
      <c r="B555" s="26" t="n"/>
      <c r="C555" s="25" t="n"/>
      <c r="D555" s="26" t="n"/>
      <c r="E555" s="26" t="n"/>
      <c r="F555" s="26" t="n"/>
      <c r="L555">
        <f>RIGHT(A555,8)</f>
        <v/>
      </c>
    </row>
    <row r="556" ht="16.5" customHeight="1" s="34">
      <c r="A556" s="26" t="n"/>
      <c r="B556" s="26" t="n"/>
      <c r="C556" s="25" t="n"/>
      <c r="D556" s="26" t="n"/>
      <c r="E556" s="26" t="n"/>
      <c r="F556" s="26" t="n"/>
      <c r="L556">
        <f>RIGHT(A556,8)</f>
        <v/>
      </c>
    </row>
    <row r="557" ht="16.5" customHeight="1" s="34">
      <c r="A557" s="26" t="n"/>
      <c r="B557" s="26" t="n"/>
      <c r="C557" s="25" t="n"/>
      <c r="D557" s="26" t="n"/>
      <c r="E557" s="26" t="n"/>
      <c r="F557" s="26" t="n"/>
      <c r="L557">
        <f>RIGHT(A557,8)</f>
        <v/>
      </c>
    </row>
    <row r="558" ht="16.5" customHeight="1" s="34">
      <c r="A558" s="26" t="n"/>
      <c r="B558" s="26" t="n"/>
      <c r="C558" s="25" t="n"/>
      <c r="D558" s="26" t="n"/>
      <c r="E558" s="26" t="n"/>
      <c r="F558" s="26" t="n"/>
      <c r="L558">
        <f>RIGHT(A558,8)</f>
        <v/>
      </c>
    </row>
    <row r="559" ht="16.5" customHeight="1" s="34">
      <c r="A559" s="26" t="n"/>
      <c r="B559" s="26" t="n"/>
      <c r="C559" s="25" t="n"/>
      <c r="D559" s="26" t="n"/>
      <c r="E559" s="26" t="n"/>
      <c r="F559" s="26" t="n"/>
      <c r="L559">
        <f>RIGHT(A559,8)</f>
        <v/>
      </c>
    </row>
    <row r="560" ht="16.5" customHeight="1" s="34">
      <c r="A560" s="26" t="n"/>
      <c r="B560" s="26" t="n"/>
      <c r="C560" s="25" t="n"/>
      <c r="D560" s="26" t="n"/>
      <c r="E560" s="26" t="n"/>
      <c r="F560" s="26" t="n"/>
      <c r="L560">
        <f>RIGHT(A560,8)</f>
        <v/>
      </c>
    </row>
    <row r="561" ht="16.5" customHeight="1" s="34">
      <c r="A561" s="26" t="n"/>
      <c r="B561" s="26" t="n"/>
      <c r="C561" s="25" t="n"/>
      <c r="D561" s="26" t="n"/>
      <c r="E561" s="26" t="n"/>
      <c r="F561" s="26" t="n"/>
      <c r="L561">
        <f>RIGHT(A561,8)</f>
        <v/>
      </c>
    </row>
    <row r="562" ht="16.5" customHeight="1" s="34">
      <c r="A562" s="26" t="n"/>
      <c r="B562" s="26" t="n"/>
      <c r="C562" s="25" t="n"/>
      <c r="D562" s="26" t="n"/>
      <c r="E562" s="26" t="n"/>
      <c r="F562" s="26" t="n"/>
      <c r="L562">
        <f>RIGHT(A562,8)</f>
        <v/>
      </c>
    </row>
    <row r="563" ht="16.5" customHeight="1" s="34">
      <c r="A563" s="26" t="n"/>
      <c r="B563" s="26" t="n"/>
      <c r="C563" s="25" t="n"/>
      <c r="D563" s="26" t="n"/>
      <c r="E563" s="26" t="n"/>
      <c r="F563" s="26" t="n"/>
      <c r="L563">
        <f>RIGHT(A563,8)</f>
        <v/>
      </c>
    </row>
    <row r="564" ht="16.5" customHeight="1" s="34">
      <c r="A564" s="26" t="n"/>
      <c r="B564" s="26" t="n"/>
      <c r="C564" s="25" t="n"/>
      <c r="D564" s="26" t="n"/>
      <c r="E564" s="26" t="n"/>
      <c r="F564" s="26" t="n"/>
      <c r="L564">
        <f>RIGHT(A564,8)</f>
        <v/>
      </c>
    </row>
    <row r="565" ht="16.5" customHeight="1" s="34">
      <c r="A565" s="26" t="n"/>
      <c r="B565" s="26" t="n"/>
      <c r="C565" s="25" t="n"/>
      <c r="D565" s="26" t="n"/>
      <c r="E565" s="26" t="n"/>
      <c r="F565" s="26" t="n"/>
      <c r="L565">
        <f>RIGHT(A565,8)</f>
        <v/>
      </c>
    </row>
    <row r="566" ht="16.5" customHeight="1" s="34">
      <c r="A566" s="26" t="n"/>
      <c r="B566" s="26" t="n"/>
      <c r="C566" s="25" t="n"/>
      <c r="D566" s="26" t="n"/>
      <c r="E566" s="26" t="n"/>
      <c r="F566" s="26" t="n"/>
      <c r="L566">
        <f>RIGHT(A566,8)</f>
        <v/>
      </c>
    </row>
    <row r="567" ht="16.5" customHeight="1" s="34">
      <c r="A567" s="26" t="n"/>
      <c r="B567" s="26" t="n"/>
      <c r="C567" s="25" t="n"/>
      <c r="D567" s="26" t="n"/>
      <c r="E567" s="26" t="n"/>
      <c r="F567" s="26" t="n"/>
      <c r="L567">
        <f>RIGHT(A567,8)</f>
        <v/>
      </c>
    </row>
    <row r="568" ht="16.5" customHeight="1" s="34">
      <c r="A568" s="26" t="n"/>
      <c r="B568" s="26" t="n"/>
      <c r="C568" s="25" t="n"/>
      <c r="D568" s="26" t="n"/>
      <c r="E568" s="26" t="n"/>
      <c r="F568" s="26" t="n"/>
      <c r="L568">
        <f>RIGHT(A568,8)</f>
        <v/>
      </c>
    </row>
    <row r="569" ht="16.5" customHeight="1" s="34">
      <c r="A569" s="26" t="n"/>
      <c r="B569" s="26" t="n"/>
      <c r="C569" s="25" t="n"/>
      <c r="D569" s="26" t="n"/>
      <c r="E569" s="26" t="n"/>
      <c r="F569" s="26" t="n"/>
      <c r="L569">
        <f>RIGHT(A569,8)</f>
        <v/>
      </c>
    </row>
    <row r="570" ht="16.5" customHeight="1" s="34">
      <c r="A570" s="26" t="n"/>
      <c r="B570" s="26" t="n"/>
      <c r="C570" s="25" t="n"/>
      <c r="D570" s="26" t="n"/>
      <c r="E570" s="26" t="n"/>
      <c r="F570" s="26" t="n"/>
      <c r="L570">
        <f>RIGHT(A570,8)</f>
        <v/>
      </c>
    </row>
    <row r="571" ht="16.5" customHeight="1" s="34">
      <c r="A571" s="26" t="n"/>
      <c r="B571" s="26" t="n"/>
      <c r="C571" s="25" t="n"/>
      <c r="D571" s="26" t="n"/>
      <c r="E571" s="26" t="n"/>
      <c r="F571" s="26" t="n"/>
      <c r="L571">
        <f>RIGHT(A571,8)</f>
        <v/>
      </c>
    </row>
    <row r="572" ht="16.5" customHeight="1" s="34">
      <c r="A572" s="26" t="n"/>
      <c r="B572" s="26" t="n"/>
      <c r="C572" s="25" t="n"/>
      <c r="D572" s="26" t="n"/>
      <c r="E572" s="26" t="n"/>
      <c r="F572" s="26" t="n"/>
      <c r="L572">
        <f>RIGHT(A572,8)</f>
        <v/>
      </c>
    </row>
    <row r="573" ht="16.5" customHeight="1" s="34">
      <c r="A573" s="26" t="n"/>
      <c r="B573" s="26" t="n"/>
      <c r="C573" s="25" t="n"/>
      <c r="D573" s="26" t="n"/>
      <c r="E573" s="26" t="n"/>
      <c r="F573" s="26" t="n"/>
      <c r="L573">
        <f>RIGHT(A573,8)</f>
        <v/>
      </c>
    </row>
    <row r="574">
      <c r="A574" s="44" t="n"/>
      <c r="C574" s="44" t="n"/>
      <c r="L574">
        <f>RIGHT(A574,8)</f>
        <v/>
      </c>
    </row>
    <row r="575">
      <c r="A575" s="44" t="n"/>
      <c r="C575" s="44" t="n"/>
      <c r="L575">
        <f>RIGHT(A575,8)</f>
        <v/>
      </c>
    </row>
    <row r="576">
      <c r="A576" s="44" t="n"/>
      <c r="C576" s="44" t="n"/>
      <c r="L576">
        <f>RIGHT(A576,8)</f>
        <v/>
      </c>
    </row>
    <row r="577">
      <c r="A577" s="44" t="n"/>
      <c r="C577" s="44" t="n"/>
      <c r="L577">
        <f>RIGHT(A577,8)</f>
        <v/>
      </c>
    </row>
    <row r="578">
      <c r="A578" s="44" t="n"/>
      <c r="C578" s="44" t="n"/>
      <c r="L578">
        <f>RIGHT(A578,8)</f>
        <v/>
      </c>
    </row>
    <row r="579">
      <c r="A579" s="44" t="n"/>
      <c r="C579" s="44" t="n"/>
      <c r="L579">
        <f>RIGHT(A579,8)</f>
        <v/>
      </c>
    </row>
    <row r="580">
      <c r="A580" s="44" t="n"/>
      <c r="C580" s="44" t="n"/>
      <c r="L580">
        <f>RIGHT(A580,8)</f>
        <v/>
      </c>
    </row>
    <row r="581">
      <c r="A581" s="44" t="n"/>
      <c r="C581" s="44" t="n"/>
      <c r="L581">
        <f>RIGHT(A581,8)</f>
        <v/>
      </c>
    </row>
    <row r="582">
      <c r="A582" s="44" t="n"/>
      <c r="C582" s="44" t="n"/>
      <c r="L582">
        <f>RIGHT(A582,8)</f>
        <v/>
      </c>
    </row>
    <row r="583">
      <c r="A583" s="44" t="n"/>
      <c r="C583" s="44" t="n"/>
      <c r="L583">
        <f>RIGHT(A583,8)</f>
        <v/>
      </c>
    </row>
    <row r="584">
      <c r="A584" s="44" t="n"/>
      <c r="C584" s="44" t="n"/>
      <c r="L584">
        <f>RIGHT(A584,8)</f>
        <v/>
      </c>
    </row>
    <row r="585">
      <c r="A585" s="44" t="n"/>
      <c r="C585" s="44" t="n"/>
      <c r="L585">
        <f>RIGHT(A585,8)</f>
        <v/>
      </c>
    </row>
    <row r="586">
      <c r="A586" s="44" t="n"/>
      <c r="C586" s="44" t="n"/>
      <c r="L586">
        <f>RIGHT(A586,8)</f>
        <v/>
      </c>
    </row>
    <row r="587">
      <c r="A587" s="44" t="n"/>
      <c r="C587" s="44" t="n"/>
      <c r="L587">
        <f>RIGHT(A587,8)</f>
        <v/>
      </c>
    </row>
    <row r="588">
      <c r="A588" s="44" t="n"/>
      <c r="C588" s="44" t="n"/>
      <c r="L588">
        <f>RIGHT(A588,8)</f>
        <v/>
      </c>
    </row>
    <row r="589">
      <c r="A589" s="44" t="n"/>
      <c r="C589" s="44" t="n"/>
      <c r="L589">
        <f>RIGHT(A589,8)</f>
        <v/>
      </c>
    </row>
    <row r="590">
      <c r="A590" s="44" t="n"/>
      <c r="C590" s="44" t="n"/>
      <c r="L590">
        <f>RIGHT(A590,8)</f>
        <v/>
      </c>
    </row>
    <row r="591">
      <c r="A591" s="44" t="n"/>
      <c r="C591" s="44" t="n"/>
      <c r="L591">
        <f>RIGHT(A591,8)</f>
        <v/>
      </c>
    </row>
    <row r="592">
      <c r="A592" s="44" t="n"/>
      <c r="C592" s="44" t="n"/>
      <c r="L592">
        <f>RIGHT(A592,8)</f>
        <v/>
      </c>
    </row>
    <row r="593">
      <c r="A593" s="44" t="n"/>
      <c r="C593" s="44" t="n"/>
      <c r="L593">
        <f>RIGHT(A593,8)</f>
        <v/>
      </c>
    </row>
    <row r="594">
      <c r="A594" s="44" t="n"/>
      <c r="C594" s="44" t="n"/>
      <c r="L594">
        <f>RIGHT(A594,8)</f>
        <v/>
      </c>
    </row>
    <row r="595">
      <c r="A595" s="44" t="n"/>
      <c r="C595" s="44" t="n"/>
      <c r="L595">
        <f>RIGHT(A595,8)</f>
        <v/>
      </c>
    </row>
    <row r="596">
      <c r="A596" s="44" t="n"/>
      <c r="C596" s="44" t="n"/>
      <c r="L596">
        <f>RIGHT(A596,8)</f>
        <v/>
      </c>
    </row>
    <row r="597">
      <c r="A597" s="44" t="n"/>
      <c r="C597" s="44" t="n"/>
      <c r="L597">
        <f>RIGHT(A597,8)</f>
        <v/>
      </c>
    </row>
    <row r="598">
      <c r="A598" s="44" t="n"/>
      <c r="C598" s="44" t="n"/>
      <c r="L598">
        <f>RIGHT(A598,8)</f>
        <v/>
      </c>
    </row>
    <row r="599">
      <c r="A599" s="44" t="n"/>
      <c r="C599" s="44" t="n"/>
      <c r="L599">
        <f>RIGHT(A599,8)</f>
        <v/>
      </c>
    </row>
    <row r="600">
      <c r="A600" s="44" t="n"/>
      <c r="C600" s="44" t="n"/>
      <c r="L600">
        <f>RIGHT(A600,8)</f>
        <v/>
      </c>
    </row>
    <row r="601">
      <c r="A601" s="44" t="n"/>
      <c r="C601" s="44" t="n"/>
      <c r="L601">
        <f>RIGHT(A601,8)</f>
        <v/>
      </c>
    </row>
    <row r="602">
      <c r="A602" s="44" t="n"/>
      <c r="C602" s="44" t="n"/>
      <c r="L602">
        <f>RIGHT(A602,8)</f>
        <v/>
      </c>
    </row>
    <row r="603">
      <c r="A603" s="44" t="n"/>
      <c r="C603" s="44" t="n"/>
      <c r="L603">
        <f>RIGHT(A603,8)</f>
        <v/>
      </c>
    </row>
    <row r="604">
      <c r="A604" s="44" t="n"/>
      <c r="C604" s="44" t="n"/>
      <c r="L604">
        <f>RIGHT(A604,8)</f>
        <v/>
      </c>
    </row>
    <row r="605">
      <c r="A605" s="44" t="n"/>
      <c r="C605" s="44" t="n"/>
      <c r="L605">
        <f>RIGHT(A605,8)</f>
        <v/>
      </c>
    </row>
    <row r="606">
      <c r="A606" s="44" t="n"/>
      <c r="C606" s="44" t="n"/>
      <c r="L606">
        <f>RIGHT(A606,8)</f>
        <v/>
      </c>
    </row>
    <row r="607">
      <c r="A607" s="44" t="n"/>
      <c r="C607" s="44" t="n"/>
      <c r="L607">
        <f>RIGHT(A607,8)</f>
        <v/>
      </c>
    </row>
    <row r="608">
      <c r="A608" s="44" t="n"/>
      <c r="C608" s="44" t="n"/>
      <c r="L608">
        <f>RIGHT(A608,8)</f>
        <v/>
      </c>
    </row>
    <row r="609">
      <c r="A609" s="44" t="n"/>
      <c r="C609" s="44" t="n"/>
      <c r="L609">
        <f>RIGHT(A609,8)</f>
        <v/>
      </c>
    </row>
    <row r="610">
      <c r="A610" s="44" t="n"/>
      <c r="C610" s="44" t="n"/>
      <c r="L610">
        <f>RIGHT(A610,8)</f>
        <v/>
      </c>
    </row>
    <row r="611">
      <c r="A611" s="44" t="n"/>
      <c r="C611" s="44" t="n"/>
      <c r="L611">
        <f>RIGHT(A611,8)</f>
        <v/>
      </c>
    </row>
    <row r="612">
      <c r="A612" s="44" t="n"/>
      <c r="C612" s="44" t="n"/>
      <c r="L612">
        <f>RIGHT(A612,8)</f>
        <v/>
      </c>
    </row>
    <row r="613">
      <c r="A613" s="44" t="n"/>
      <c r="C613" s="44" t="n"/>
      <c r="L613">
        <f>RIGHT(A613,8)</f>
        <v/>
      </c>
    </row>
    <row r="614">
      <c r="A614" s="44" t="n"/>
      <c r="C614" s="44" t="n"/>
      <c r="L614">
        <f>RIGHT(A614,8)</f>
        <v/>
      </c>
    </row>
    <row r="615">
      <c r="A615" s="44" t="n"/>
      <c r="C615" s="44" t="n"/>
      <c r="L615">
        <f>RIGHT(A615,8)</f>
        <v/>
      </c>
    </row>
    <row r="616">
      <c r="A616" s="44" t="n"/>
      <c r="C616" s="44" t="n"/>
      <c r="L616">
        <f>RIGHT(A616,8)</f>
        <v/>
      </c>
    </row>
    <row r="617">
      <c r="A617" s="44" t="n"/>
      <c r="C617" s="44" t="n"/>
      <c r="L617">
        <f>RIGHT(A617,8)</f>
        <v/>
      </c>
    </row>
    <row r="618">
      <c r="A618" s="44" t="n"/>
      <c r="C618" s="44" t="n"/>
      <c r="L618">
        <f>RIGHT(A618,8)</f>
        <v/>
      </c>
    </row>
    <row r="619">
      <c r="A619" s="44" t="n"/>
      <c r="C619" s="44" t="n"/>
      <c r="L619">
        <f>RIGHT(A619,8)</f>
        <v/>
      </c>
    </row>
    <row r="620">
      <c r="A620" s="44" t="n"/>
      <c r="C620" s="44" t="n"/>
      <c r="L620">
        <f>RIGHT(A620,8)</f>
        <v/>
      </c>
    </row>
    <row r="621">
      <c r="A621" s="44" t="n"/>
      <c r="C621" s="44" t="n"/>
      <c r="L621">
        <f>RIGHT(A621,8)</f>
        <v/>
      </c>
    </row>
    <row r="622">
      <c r="A622" s="44" t="n"/>
      <c r="C622" s="44" t="n"/>
      <c r="L622">
        <f>RIGHT(A622,8)</f>
        <v/>
      </c>
    </row>
    <row r="623">
      <c r="A623" s="44" t="n"/>
      <c r="C623" s="44" t="n"/>
      <c r="L623">
        <f>RIGHT(A623,8)</f>
        <v/>
      </c>
    </row>
    <row r="624">
      <c r="A624" s="44" t="n"/>
      <c r="C624" s="44" t="n"/>
      <c r="L624">
        <f>RIGHT(A624,8)</f>
        <v/>
      </c>
    </row>
    <row r="625">
      <c r="A625" s="44" t="n"/>
      <c r="C625" s="44" t="n"/>
      <c r="L625">
        <f>RIGHT(A625,8)</f>
        <v/>
      </c>
    </row>
    <row r="626">
      <c r="A626" s="44" t="n"/>
      <c r="C626" s="44" t="n"/>
      <c r="L626">
        <f>RIGHT(A626,8)</f>
        <v/>
      </c>
    </row>
    <row r="627">
      <c r="A627" s="44" t="n"/>
      <c r="C627" s="44" t="n"/>
      <c r="L627">
        <f>RIGHT(A627,8)</f>
        <v/>
      </c>
    </row>
    <row r="628">
      <c r="A628" s="44" t="n"/>
      <c r="C628" s="44" t="n"/>
      <c r="L628">
        <f>RIGHT(A628,8)</f>
        <v/>
      </c>
    </row>
    <row r="629">
      <c r="A629" s="44" t="n"/>
      <c r="C629" s="44" t="n"/>
      <c r="L629">
        <f>RIGHT(A629,8)</f>
        <v/>
      </c>
    </row>
    <row r="630">
      <c r="A630" s="44" t="n"/>
      <c r="C630" s="44" t="n"/>
      <c r="L630">
        <f>RIGHT(A630,8)</f>
        <v/>
      </c>
    </row>
    <row r="631">
      <c r="A631" s="44" t="n"/>
      <c r="C631" s="44" t="n"/>
      <c r="L631">
        <f>RIGHT(A631,8)</f>
        <v/>
      </c>
    </row>
    <row r="632">
      <c r="A632" s="44" t="n"/>
      <c r="C632" s="44" t="n"/>
      <c r="L632">
        <f>RIGHT(A632,8)</f>
        <v/>
      </c>
    </row>
    <row r="633">
      <c r="A633" s="44" t="n"/>
      <c r="C633" s="44" t="n"/>
      <c r="L633">
        <f>RIGHT(A633,8)</f>
        <v/>
      </c>
    </row>
    <row r="634">
      <c r="A634" s="44" t="n"/>
      <c r="C634" s="44" t="n"/>
      <c r="L634">
        <f>RIGHT(A634,8)</f>
        <v/>
      </c>
    </row>
    <row r="635">
      <c r="A635" s="44" t="n"/>
      <c r="C635" s="44" t="n"/>
      <c r="L635">
        <f>RIGHT(A635,8)</f>
        <v/>
      </c>
    </row>
    <row r="636">
      <c r="A636" s="44" t="n"/>
      <c r="C636" s="44" t="n"/>
      <c r="L636">
        <f>RIGHT(A636,8)</f>
        <v/>
      </c>
    </row>
    <row r="637">
      <c r="A637" s="44" t="n"/>
      <c r="C637" s="44" t="n"/>
      <c r="L637">
        <f>RIGHT(A637,8)</f>
        <v/>
      </c>
    </row>
    <row r="638">
      <c r="A638" s="44" t="n"/>
      <c r="C638" s="44" t="n"/>
      <c r="L638">
        <f>RIGHT(A638,8)</f>
        <v/>
      </c>
    </row>
    <row r="639">
      <c r="A639" s="44" t="n"/>
      <c r="C639" s="44" t="n"/>
      <c r="L639">
        <f>RIGHT(A639,8)</f>
        <v/>
      </c>
    </row>
    <row r="640">
      <c r="A640" s="44" t="n"/>
      <c r="C640" s="44" t="n"/>
      <c r="L640">
        <f>RIGHT(A640,8)</f>
        <v/>
      </c>
    </row>
    <row r="641">
      <c r="A641" s="44" t="n"/>
      <c r="C641" s="44" t="n"/>
      <c r="L641">
        <f>RIGHT(A641,8)</f>
        <v/>
      </c>
    </row>
    <row r="642">
      <c r="A642" s="44" t="n"/>
      <c r="C642" s="44" t="n"/>
      <c r="L642">
        <f>RIGHT(A642,8)</f>
        <v/>
      </c>
    </row>
    <row r="643">
      <c r="A643" s="44" t="n"/>
      <c r="C643" s="44" t="n"/>
      <c r="L643">
        <f>RIGHT(A643,8)</f>
        <v/>
      </c>
    </row>
    <row r="644">
      <c r="A644" s="44" t="n"/>
      <c r="C644" s="44" t="n"/>
      <c r="L644">
        <f>RIGHT(A644,8)</f>
        <v/>
      </c>
    </row>
    <row r="645">
      <c r="A645" s="44" t="n"/>
      <c r="C645" s="44" t="n"/>
      <c r="L645">
        <f>RIGHT(A645,8)</f>
        <v/>
      </c>
    </row>
    <row r="646">
      <c r="A646" s="44" t="n"/>
      <c r="C646" s="44" t="n"/>
      <c r="L646">
        <f>RIGHT(A646,8)</f>
        <v/>
      </c>
    </row>
    <row r="647">
      <c r="A647" s="44" t="n"/>
      <c r="C647" s="44" t="n"/>
      <c r="L647">
        <f>RIGHT(A647,8)</f>
        <v/>
      </c>
    </row>
    <row r="648">
      <c r="A648" s="44" t="n"/>
      <c r="C648" s="44" t="n"/>
      <c r="L648">
        <f>RIGHT(A648,8)</f>
        <v/>
      </c>
    </row>
    <row r="649">
      <c r="A649" s="44" t="n"/>
      <c r="C649" s="44" t="n"/>
      <c r="L649">
        <f>RIGHT(A649,8)</f>
        <v/>
      </c>
    </row>
    <row r="650">
      <c r="A650" s="44" t="n"/>
      <c r="C650" s="44" t="n"/>
      <c r="L650">
        <f>RIGHT(A650,8)</f>
        <v/>
      </c>
    </row>
    <row r="651">
      <c r="A651" s="44" t="n"/>
      <c r="C651" s="44" t="n"/>
      <c r="L651">
        <f>RIGHT(A651,8)</f>
        <v/>
      </c>
    </row>
    <row r="652">
      <c r="A652" s="44" t="n"/>
      <c r="C652" s="44" t="n"/>
      <c r="L652">
        <f>RIGHT(A652,8)</f>
        <v/>
      </c>
    </row>
    <row r="653">
      <c r="A653" s="44" t="n"/>
      <c r="C653" s="44" t="n"/>
      <c r="L653">
        <f>RIGHT(A653,8)</f>
        <v/>
      </c>
    </row>
    <row r="654">
      <c r="A654" s="44" t="n"/>
      <c r="C654" s="44" t="n"/>
      <c r="L654">
        <f>RIGHT(A654,8)</f>
        <v/>
      </c>
    </row>
    <row r="655">
      <c r="A655" s="44" t="n"/>
      <c r="C655" s="44" t="n"/>
      <c r="L655">
        <f>RIGHT(A655,8)</f>
        <v/>
      </c>
    </row>
    <row r="656">
      <c r="A656" s="44" t="n"/>
      <c r="C656" s="44" t="n"/>
      <c r="L656">
        <f>RIGHT(A656,8)</f>
        <v/>
      </c>
    </row>
    <row r="657">
      <c r="A657" s="44" t="n"/>
      <c r="C657" s="44" t="n"/>
      <c r="L657">
        <f>RIGHT(A657,8)</f>
        <v/>
      </c>
    </row>
    <row r="658">
      <c r="A658" s="44" t="n"/>
      <c r="C658" s="44" t="n"/>
      <c r="L658">
        <f>RIGHT(A658,8)</f>
        <v/>
      </c>
    </row>
    <row r="659">
      <c r="A659" s="44" t="n"/>
      <c r="C659" s="44" t="n"/>
      <c r="L659">
        <f>RIGHT(A659,8)</f>
        <v/>
      </c>
    </row>
    <row r="660">
      <c r="A660" s="44" t="n"/>
      <c r="C660" s="44" t="n"/>
      <c r="L660">
        <f>RIGHT(A660,8)</f>
        <v/>
      </c>
    </row>
    <row r="661">
      <c r="A661" s="44" t="n"/>
      <c r="C661" s="44" t="n"/>
      <c r="L661">
        <f>RIGHT(A661,8)</f>
        <v/>
      </c>
    </row>
    <row r="662">
      <c r="A662" s="44" t="n"/>
      <c r="C662" s="44" t="n"/>
      <c r="L662">
        <f>RIGHT(A662,8)</f>
        <v/>
      </c>
    </row>
    <row r="663">
      <c r="A663" s="44" t="n"/>
      <c r="C663" s="44" t="n"/>
      <c r="L663">
        <f>RIGHT(A663,8)</f>
        <v/>
      </c>
    </row>
    <row r="664">
      <c r="A664" s="44" t="n"/>
      <c r="C664" s="44" t="n"/>
      <c r="L664">
        <f>RIGHT(A664,8)</f>
        <v/>
      </c>
    </row>
    <row r="665">
      <c r="A665" s="44" t="n"/>
      <c r="C665" s="44" t="n"/>
      <c r="L665">
        <f>RIGHT(A665,8)</f>
        <v/>
      </c>
    </row>
    <row r="666">
      <c r="A666" s="44" t="n"/>
      <c r="C666" s="44" t="n"/>
      <c r="L666">
        <f>RIGHT(A666,8)</f>
        <v/>
      </c>
    </row>
    <row r="667">
      <c r="A667" s="44" t="n"/>
      <c r="C667" s="44" t="n"/>
      <c r="L667">
        <f>RIGHT(A667,8)</f>
        <v/>
      </c>
    </row>
    <row r="668">
      <c r="A668" s="44" t="n"/>
      <c r="C668" s="44" t="n"/>
      <c r="L668">
        <f>RIGHT(A668,8)</f>
        <v/>
      </c>
    </row>
    <row r="669">
      <c r="A669" s="44" t="n"/>
      <c r="C669" s="44" t="n"/>
      <c r="L669">
        <f>RIGHT(A669,8)</f>
        <v/>
      </c>
    </row>
    <row r="670">
      <c r="A670" s="44" t="n"/>
      <c r="C670" s="44" t="n"/>
      <c r="L670">
        <f>RIGHT(A670,8)</f>
        <v/>
      </c>
    </row>
    <row r="671">
      <c r="A671" s="44" t="n"/>
      <c r="C671" s="44" t="n"/>
      <c r="L671">
        <f>RIGHT(A671,8)</f>
        <v/>
      </c>
    </row>
    <row r="672">
      <c r="A672" s="44" t="n"/>
      <c r="C672" s="44" t="n"/>
      <c r="L672">
        <f>RIGHT(A672,8)</f>
        <v/>
      </c>
    </row>
    <row r="673">
      <c r="A673" s="44" t="n"/>
      <c r="C673" s="44" t="n"/>
      <c r="L673">
        <f>RIGHT(A673,8)</f>
        <v/>
      </c>
    </row>
    <row r="674">
      <c r="A674" s="44" t="n"/>
      <c r="C674" s="44" t="n"/>
      <c r="L674">
        <f>RIGHT(A674,8)</f>
        <v/>
      </c>
    </row>
    <row r="675">
      <c r="A675" s="44" t="n"/>
      <c r="C675" s="44" t="n"/>
      <c r="L675">
        <f>RIGHT(A675,8)</f>
        <v/>
      </c>
    </row>
    <row r="676">
      <c r="A676" s="44" t="n"/>
      <c r="C676" s="44" t="n"/>
      <c r="L676">
        <f>RIGHT(A676,8)</f>
        <v/>
      </c>
    </row>
    <row r="677">
      <c r="A677" s="44" t="n"/>
      <c r="C677" s="44" t="n"/>
      <c r="L677">
        <f>RIGHT(A677,8)</f>
        <v/>
      </c>
    </row>
    <row r="678">
      <c r="A678" s="44" t="n"/>
      <c r="C678" s="44" t="n"/>
      <c r="L678">
        <f>RIGHT(A678,8)</f>
        <v/>
      </c>
    </row>
    <row r="679">
      <c r="A679" s="44" t="n"/>
      <c r="C679" s="44" t="n"/>
      <c r="L679">
        <f>RIGHT(A679,8)</f>
        <v/>
      </c>
    </row>
    <row r="680">
      <c r="A680" s="44" t="n"/>
      <c r="C680" s="44" t="n"/>
      <c r="L680">
        <f>RIGHT(A680,8)</f>
        <v/>
      </c>
    </row>
    <row r="681">
      <c r="A681" s="44" t="n"/>
      <c r="C681" s="44" t="n"/>
      <c r="L681">
        <f>RIGHT(A681,8)</f>
        <v/>
      </c>
    </row>
    <row r="682">
      <c r="A682" s="44" t="n"/>
      <c r="C682" s="44" t="n"/>
      <c r="L682">
        <f>RIGHT(A682,8)</f>
        <v/>
      </c>
    </row>
    <row r="683">
      <c r="A683" s="44" t="n"/>
      <c r="C683" s="44" t="n"/>
      <c r="L683">
        <f>RIGHT(A683,8)</f>
        <v/>
      </c>
    </row>
    <row r="684">
      <c r="A684" s="44" t="n"/>
      <c r="C684" s="44" t="n"/>
      <c r="L684">
        <f>RIGHT(A684,8)</f>
        <v/>
      </c>
    </row>
    <row r="685">
      <c r="A685" s="44" t="n"/>
      <c r="C685" s="44" t="n"/>
      <c r="L685">
        <f>RIGHT(A685,8)</f>
        <v/>
      </c>
    </row>
    <row r="686">
      <c r="A686" s="44" t="n"/>
      <c r="C686" s="44" t="n"/>
      <c r="L686">
        <f>RIGHT(A686,8)</f>
        <v/>
      </c>
    </row>
    <row r="687">
      <c r="A687" s="44" t="n"/>
      <c r="C687" s="44" t="n"/>
      <c r="L687">
        <f>RIGHT(A687,8)</f>
        <v/>
      </c>
    </row>
    <row r="688">
      <c r="A688" s="44" t="n"/>
      <c r="C688" s="44" t="n"/>
      <c r="L688">
        <f>RIGHT(A688,8)</f>
        <v/>
      </c>
    </row>
    <row r="689">
      <c r="A689" s="44" t="n"/>
      <c r="C689" s="44" t="n"/>
      <c r="L689">
        <f>RIGHT(A689,8)</f>
        <v/>
      </c>
    </row>
    <row r="690">
      <c r="A690" s="44" t="n"/>
      <c r="C690" s="44" t="n"/>
      <c r="L690">
        <f>RIGHT(A690,8)</f>
        <v/>
      </c>
    </row>
    <row r="691">
      <c r="A691" s="44" t="n"/>
      <c r="C691" s="44" t="n"/>
      <c r="L691">
        <f>RIGHT(A691,8)</f>
        <v/>
      </c>
    </row>
    <row r="692">
      <c r="A692" s="44" t="n"/>
      <c r="C692" s="44" t="n"/>
      <c r="L692">
        <f>RIGHT(A692,8)</f>
        <v/>
      </c>
    </row>
    <row r="693">
      <c r="A693" s="44" t="n"/>
      <c r="C693" s="44" t="n"/>
      <c r="L693">
        <f>RIGHT(A693,8)</f>
        <v/>
      </c>
    </row>
    <row r="694">
      <c r="A694" s="44" t="n"/>
      <c r="C694" s="44" t="n"/>
      <c r="L694">
        <f>RIGHT(A694,8)</f>
        <v/>
      </c>
    </row>
    <row r="695">
      <c r="A695" s="44" t="n"/>
      <c r="C695" s="44" t="n"/>
      <c r="L695">
        <f>RIGHT(A695,8)</f>
        <v/>
      </c>
    </row>
    <row r="696">
      <c r="A696" s="44" t="n"/>
      <c r="C696" s="44" t="n"/>
      <c r="L696">
        <f>RIGHT(A696,8)</f>
        <v/>
      </c>
    </row>
    <row r="697">
      <c r="A697" s="44" t="n"/>
      <c r="C697" s="44" t="n"/>
      <c r="L697">
        <f>RIGHT(A697,8)</f>
        <v/>
      </c>
    </row>
    <row r="698">
      <c r="A698" s="44" t="n"/>
      <c r="C698" s="44" t="n"/>
      <c r="L698">
        <f>RIGHT(A698,8)</f>
        <v/>
      </c>
    </row>
    <row r="699">
      <c r="A699" s="44" t="n"/>
      <c r="C699" s="44" t="n"/>
      <c r="L699">
        <f>RIGHT(A699,8)</f>
        <v/>
      </c>
    </row>
    <row r="700">
      <c r="A700" s="44" t="n"/>
      <c r="C700" s="44" t="n"/>
      <c r="L700">
        <f>RIGHT(A700,8)</f>
        <v/>
      </c>
    </row>
    <row r="701">
      <c r="A701" s="44" t="n"/>
      <c r="C701" s="44" t="n"/>
      <c r="L701">
        <f>RIGHT(A701,8)</f>
        <v/>
      </c>
    </row>
    <row r="702">
      <c r="A702" s="44" t="n"/>
      <c r="C702" s="44" t="n"/>
      <c r="L702">
        <f>RIGHT(A702,8)</f>
        <v/>
      </c>
    </row>
    <row r="703">
      <c r="A703" s="44" t="n"/>
      <c r="C703" s="44" t="n"/>
      <c r="L703">
        <f>RIGHT(A703,8)</f>
        <v/>
      </c>
    </row>
    <row r="704">
      <c r="A704" s="44" t="n"/>
      <c r="C704" s="44" t="n"/>
      <c r="L704">
        <f>RIGHT(A704,8)</f>
        <v/>
      </c>
    </row>
    <row r="705">
      <c r="A705" s="44" t="n"/>
      <c r="C705" s="44" t="n"/>
      <c r="L705">
        <f>RIGHT(A705,8)</f>
        <v/>
      </c>
    </row>
    <row r="706">
      <c r="A706" s="44" t="n"/>
      <c r="C706" s="44" t="n"/>
      <c r="L706">
        <f>RIGHT(A706,8)</f>
        <v/>
      </c>
    </row>
    <row r="707">
      <c r="A707" s="44" t="n"/>
      <c r="C707" s="44" t="n"/>
      <c r="L707">
        <f>RIGHT(A707,8)</f>
        <v/>
      </c>
    </row>
    <row r="708">
      <c r="A708" s="44" t="n"/>
      <c r="C708" s="44" t="n"/>
      <c r="L708">
        <f>RIGHT(A708,8)</f>
        <v/>
      </c>
    </row>
    <row r="709">
      <c r="A709" s="44" t="n"/>
      <c r="C709" s="44" t="n"/>
      <c r="L709">
        <f>RIGHT(A709,8)</f>
        <v/>
      </c>
    </row>
    <row r="710">
      <c r="A710" s="44" t="n"/>
      <c r="C710" s="44" t="n"/>
      <c r="L710">
        <f>RIGHT(A710,8)</f>
        <v/>
      </c>
    </row>
    <row r="711">
      <c r="A711" s="44" t="n"/>
      <c r="C711" s="44" t="n"/>
      <c r="L711">
        <f>RIGHT(A711,8)</f>
        <v/>
      </c>
    </row>
    <row r="712">
      <c r="A712" s="44" t="n"/>
      <c r="C712" s="44" t="n"/>
      <c r="L712">
        <f>RIGHT(A712,8)</f>
        <v/>
      </c>
    </row>
    <row r="713">
      <c r="A713" s="44" t="n"/>
      <c r="C713" s="44" t="n"/>
      <c r="L713">
        <f>RIGHT(A713,8)</f>
        <v/>
      </c>
    </row>
    <row r="714">
      <c r="A714" s="44" t="n"/>
      <c r="C714" s="44" t="n"/>
      <c r="L714">
        <f>RIGHT(A714,8)</f>
        <v/>
      </c>
    </row>
    <row r="715">
      <c r="A715" s="44" t="n"/>
      <c r="C715" s="44" t="n"/>
      <c r="L715">
        <f>RIGHT(A715,8)</f>
        <v/>
      </c>
    </row>
    <row r="716">
      <c r="A716" s="44" t="n"/>
      <c r="C716" s="44" t="n"/>
      <c r="L716">
        <f>RIGHT(A716,8)</f>
        <v/>
      </c>
    </row>
    <row r="717">
      <c r="A717" s="44" t="n"/>
      <c r="C717" s="44" t="n"/>
      <c r="L717">
        <f>RIGHT(A717,8)</f>
        <v/>
      </c>
    </row>
    <row r="718">
      <c r="A718" s="44" t="n"/>
      <c r="C718" s="44" t="n"/>
      <c r="L718">
        <f>RIGHT(A718,8)</f>
        <v/>
      </c>
    </row>
    <row r="719">
      <c r="A719" s="44" t="n"/>
      <c r="C719" s="44" t="n"/>
      <c r="L719">
        <f>RIGHT(A719,8)</f>
        <v/>
      </c>
    </row>
    <row r="720">
      <c r="A720" s="44" t="n"/>
      <c r="C720" s="44" t="n"/>
      <c r="L720">
        <f>RIGHT(A720,8)</f>
        <v/>
      </c>
    </row>
    <row r="721">
      <c r="A721" s="44" t="n"/>
      <c r="C721" s="44" t="n"/>
      <c r="L721">
        <f>RIGHT(A721,8)</f>
        <v/>
      </c>
    </row>
    <row r="722">
      <c r="A722" s="44" t="n"/>
      <c r="C722" s="44" t="n"/>
      <c r="L722">
        <f>RIGHT(A722,8)</f>
        <v/>
      </c>
    </row>
    <row r="723">
      <c r="A723" s="44" t="n"/>
      <c r="C723" s="44" t="n"/>
      <c r="L723">
        <f>RIGHT(A723,8)</f>
        <v/>
      </c>
    </row>
    <row r="724">
      <c r="A724" s="44" t="n"/>
      <c r="C724" s="44" t="n"/>
      <c r="L724">
        <f>RIGHT(A724,8)</f>
        <v/>
      </c>
    </row>
    <row r="725">
      <c r="A725" s="44" t="n"/>
      <c r="C725" s="44" t="n"/>
      <c r="L725">
        <f>RIGHT(A725,8)</f>
        <v/>
      </c>
    </row>
    <row r="726">
      <c r="A726" s="44" t="n"/>
      <c r="C726" s="44" t="n"/>
      <c r="L726">
        <f>RIGHT(A726,8)</f>
        <v/>
      </c>
    </row>
    <row r="727">
      <c r="A727" s="44" t="n"/>
      <c r="C727" s="44" t="n"/>
      <c r="L727">
        <f>RIGHT(A727,8)</f>
        <v/>
      </c>
    </row>
    <row r="728">
      <c r="A728" s="44" t="n"/>
      <c r="C728" s="44" t="n"/>
      <c r="L728">
        <f>RIGHT(A728,8)</f>
        <v/>
      </c>
    </row>
    <row r="729">
      <c r="A729" s="44" t="n"/>
      <c r="C729" s="44" t="n"/>
      <c r="L729">
        <f>RIGHT(A729,8)</f>
        <v/>
      </c>
    </row>
    <row r="730">
      <c r="A730" s="44" t="n"/>
      <c r="C730" s="44" t="n"/>
      <c r="L730">
        <f>RIGHT(A730,8)</f>
        <v/>
      </c>
    </row>
    <row r="731">
      <c r="A731" s="44" t="n"/>
      <c r="C731" s="44" t="n"/>
      <c r="L731">
        <f>RIGHT(A731,8)</f>
        <v/>
      </c>
    </row>
    <row r="732">
      <c r="A732" s="44" t="n"/>
      <c r="C732" s="44" t="n"/>
      <c r="L732">
        <f>RIGHT(A732,8)</f>
        <v/>
      </c>
    </row>
    <row r="733">
      <c r="A733" s="44" t="n"/>
      <c r="C733" s="44" t="n"/>
      <c r="L733">
        <f>RIGHT(A733,8)</f>
        <v/>
      </c>
    </row>
    <row r="734">
      <c r="A734" s="44" t="n"/>
      <c r="C734" s="44" t="n"/>
      <c r="L734">
        <f>RIGHT(A734,8)</f>
        <v/>
      </c>
    </row>
    <row r="735">
      <c r="A735" s="44" t="n"/>
      <c r="C735" s="44" t="n"/>
      <c r="L735">
        <f>RIGHT(A735,8)</f>
        <v/>
      </c>
    </row>
    <row r="736">
      <c r="A736" s="44" t="n"/>
      <c r="C736" s="44" t="n"/>
      <c r="L736">
        <f>RIGHT(A736,8)</f>
        <v/>
      </c>
    </row>
    <row r="737">
      <c r="A737" s="44" t="n"/>
      <c r="C737" s="44" t="n"/>
      <c r="L737">
        <f>RIGHT(A737,8)</f>
        <v/>
      </c>
    </row>
    <row r="738">
      <c r="A738" s="44" t="n"/>
      <c r="C738" s="44" t="n"/>
      <c r="L738">
        <f>RIGHT(A738,8)</f>
        <v/>
      </c>
    </row>
    <row r="739">
      <c r="A739" s="44" t="n"/>
      <c r="C739" s="44" t="n"/>
      <c r="L739">
        <f>RIGHT(A739,8)</f>
        <v/>
      </c>
    </row>
    <row r="740">
      <c r="A740" s="44" t="n"/>
      <c r="C740" s="44" t="n"/>
      <c r="L740">
        <f>RIGHT(A740,8)</f>
        <v/>
      </c>
    </row>
    <row r="741">
      <c r="A741" s="44" t="n"/>
      <c r="C741" s="44" t="n"/>
      <c r="L741">
        <f>RIGHT(A741,8)</f>
        <v/>
      </c>
    </row>
    <row r="742">
      <c r="A742" s="44" t="n"/>
      <c r="C742" s="44" t="n"/>
      <c r="L742">
        <f>RIGHT(A742,8)</f>
        <v/>
      </c>
    </row>
    <row r="743">
      <c r="A743" s="44" t="n"/>
      <c r="C743" s="44" t="n"/>
      <c r="L743">
        <f>RIGHT(A743,8)</f>
        <v/>
      </c>
    </row>
    <row r="744">
      <c r="A744" s="44" t="n"/>
      <c r="C744" s="44" t="n"/>
      <c r="L744">
        <f>RIGHT(A744,8)</f>
        <v/>
      </c>
    </row>
    <row r="745">
      <c r="A745" s="44" t="n"/>
      <c r="C745" s="44" t="n"/>
      <c r="L745">
        <f>RIGHT(A745,8)</f>
        <v/>
      </c>
    </row>
    <row r="746">
      <c r="A746" s="44" t="n"/>
      <c r="C746" s="44" t="n"/>
      <c r="L746">
        <f>RIGHT(A746,8)</f>
        <v/>
      </c>
    </row>
    <row r="747">
      <c r="A747" s="44" t="n"/>
      <c r="C747" s="44" t="n"/>
      <c r="L747">
        <f>RIGHT(A747,8)</f>
        <v/>
      </c>
    </row>
    <row r="748">
      <c r="A748" s="44" t="n"/>
      <c r="C748" s="44" t="n"/>
      <c r="L748">
        <f>RIGHT(A748,8)</f>
        <v/>
      </c>
    </row>
    <row r="749">
      <c r="A749" s="44" t="n"/>
      <c r="C749" s="44" t="n"/>
      <c r="L749">
        <f>RIGHT(A749,8)</f>
        <v/>
      </c>
    </row>
    <row r="750">
      <c r="A750" s="44" t="n"/>
      <c r="C750" s="44" t="n"/>
      <c r="L750">
        <f>RIGHT(A750,8)</f>
        <v/>
      </c>
    </row>
    <row r="751">
      <c r="A751" s="44" t="n"/>
      <c r="C751" s="44" t="n"/>
      <c r="L751">
        <f>RIGHT(A751,8)</f>
        <v/>
      </c>
    </row>
    <row r="752">
      <c r="A752" s="44" t="n"/>
      <c r="C752" s="44" t="n"/>
      <c r="L752">
        <f>RIGHT(A752,8)</f>
        <v/>
      </c>
    </row>
    <row r="753">
      <c r="A753" s="44" t="n"/>
      <c r="C753" s="44" t="n"/>
      <c r="L753">
        <f>RIGHT(A753,8)</f>
        <v/>
      </c>
    </row>
    <row r="754">
      <c r="A754" s="44" t="n"/>
      <c r="C754" s="44" t="n"/>
      <c r="L754">
        <f>RIGHT(A754,8)</f>
        <v/>
      </c>
    </row>
    <row r="755">
      <c r="A755" s="44" t="n"/>
      <c r="C755" s="44" t="n"/>
      <c r="L755">
        <f>RIGHT(A755,8)</f>
        <v/>
      </c>
    </row>
    <row r="756">
      <c r="A756" s="44" t="n"/>
      <c r="C756" s="44" t="n"/>
      <c r="L756">
        <f>RIGHT(A756,8)</f>
        <v/>
      </c>
    </row>
    <row r="757">
      <c r="A757" s="44" t="n"/>
      <c r="C757" s="44" t="n"/>
      <c r="L757">
        <f>RIGHT(A757,8)</f>
        <v/>
      </c>
    </row>
    <row r="758">
      <c r="A758" s="44" t="n"/>
      <c r="C758" s="44" t="n"/>
      <c r="L758">
        <f>RIGHT(A758,8)</f>
        <v/>
      </c>
    </row>
    <row r="759">
      <c r="A759" s="44" t="n"/>
      <c r="C759" s="44" t="n"/>
      <c r="L759">
        <f>RIGHT(A759,8)</f>
        <v/>
      </c>
    </row>
    <row r="760">
      <c r="A760" s="44" t="n"/>
      <c r="C760" s="44" t="n"/>
      <c r="L760">
        <f>RIGHT(A760,8)</f>
        <v/>
      </c>
    </row>
    <row r="761">
      <c r="A761" s="44" t="n"/>
      <c r="C761" s="44" t="n"/>
      <c r="L761">
        <f>RIGHT(A761,8)</f>
        <v/>
      </c>
    </row>
    <row r="762">
      <c r="A762" s="44" t="n"/>
      <c r="C762" s="44" t="n"/>
      <c r="L762">
        <f>RIGHT(A762,8)</f>
        <v/>
      </c>
    </row>
    <row r="763">
      <c r="A763" s="44" t="n"/>
      <c r="C763" s="44" t="n"/>
      <c r="L763">
        <f>RIGHT(A763,8)</f>
        <v/>
      </c>
    </row>
    <row r="764">
      <c r="A764" s="44" t="n"/>
      <c r="C764" s="44" t="n"/>
      <c r="L764">
        <f>RIGHT(A764,8)</f>
        <v/>
      </c>
    </row>
    <row r="765">
      <c r="A765" s="44" t="n"/>
      <c r="C765" s="44" t="n"/>
      <c r="L765">
        <f>RIGHT(A765,8)</f>
        <v/>
      </c>
    </row>
    <row r="766">
      <c r="A766" s="44" t="n"/>
      <c r="C766" s="44" t="n"/>
      <c r="L766">
        <f>RIGHT(A766,8)</f>
        <v/>
      </c>
    </row>
    <row r="767">
      <c r="A767" s="44" t="n"/>
      <c r="C767" s="44" t="n"/>
      <c r="L767">
        <f>RIGHT(A767,8)</f>
        <v/>
      </c>
    </row>
    <row r="768">
      <c r="A768" s="44" t="n"/>
      <c r="C768" s="44" t="n"/>
      <c r="L768">
        <f>RIGHT(A768,8)</f>
        <v/>
      </c>
    </row>
    <row r="769">
      <c r="A769" s="44" t="n"/>
      <c r="C769" s="44" t="n"/>
      <c r="L769">
        <f>RIGHT(A769,8)</f>
        <v/>
      </c>
    </row>
    <row r="770">
      <c r="A770" s="44" t="n"/>
      <c r="C770" s="44" t="n"/>
      <c r="L770">
        <f>RIGHT(A770,8)</f>
        <v/>
      </c>
    </row>
    <row r="771">
      <c r="A771" s="44" t="n"/>
      <c r="C771" s="44" t="n"/>
      <c r="L771">
        <f>RIGHT(A771,8)</f>
        <v/>
      </c>
    </row>
    <row r="772">
      <c r="A772" s="44" t="n"/>
      <c r="C772" s="44" t="n"/>
      <c r="L772">
        <f>RIGHT(A772,8)</f>
        <v/>
      </c>
    </row>
    <row r="773">
      <c r="A773" s="44" t="n"/>
      <c r="C773" s="44" t="n"/>
      <c r="L773">
        <f>RIGHT(A773,8)</f>
        <v/>
      </c>
    </row>
    <row r="774">
      <c r="A774" s="44" t="n"/>
      <c r="C774" s="44" t="n"/>
      <c r="L774">
        <f>RIGHT(A774,8)</f>
        <v/>
      </c>
    </row>
    <row r="775">
      <c r="A775" s="44" t="n"/>
      <c r="C775" s="44" t="n"/>
      <c r="L775">
        <f>RIGHT(A775,8)</f>
        <v/>
      </c>
    </row>
    <row r="776">
      <c r="A776" s="44" t="n"/>
      <c r="C776" s="44" t="n"/>
      <c r="L776">
        <f>RIGHT(A776,8)</f>
        <v/>
      </c>
    </row>
    <row r="777">
      <c r="A777" s="44" t="n"/>
      <c r="C777" s="44" t="n"/>
      <c r="L777">
        <f>RIGHT(A777,8)</f>
        <v/>
      </c>
    </row>
    <row r="778">
      <c r="A778" s="44" t="n"/>
      <c r="C778" s="44" t="n"/>
      <c r="L778">
        <f>RIGHT(A778,8)</f>
        <v/>
      </c>
    </row>
    <row r="779">
      <c r="A779" s="44" t="n"/>
      <c r="C779" s="44" t="n"/>
      <c r="L779">
        <f>RIGHT(A779,8)</f>
        <v/>
      </c>
    </row>
    <row r="780">
      <c r="A780" s="44" t="n"/>
      <c r="C780" s="44" t="n"/>
      <c r="L780">
        <f>RIGHT(A780,8)</f>
        <v/>
      </c>
    </row>
    <row r="781">
      <c r="A781" s="44" t="n"/>
      <c r="C781" s="44" t="n"/>
      <c r="L781">
        <f>RIGHT(A781,8)</f>
        <v/>
      </c>
    </row>
    <row r="782">
      <c r="A782" s="44" t="n"/>
      <c r="C782" s="44" t="n"/>
      <c r="L782">
        <f>RIGHT(A782,8)</f>
        <v/>
      </c>
    </row>
    <row r="783">
      <c r="A783" s="44" t="n"/>
      <c r="C783" s="44" t="n"/>
      <c r="L783">
        <f>RIGHT(A783,8)</f>
        <v/>
      </c>
    </row>
    <row r="784">
      <c r="A784" s="44" t="n"/>
      <c r="C784" s="44" t="n"/>
      <c r="L784">
        <f>RIGHT(A784,8)</f>
        <v/>
      </c>
    </row>
    <row r="785">
      <c r="A785" s="44" t="n"/>
      <c r="C785" s="44" t="n"/>
      <c r="L785">
        <f>RIGHT(A785,8)</f>
        <v/>
      </c>
    </row>
    <row r="786">
      <c r="A786" s="44" t="n"/>
      <c r="C786" s="44" t="n"/>
      <c r="L786">
        <f>RIGHT(A786,8)</f>
        <v/>
      </c>
    </row>
    <row r="787">
      <c r="A787" s="44" t="n"/>
      <c r="C787" s="44" t="n"/>
      <c r="L787">
        <f>RIGHT(A787,8)</f>
        <v/>
      </c>
    </row>
    <row r="788">
      <c r="A788" s="44" t="n"/>
      <c r="C788" s="44" t="n"/>
      <c r="L788">
        <f>RIGHT(A788,8)</f>
        <v/>
      </c>
    </row>
    <row r="789">
      <c r="A789" s="44" t="n"/>
      <c r="C789" s="44" t="n"/>
      <c r="L789">
        <f>RIGHT(A789,8)</f>
        <v/>
      </c>
    </row>
    <row r="790">
      <c r="A790" s="44" t="n"/>
      <c r="C790" s="44" t="n"/>
      <c r="L790">
        <f>RIGHT(A790,8)</f>
        <v/>
      </c>
    </row>
    <row r="791">
      <c r="A791" s="44" t="n"/>
      <c r="C791" s="44" t="n"/>
      <c r="L791">
        <f>RIGHT(A791,8)</f>
        <v/>
      </c>
    </row>
    <row r="792">
      <c r="A792" s="44" t="n"/>
      <c r="C792" s="44" t="n"/>
      <c r="L792">
        <f>RIGHT(A792,8)</f>
        <v/>
      </c>
    </row>
    <row r="793">
      <c r="A793" s="44" t="n"/>
      <c r="C793" s="44" t="n"/>
      <c r="L793">
        <f>RIGHT(A793,8)</f>
        <v/>
      </c>
    </row>
    <row r="794">
      <c r="A794" s="44" t="n"/>
      <c r="C794" s="44" t="n"/>
      <c r="L794">
        <f>RIGHT(A794,8)</f>
        <v/>
      </c>
    </row>
    <row r="795">
      <c r="A795" s="44" t="n"/>
      <c r="C795" s="44" t="n"/>
      <c r="L795">
        <f>RIGHT(A795,8)</f>
        <v/>
      </c>
    </row>
    <row r="796">
      <c r="A796" s="44" t="n"/>
      <c r="C796" s="44" t="n"/>
      <c r="L796">
        <f>RIGHT(A796,8)</f>
        <v/>
      </c>
    </row>
    <row r="797">
      <c r="A797" s="44" t="n"/>
      <c r="C797" s="44" t="n"/>
      <c r="L797">
        <f>RIGHT(A797,8)</f>
        <v/>
      </c>
    </row>
    <row r="798">
      <c r="A798" s="44" t="n"/>
      <c r="C798" s="44" t="n"/>
      <c r="L798">
        <f>RIGHT(A798,8)</f>
        <v/>
      </c>
    </row>
    <row r="799">
      <c r="A799" s="44" t="n"/>
      <c r="C799" s="44" t="n"/>
      <c r="L799">
        <f>RIGHT(A799,8)</f>
        <v/>
      </c>
    </row>
    <row r="800">
      <c r="A800" s="44" t="n"/>
      <c r="C800" s="44" t="n"/>
      <c r="L800">
        <f>RIGHT(A800,8)</f>
        <v/>
      </c>
    </row>
    <row r="801">
      <c r="A801" s="44" t="n"/>
      <c r="C801" s="44" t="n"/>
      <c r="L801">
        <f>RIGHT(A801,8)</f>
        <v/>
      </c>
    </row>
    <row r="802">
      <c r="A802" s="44" t="n"/>
      <c r="C802" s="44" t="n"/>
      <c r="L802">
        <f>RIGHT(A802,8)</f>
        <v/>
      </c>
    </row>
    <row r="803">
      <c r="A803" s="44" t="n"/>
      <c r="C803" s="44" t="n"/>
      <c r="L803">
        <f>RIGHT(A803,8)</f>
        <v/>
      </c>
    </row>
    <row r="804">
      <c r="A804" s="44" t="n"/>
      <c r="C804" s="44" t="n"/>
      <c r="L804">
        <f>RIGHT(A804,8)</f>
        <v/>
      </c>
    </row>
    <row r="805">
      <c r="A805" s="44" t="n"/>
      <c r="C805" s="44" t="n"/>
      <c r="L805">
        <f>RIGHT(A805,8)</f>
        <v/>
      </c>
    </row>
    <row r="806">
      <c r="A806" s="44" t="n"/>
      <c r="C806" s="44" t="n"/>
      <c r="L806">
        <f>RIGHT(A806,8)</f>
        <v/>
      </c>
    </row>
    <row r="807">
      <c r="A807" s="44" t="n"/>
      <c r="C807" s="44" t="n"/>
      <c r="L807">
        <f>RIGHT(A807,8)</f>
        <v/>
      </c>
    </row>
    <row r="808">
      <c r="A808" s="44" t="n"/>
      <c r="C808" s="44" t="n"/>
      <c r="L808">
        <f>RIGHT(A808,8)</f>
        <v/>
      </c>
    </row>
    <row r="809">
      <c r="A809" s="44" t="n"/>
      <c r="C809" s="44" t="n"/>
      <c r="L809">
        <f>RIGHT(A809,8)</f>
        <v/>
      </c>
    </row>
    <row r="810">
      <c r="A810" s="44" t="n"/>
      <c r="C810" s="44" t="n"/>
      <c r="L810">
        <f>RIGHT(A810,8)</f>
        <v/>
      </c>
    </row>
    <row r="811">
      <c r="A811" s="44" t="n"/>
      <c r="C811" s="44" t="n"/>
      <c r="L811">
        <f>RIGHT(A811,8)</f>
        <v/>
      </c>
    </row>
    <row r="812">
      <c r="A812" s="44" t="n"/>
      <c r="C812" s="44" t="n"/>
      <c r="L812">
        <f>RIGHT(A812,8)</f>
        <v/>
      </c>
    </row>
    <row r="813">
      <c r="A813" s="44" t="n"/>
      <c r="C813" s="44" t="n"/>
      <c r="L813">
        <f>RIGHT(A813,8)</f>
        <v/>
      </c>
    </row>
    <row r="814">
      <c r="A814" s="44" t="n"/>
      <c r="C814" s="44" t="n"/>
      <c r="L814">
        <f>RIGHT(A814,8)</f>
        <v/>
      </c>
    </row>
    <row r="815">
      <c r="A815" s="44" t="n"/>
      <c r="C815" s="44" t="n"/>
      <c r="L815">
        <f>RIGHT(A815,8)</f>
        <v/>
      </c>
    </row>
    <row r="816">
      <c r="A816" s="44" t="n"/>
      <c r="C816" s="44" t="n"/>
      <c r="L816">
        <f>RIGHT(A816,8)</f>
        <v/>
      </c>
    </row>
    <row r="817">
      <c r="A817" s="44" t="n"/>
      <c r="C817" s="44" t="n"/>
      <c r="L817">
        <f>RIGHT(A817,8)</f>
        <v/>
      </c>
    </row>
    <row r="818">
      <c r="A818" s="44" t="n"/>
      <c r="C818" s="44" t="n"/>
      <c r="L818">
        <f>RIGHT(A818,8)</f>
        <v/>
      </c>
    </row>
    <row r="819">
      <c r="A819" s="44" t="n"/>
      <c r="C819" s="44" t="n"/>
      <c r="L819">
        <f>RIGHT(A819,8)</f>
        <v/>
      </c>
    </row>
    <row r="820">
      <c r="A820" s="44" t="n"/>
      <c r="C820" s="44" t="n"/>
      <c r="L820">
        <f>RIGHT(A820,8)</f>
        <v/>
      </c>
    </row>
    <row r="821">
      <c r="A821" s="44" t="n"/>
      <c r="C821" s="44" t="n"/>
      <c r="L821">
        <f>RIGHT(A821,8)</f>
        <v/>
      </c>
    </row>
    <row r="822">
      <c r="A822" s="44" t="n"/>
      <c r="C822" s="44" t="n"/>
      <c r="L822">
        <f>RIGHT(A822,8)</f>
        <v/>
      </c>
    </row>
    <row r="823">
      <c r="A823" s="44" t="n"/>
      <c r="C823" s="44" t="n"/>
      <c r="L823">
        <f>RIGHT(A823,8)</f>
        <v/>
      </c>
    </row>
    <row r="824">
      <c r="A824" s="44" t="n"/>
      <c r="C824" s="44" t="n"/>
      <c r="L824">
        <f>RIGHT(A824,8)</f>
        <v/>
      </c>
    </row>
    <row r="825">
      <c r="A825" s="44" t="n"/>
      <c r="C825" s="44" t="n"/>
      <c r="L825">
        <f>RIGHT(A825,8)</f>
        <v/>
      </c>
    </row>
    <row r="826">
      <c r="A826" s="44" t="n"/>
      <c r="C826" s="44" t="n"/>
      <c r="L826">
        <f>RIGHT(A826,8)</f>
        <v/>
      </c>
    </row>
    <row r="827">
      <c r="A827" s="44" t="n"/>
      <c r="C827" s="44" t="n"/>
      <c r="L827">
        <f>RIGHT(A827,8)</f>
        <v/>
      </c>
    </row>
    <row r="828">
      <c r="A828" s="44" t="n"/>
      <c r="C828" s="44" t="n"/>
      <c r="L828">
        <f>RIGHT(A828,8)</f>
        <v/>
      </c>
    </row>
    <row r="829">
      <c r="A829" s="44" t="n"/>
      <c r="C829" s="44" t="n"/>
      <c r="L829">
        <f>RIGHT(A829,8)</f>
        <v/>
      </c>
    </row>
    <row r="830">
      <c r="A830" s="44" t="n"/>
      <c r="C830" s="44" t="n"/>
      <c r="L830">
        <f>RIGHT(A830,8)</f>
        <v/>
      </c>
    </row>
    <row r="831">
      <c r="A831" s="44" t="n"/>
      <c r="C831" s="44" t="n"/>
      <c r="L831">
        <f>RIGHT(A831,8)</f>
        <v/>
      </c>
    </row>
    <row r="832">
      <c r="A832" s="44" t="n"/>
      <c r="C832" s="44" t="n"/>
      <c r="L832">
        <f>RIGHT(A832,8)</f>
        <v/>
      </c>
    </row>
    <row r="833">
      <c r="A833" s="44" t="n"/>
      <c r="C833" s="44" t="n"/>
      <c r="L833">
        <f>RIGHT(A833,8)</f>
        <v/>
      </c>
    </row>
    <row r="834">
      <c r="A834" s="44" t="n"/>
      <c r="C834" s="44" t="n"/>
      <c r="L834">
        <f>RIGHT(A834,8)</f>
        <v/>
      </c>
    </row>
    <row r="835">
      <c r="A835" s="44" t="n"/>
      <c r="C835" s="44" t="n"/>
      <c r="L835">
        <f>RIGHT(A835,8)</f>
        <v/>
      </c>
    </row>
    <row r="836">
      <c r="A836" s="44" t="n"/>
      <c r="C836" s="44" t="n"/>
      <c r="L836">
        <f>RIGHT(A836,8)</f>
        <v/>
      </c>
    </row>
    <row r="837">
      <c r="A837" s="44" t="n"/>
      <c r="C837" s="44" t="n"/>
      <c r="L837">
        <f>RIGHT(A837,8)</f>
        <v/>
      </c>
    </row>
    <row r="838">
      <c r="A838" s="44" t="n"/>
      <c r="C838" s="44" t="n"/>
      <c r="L838">
        <f>RIGHT(A838,8)</f>
        <v/>
      </c>
    </row>
    <row r="839">
      <c r="A839" s="44" t="n"/>
      <c r="C839" s="44" t="n"/>
      <c r="L839">
        <f>RIGHT(A839,8)</f>
        <v/>
      </c>
    </row>
    <row r="840">
      <c r="A840" s="44" t="n"/>
      <c r="C840" s="44" t="n"/>
      <c r="L840">
        <f>RIGHT(A840,8)</f>
        <v/>
      </c>
    </row>
    <row r="841">
      <c r="A841" s="44" t="n"/>
      <c r="C841" s="44" t="n"/>
      <c r="L841">
        <f>RIGHT(A841,8)</f>
        <v/>
      </c>
    </row>
    <row r="842">
      <c r="A842" s="44" t="n"/>
      <c r="C842" s="44" t="n"/>
      <c r="L842">
        <f>RIGHT(A842,8)</f>
        <v/>
      </c>
    </row>
    <row r="843">
      <c r="A843" s="44" t="n"/>
      <c r="C843" s="44" t="n"/>
      <c r="L843">
        <f>RIGHT(A843,8)</f>
        <v/>
      </c>
    </row>
    <row r="844">
      <c r="A844" s="44" t="n"/>
      <c r="C844" s="44" t="n"/>
      <c r="L844">
        <f>RIGHT(A844,8)</f>
        <v/>
      </c>
    </row>
    <row r="845">
      <c r="A845" s="44" t="n"/>
      <c r="C845" s="44" t="n"/>
      <c r="L845">
        <f>RIGHT(A845,8)</f>
        <v/>
      </c>
    </row>
    <row r="846">
      <c r="A846" s="44" t="n"/>
      <c r="C846" s="44" t="n"/>
      <c r="L846">
        <f>RIGHT(A846,8)</f>
        <v/>
      </c>
    </row>
    <row r="847">
      <c r="A847" s="44" t="n"/>
      <c r="C847" s="44" t="n"/>
      <c r="L847">
        <f>RIGHT(A847,8)</f>
        <v/>
      </c>
    </row>
    <row r="848">
      <c r="A848" s="44" t="n"/>
      <c r="C848" s="44" t="n"/>
      <c r="L848">
        <f>RIGHT(A848,8)</f>
        <v/>
      </c>
    </row>
    <row r="849">
      <c r="A849" s="44" t="n"/>
      <c r="C849" s="44" t="n"/>
      <c r="L849">
        <f>RIGHT(A849,8)</f>
        <v/>
      </c>
    </row>
    <row r="850">
      <c r="A850" s="44" t="n"/>
      <c r="C850" s="44" t="n"/>
      <c r="L850">
        <f>RIGHT(A850,8)</f>
        <v/>
      </c>
    </row>
    <row r="851">
      <c r="A851" s="44" t="n"/>
      <c r="C851" s="44" t="n"/>
      <c r="L851">
        <f>RIGHT(A851,8)</f>
        <v/>
      </c>
    </row>
    <row r="852">
      <c r="A852" s="44" t="n"/>
      <c r="C852" s="44" t="n"/>
      <c r="L852">
        <f>RIGHT(A852,8)</f>
        <v/>
      </c>
    </row>
    <row r="853">
      <c r="A853" s="44" t="n"/>
      <c r="C853" s="44" t="n"/>
      <c r="L853">
        <f>RIGHT(A853,8)</f>
        <v/>
      </c>
    </row>
    <row r="854">
      <c r="A854" s="44" t="n"/>
      <c r="C854" s="44" t="n"/>
      <c r="L854">
        <f>RIGHT(A854,8)</f>
        <v/>
      </c>
    </row>
    <row r="855">
      <c r="A855" s="44" t="n"/>
      <c r="C855" s="44" t="n"/>
      <c r="L855">
        <f>RIGHT(A855,8)</f>
        <v/>
      </c>
    </row>
    <row r="856">
      <c r="A856" s="44" t="n"/>
      <c r="C856" s="44" t="n"/>
      <c r="L856">
        <f>RIGHT(A856,8)</f>
        <v/>
      </c>
    </row>
    <row r="857">
      <c r="A857" s="44" t="n"/>
      <c r="C857" s="44" t="n"/>
      <c r="L857">
        <f>RIGHT(A857,8)</f>
        <v/>
      </c>
    </row>
    <row r="858">
      <c r="A858" s="44" t="n"/>
      <c r="C858" s="44" t="n"/>
      <c r="L858">
        <f>RIGHT(A858,8)</f>
        <v/>
      </c>
    </row>
    <row r="859">
      <c r="A859" s="44" t="n"/>
      <c r="C859" s="44" t="n"/>
      <c r="L859">
        <f>RIGHT(A859,8)</f>
        <v/>
      </c>
    </row>
    <row r="860">
      <c r="A860" s="44" t="n"/>
      <c r="C860" s="44" t="n"/>
      <c r="L860">
        <f>RIGHT(A860,8)</f>
        <v/>
      </c>
    </row>
    <row r="861">
      <c r="A861" s="44" t="n"/>
      <c r="C861" s="44" t="n"/>
      <c r="L861">
        <f>RIGHT(A861,8)</f>
        <v/>
      </c>
    </row>
    <row r="862">
      <c r="A862" s="44" t="n"/>
      <c r="C862" s="44" t="n"/>
      <c r="L862">
        <f>RIGHT(A862,8)</f>
        <v/>
      </c>
    </row>
    <row r="863">
      <c r="A863" s="44" t="n"/>
      <c r="C863" s="44" t="n"/>
      <c r="L863">
        <f>RIGHT(A863,8)</f>
        <v/>
      </c>
    </row>
    <row r="864">
      <c r="A864" s="44" t="n"/>
      <c r="C864" s="44" t="n"/>
      <c r="L864">
        <f>RIGHT(A864,8)</f>
        <v/>
      </c>
    </row>
    <row r="865">
      <c r="A865" s="44" t="n"/>
      <c r="C865" s="44" t="n"/>
      <c r="L865">
        <f>RIGHT(A865,8)</f>
        <v/>
      </c>
    </row>
    <row r="866">
      <c r="A866" s="44" t="n"/>
      <c r="C866" s="44" t="n"/>
      <c r="L866">
        <f>RIGHT(A866,8)</f>
        <v/>
      </c>
    </row>
    <row r="867">
      <c r="A867" s="44" t="n"/>
      <c r="C867" s="44" t="n"/>
      <c r="L867">
        <f>RIGHT(A867,8)</f>
        <v/>
      </c>
    </row>
    <row r="868">
      <c r="A868" s="44" t="n"/>
      <c r="C868" s="44" t="n"/>
      <c r="L868">
        <f>RIGHT(A868,8)</f>
        <v/>
      </c>
    </row>
    <row r="869">
      <c r="A869" s="44" t="n"/>
      <c r="C869" s="44" t="n"/>
      <c r="L869">
        <f>RIGHT(A869,8)</f>
        <v/>
      </c>
    </row>
    <row r="870">
      <c r="A870" s="44" t="n"/>
      <c r="C870" s="44" t="n"/>
      <c r="L870">
        <f>RIGHT(A870,8)</f>
        <v/>
      </c>
    </row>
    <row r="871">
      <c r="A871" s="44" t="n"/>
      <c r="C871" s="44" t="n"/>
      <c r="L871">
        <f>RIGHT(A871,8)</f>
        <v/>
      </c>
    </row>
    <row r="872">
      <c r="A872" s="44" t="n"/>
      <c r="C872" s="44" t="n"/>
      <c r="L872">
        <f>RIGHT(A872,8)</f>
        <v/>
      </c>
    </row>
    <row r="873">
      <c r="A873" s="44" t="n"/>
      <c r="C873" s="44" t="n"/>
      <c r="L873">
        <f>RIGHT(A873,8)</f>
        <v/>
      </c>
    </row>
    <row r="874">
      <c r="A874" s="44" t="n"/>
      <c r="C874" s="44" t="n"/>
      <c r="L874">
        <f>RIGHT(A874,8)</f>
        <v/>
      </c>
    </row>
    <row r="875">
      <c r="A875" s="44" t="n"/>
      <c r="C875" s="44" t="n"/>
      <c r="L875">
        <f>RIGHT(A875,8)</f>
        <v/>
      </c>
    </row>
    <row r="876">
      <c r="A876" s="44" t="n"/>
      <c r="C876" s="44" t="n"/>
      <c r="L876">
        <f>RIGHT(A876,8)</f>
        <v/>
      </c>
    </row>
    <row r="877">
      <c r="A877" s="44" t="n"/>
      <c r="C877" s="44" t="n"/>
      <c r="L877">
        <f>RIGHT(A877,8)</f>
        <v/>
      </c>
    </row>
    <row r="878">
      <c r="A878" s="44" t="n"/>
      <c r="C878" s="44" t="n"/>
      <c r="L878">
        <f>RIGHT(A878,8)</f>
        <v/>
      </c>
    </row>
    <row r="879">
      <c r="A879" s="44" t="n"/>
      <c r="C879" s="44" t="n"/>
      <c r="L879">
        <f>RIGHT(A879,8)</f>
        <v/>
      </c>
    </row>
    <row r="880">
      <c r="A880" s="44" t="n"/>
      <c r="C880" s="44" t="n"/>
      <c r="L880">
        <f>RIGHT(A880,8)</f>
        <v/>
      </c>
    </row>
    <row r="881">
      <c r="A881" s="44" t="n"/>
      <c r="C881" s="44" t="n"/>
      <c r="L881">
        <f>RIGHT(A881,8)</f>
        <v/>
      </c>
    </row>
    <row r="882">
      <c r="A882" s="44" t="n"/>
      <c r="C882" s="44" t="n"/>
      <c r="L882">
        <f>RIGHT(A882,8)</f>
        <v/>
      </c>
    </row>
    <row r="883">
      <c r="A883" s="44" t="n"/>
      <c r="C883" s="44" t="n"/>
      <c r="L883">
        <f>RIGHT(A883,8)</f>
        <v/>
      </c>
    </row>
    <row r="884">
      <c r="A884" s="44" t="n"/>
      <c r="C884" s="44" t="n"/>
      <c r="L884">
        <f>RIGHT(A884,8)</f>
        <v/>
      </c>
    </row>
    <row r="885">
      <c r="A885" s="44" t="n"/>
      <c r="C885" s="44" t="n"/>
      <c r="L885">
        <f>RIGHT(A885,8)</f>
        <v/>
      </c>
    </row>
    <row r="886">
      <c r="A886" s="44" t="n"/>
      <c r="C886" s="44" t="n"/>
      <c r="L886">
        <f>RIGHT(A886,8)</f>
        <v/>
      </c>
    </row>
    <row r="887">
      <c r="A887" s="44" t="n"/>
      <c r="C887" s="44" t="n"/>
      <c r="L887">
        <f>RIGHT(A887,8)</f>
        <v/>
      </c>
    </row>
    <row r="888">
      <c r="A888" s="44" t="n"/>
      <c r="C888" s="44" t="n"/>
      <c r="L888">
        <f>RIGHT(A888,8)</f>
        <v/>
      </c>
    </row>
    <row r="889">
      <c r="A889" s="44" t="n"/>
      <c r="C889" s="44" t="n"/>
      <c r="L889">
        <f>RIGHT(A889,8)</f>
        <v/>
      </c>
    </row>
    <row r="890">
      <c r="A890" s="44" t="n"/>
      <c r="C890" s="44" t="n"/>
      <c r="L890">
        <f>RIGHT(A890,8)</f>
        <v/>
      </c>
    </row>
    <row r="891">
      <c r="A891" s="44" t="n"/>
      <c r="C891" s="44" t="n"/>
      <c r="L891">
        <f>RIGHT(A891,8)</f>
        <v/>
      </c>
    </row>
    <row r="892">
      <c r="A892" s="44" t="n"/>
      <c r="C892" s="44" t="n"/>
      <c r="L892">
        <f>RIGHT(A892,8)</f>
        <v/>
      </c>
    </row>
    <row r="893">
      <c r="A893" s="44" t="n"/>
      <c r="C893" s="44" t="n"/>
      <c r="L893">
        <f>RIGHT(A893,8)</f>
        <v/>
      </c>
    </row>
    <row r="894">
      <c r="A894" s="44" t="n"/>
      <c r="C894" s="44" t="n"/>
      <c r="L894">
        <f>RIGHT(A894,8)</f>
        <v/>
      </c>
    </row>
    <row r="895">
      <c r="A895" s="44" t="n"/>
      <c r="C895" s="44" t="n"/>
      <c r="L895">
        <f>RIGHT(A895,8)</f>
        <v/>
      </c>
    </row>
    <row r="896">
      <c r="A896" s="44" t="n"/>
      <c r="C896" s="44" t="n"/>
      <c r="L896">
        <f>RIGHT(A896,8)</f>
        <v/>
      </c>
    </row>
    <row r="897">
      <c r="A897" s="44" t="n"/>
      <c r="C897" s="44" t="n"/>
      <c r="L897">
        <f>RIGHT(A897,8)</f>
        <v/>
      </c>
    </row>
    <row r="898">
      <c r="A898" s="44" t="n"/>
      <c r="C898" s="44" t="n"/>
      <c r="L898">
        <f>RIGHT(A898,8)</f>
        <v/>
      </c>
    </row>
    <row r="899">
      <c r="A899" s="44" t="n"/>
      <c r="C899" s="44" t="n"/>
      <c r="L899">
        <f>RIGHT(A899,8)</f>
        <v/>
      </c>
    </row>
    <row r="900">
      <c r="A900" s="44" t="n"/>
      <c r="C900" s="44" t="n"/>
      <c r="L900">
        <f>RIGHT(A900,8)</f>
        <v/>
      </c>
    </row>
    <row r="901">
      <c r="A901" s="44" t="n"/>
      <c r="C901" s="44" t="n"/>
      <c r="L901">
        <f>RIGHT(A901,8)</f>
        <v/>
      </c>
    </row>
    <row r="902">
      <c r="A902" s="44" t="n"/>
      <c r="C902" s="44" t="n"/>
      <c r="L902">
        <f>RIGHT(A902,8)</f>
        <v/>
      </c>
    </row>
    <row r="903">
      <c r="A903" s="44" t="n"/>
      <c r="C903" s="44" t="n"/>
      <c r="L903">
        <f>RIGHT(A903,8)</f>
        <v/>
      </c>
    </row>
    <row r="904">
      <c r="A904" s="44" t="n"/>
      <c r="C904" s="44" t="n"/>
      <c r="L904">
        <f>RIGHT(A904,8)</f>
        <v/>
      </c>
    </row>
    <row r="905">
      <c r="A905" s="44" t="n"/>
      <c r="C905" s="44" t="n"/>
      <c r="L905">
        <f>RIGHT(A905,8)</f>
        <v/>
      </c>
    </row>
    <row r="906">
      <c r="A906" s="44" t="n"/>
      <c r="C906" s="44" t="n"/>
      <c r="L906">
        <f>RIGHT(A906,8)</f>
        <v/>
      </c>
    </row>
    <row r="907">
      <c r="A907" s="44" t="n"/>
      <c r="C907" s="44" t="n"/>
      <c r="L907">
        <f>RIGHT(A907,8)</f>
        <v/>
      </c>
    </row>
    <row r="908">
      <c r="A908" s="44" t="n"/>
      <c r="C908" s="44" t="n"/>
      <c r="L908">
        <f>RIGHT(A908,8)</f>
        <v/>
      </c>
    </row>
    <row r="909">
      <c r="A909" s="44" t="n"/>
      <c r="C909" s="44" t="n"/>
      <c r="L909">
        <f>RIGHT(A909,8)</f>
        <v/>
      </c>
    </row>
    <row r="910">
      <c r="A910" s="44" t="n"/>
      <c r="C910" s="44" t="n"/>
      <c r="L910">
        <f>RIGHT(A910,8)</f>
        <v/>
      </c>
    </row>
    <row r="911">
      <c r="A911" s="44" t="n"/>
      <c r="C911" s="44" t="n"/>
      <c r="L911">
        <f>RIGHT(A911,8)</f>
        <v/>
      </c>
    </row>
    <row r="912">
      <c r="A912" s="44" t="n"/>
      <c r="C912" s="44" t="n"/>
      <c r="L912">
        <f>RIGHT(A912,8)</f>
        <v/>
      </c>
    </row>
    <row r="913">
      <c r="A913" s="44" t="n"/>
      <c r="C913" s="44" t="n"/>
      <c r="L913">
        <f>RIGHT(A913,8)</f>
        <v/>
      </c>
    </row>
    <row r="914">
      <c r="A914" s="44" t="n"/>
      <c r="C914" s="44" t="n"/>
      <c r="L914">
        <f>RIGHT(A914,8)</f>
        <v/>
      </c>
    </row>
    <row r="915">
      <c r="A915" s="44" t="n"/>
      <c r="C915" s="44" t="n"/>
      <c r="L915">
        <f>RIGHT(A915,8)</f>
        <v/>
      </c>
    </row>
    <row r="916">
      <c r="A916" s="44" t="n"/>
      <c r="C916" s="44" t="n"/>
      <c r="L916">
        <f>RIGHT(A916,8)</f>
        <v/>
      </c>
    </row>
    <row r="917">
      <c r="A917" s="44" t="n"/>
      <c r="C917" s="44" t="n"/>
      <c r="L917">
        <f>RIGHT(A917,8)</f>
        <v/>
      </c>
    </row>
    <row r="918">
      <c r="A918" s="44" t="n"/>
      <c r="C918" s="44" t="n"/>
      <c r="L918">
        <f>RIGHT(A918,8)</f>
        <v/>
      </c>
    </row>
    <row r="919">
      <c r="A919" s="44" t="n"/>
      <c r="C919" s="44" t="n"/>
      <c r="L919">
        <f>RIGHT(A919,8)</f>
        <v/>
      </c>
    </row>
    <row r="920">
      <c r="A920" s="44" t="n"/>
      <c r="C920" s="44" t="n"/>
      <c r="L920">
        <f>RIGHT(A920,8)</f>
        <v/>
      </c>
    </row>
    <row r="921">
      <c r="A921" s="44" t="n"/>
      <c r="C921" s="44" t="n"/>
      <c r="L921">
        <f>RIGHT(A921,8)</f>
        <v/>
      </c>
    </row>
    <row r="922">
      <c r="A922" s="44" t="n"/>
      <c r="C922" s="44" t="n"/>
      <c r="L922">
        <f>RIGHT(A922,8)</f>
        <v/>
      </c>
    </row>
    <row r="923">
      <c r="A923" s="44" t="n"/>
      <c r="C923" s="44" t="n"/>
      <c r="L923">
        <f>RIGHT(A923,8)</f>
        <v/>
      </c>
    </row>
    <row r="924">
      <c r="A924" s="44" t="n"/>
      <c r="C924" s="44" t="n"/>
      <c r="L924">
        <f>RIGHT(A924,8)</f>
        <v/>
      </c>
    </row>
    <row r="925">
      <c r="A925" s="44" t="n"/>
      <c r="C925" s="44" t="n"/>
      <c r="L925">
        <f>RIGHT(A925,8)</f>
        <v/>
      </c>
    </row>
    <row r="926">
      <c r="A926" s="44" t="n"/>
      <c r="C926" s="44" t="n"/>
      <c r="L926">
        <f>RIGHT(A926,8)</f>
        <v/>
      </c>
    </row>
    <row r="927">
      <c r="A927" s="44" t="n"/>
      <c r="C927" s="44" t="n"/>
      <c r="L927">
        <f>RIGHT(A927,8)</f>
        <v/>
      </c>
    </row>
    <row r="928">
      <c r="A928" s="44" t="n"/>
      <c r="C928" s="44" t="n"/>
      <c r="L928">
        <f>RIGHT(A928,8)</f>
        <v/>
      </c>
    </row>
    <row r="929">
      <c r="A929" s="44" t="n"/>
      <c r="C929" s="44" t="n"/>
      <c r="L929">
        <f>RIGHT(A929,8)</f>
        <v/>
      </c>
    </row>
    <row r="930">
      <c r="A930" s="44" t="n"/>
      <c r="C930" s="44" t="n"/>
      <c r="L930">
        <f>RIGHT(A930,8)</f>
        <v/>
      </c>
    </row>
    <row r="931">
      <c r="A931" s="44" t="n"/>
      <c r="C931" s="44" t="n"/>
      <c r="L931">
        <f>RIGHT(A931,8)</f>
        <v/>
      </c>
    </row>
    <row r="932">
      <c r="A932" s="44" t="n"/>
      <c r="C932" s="44" t="n"/>
      <c r="L932">
        <f>RIGHT(A932,8)</f>
        <v/>
      </c>
    </row>
    <row r="933">
      <c r="A933" s="44" t="n"/>
      <c r="C933" s="44" t="n"/>
      <c r="L933">
        <f>RIGHT(A933,8)</f>
        <v/>
      </c>
    </row>
    <row r="934">
      <c r="A934" s="44" t="n"/>
      <c r="C934" s="44" t="n"/>
      <c r="L934">
        <f>RIGHT(A934,8)</f>
        <v/>
      </c>
    </row>
    <row r="935">
      <c r="A935" s="44" t="n"/>
      <c r="C935" s="44" t="n"/>
      <c r="L935">
        <f>RIGHT(A935,8)</f>
        <v/>
      </c>
    </row>
    <row r="936">
      <c r="A936" s="44" t="n"/>
      <c r="C936" s="44" t="n"/>
      <c r="L936">
        <f>RIGHT(A936,8)</f>
        <v/>
      </c>
    </row>
    <row r="937">
      <c r="A937" s="44" t="n"/>
      <c r="C937" s="44" t="n"/>
      <c r="L937">
        <f>RIGHT(A937,8)</f>
        <v/>
      </c>
    </row>
    <row r="938">
      <c r="A938" s="44" t="n"/>
      <c r="C938" s="44" t="n"/>
      <c r="L938">
        <f>RIGHT(A938,8)</f>
        <v/>
      </c>
    </row>
    <row r="939">
      <c r="A939" s="44" t="n"/>
      <c r="C939" s="44" t="n"/>
      <c r="L939">
        <f>RIGHT(A939,8)</f>
        <v/>
      </c>
    </row>
    <row r="940">
      <c r="A940" s="44" t="n"/>
      <c r="C940" s="44" t="n"/>
      <c r="L940">
        <f>RIGHT(A940,8)</f>
        <v/>
      </c>
    </row>
    <row r="941">
      <c r="A941" s="44" t="n"/>
      <c r="C941" s="44" t="n"/>
      <c r="L941">
        <f>RIGHT(A941,8)</f>
        <v/>
      </c>
    </row>
    <row r="942">
      <c r="A942" s="44" t="n"/>
      <c r="C942" s="44" t="n"/>
      <c r="L942">
        <f>RIGHT(A942,8)</f>
        <v/>
      </c>
    </row>
    <row r="943">
      <c r="A943" s="44" t="n"/>
      <c r="C943" s="44" t="n"/>
      <c r="L943">
        <f>RIGHT(A943,8)</f>
        <v/>
      </c>
    </row>
    <row r="944">
      <c r="A944" s="44" t="n"/>
      <c r="C944" s="44" t="n"/>
      <c r="L944">
        <f>RIGHT(A944,8)</f>
        <v/>
      </c>
    </row>
    <row r="945">
      <c r="A945" s="44" t="n"/>
      <c r="C945" s="44" t="n"/>
      <c r="L945">
        <f>RIGHT(A945,8)</f>
        <v/>
      </c>
    </row>
    <row r="946">
      <c r="A946" s="44" t="n"/>
      <c r="C946" s="44" t="n"/>
      <c r="L946">
        <f>RIGHT(A946,8)</f>
        <v/>
      </c>
    </row>
    <row r="947">
      <c r="A947" s="44" t="n"/>
      <c r="C947" s="44" t="n"/>
      <c r="L947">
        <f>RIGHT(A947,8)</f>
        <v/>
      </c>
    </row>
    <row r="948">
      <c r="A948" s="44" t="n"/>
      <c r="C948" s="44" t="n"/>
      <c r="L948">
        <f>RIGHT(A948,8)</f>
        <v/>
      </c>
    </row>
    <row r="949">
      <c r="A949" s="44" t="n"/>
      <c r="C949" s="44" t="n"/>
      <c r="L949">
        <f>RIGHT(A949,8)</f>
        <v/>
      </c>
    </row>
    <row r="950">
      <c r="A950" s="44" t="n"/>
      <c r="C950" s="44" t="n"/>
      <c r="L950">
        <f>RIGHT(A950,8)</f>
        <v/>
      </c>
    </row>
    <row r="951">
      <c r="A951" s="44" t="n"/>
      <c r="C951" s="44" t="n"/>
      <c r="L951">
        <f>RIGHT(A951,8)</f>
        <v/>
      </c>
    </row>
    <row r="952">
      <c r="A952" s="44" t="n"/>
      <c r="C952" s="44" t="n"/>
      <c r="L952">
        <f>RIGHT(A952,8)</f>
        <v/>
      </c>
    </row>
    <row r="953">
      <c r="A953" s="44" t="n"/>
      <c r="C953" s="44" t="n"/>
      <c r="L953">
        <f>RIGHT(A953,8)</f>
        <v/>
      </c>
    </row>
    <row r="954">
      <c r="A954" s="44" t="n"/>
      <c r="C954" s="44" t="n"/>
      <c r="L954">
        <f>RIGHT(A954,8)</f>
        <v/>
      </c>
    </row>
    <row r="955">
      <c r="A955" s="44" t="n"/>
      <c r="C955" s="44" t="n"/>
      <c r="L955">
        <f>RIGHT(A955,8)</f>
        <v/>
      </c>
    </row>
    <row r="956">
      <c r="A956" s="44" t="n"/>
      <c r="C956" s="44" t="n"/>
      <c r="L956">
        <f>RIGHT(A956,8)</f>
        <v/>
      </c>
    </row>
    <row r="957">
      <c r="A957" s="44" t="n"/>
      <c r="C957" s="44" t="n"/>
      <c r="L957">
        <f>RIGHT(A957,8)</f>
        <v/>
      </c>
    </row>
    <row r="958">
      <c r="A958" s="44" t="n"/>
      <c r="C958" s="44" t="n"/>
      <c r="L958">
        <f>RIGHT(A958,8)</f>
        <v/>
      </c>
    </row>
    <row r="959">
      <c r="A959" s="44" t="n"/>
      <c r="C959" s="44" t="n"/>
      <c r="L959">
        <f>RIGHT(A959,8)</f>
        <v/>
      </c>
    </row>
    <row r="960">
      <c r="A960" s="44" t="n"/>
      <c r="C960" s="44" t="n"/>
      <c r="L960">
        <f>RIGHT(A960,8)</f>
        <v/>
      </c>
    </row>
    <row r="961">
      <c r="A961" s="44" t="n"/>
      <c r="C961" s="44" t="n"/>
      <c r="L961">
        <f>RIGHT(A961,8)</f>
        <v/>
      </c>
    </row>
    <row r="962">
      <c r="A962" s="44" t="n"/>
      <c r="C962" s="44" t="n"/>
      <c r="L962">
        <f>RIGHT(A962,8)</f>
        <v/>
      </c>
    </row>
    <row r="963">
      <c r="A963" s="44" t="n"/>
      <c r="C963" s="44" t="n"/>
      <c r="L963">
        <f>RIGHT(A963,8)</f>
        <v/>
      </c>
    </row>
    <row r="964">
      <c r="A964" s="44" t="n"/>
      <c r="C964" s="44" t="n"/>
      <c r="L964">
        <f>RIGHT(A964,8)</f>
        <v/>
      </c>
    </row>
    <row r="965">
      <c r="A965" s="44" t="n"/>
      <c r="C965" s="44" t="n"/>
      <c r="L965">
        <f>RIGHT(A965,8)</f>
        <v/>
      </c>
    </row>
    <row r="966">
      <c r="A966" s="44" t="n"/>
      <c r="C966" s="44" t="n"/>
      <c r="L966">
        <f>RIGHT(A966,8)</f>
        <v/>
      </c>
    </row>
    <row r="967">
      <c r="A967" s="44" t="n"/>
      <c r="C967" s="44" t="n"/>
      <c r="L967">
        <f>RIGHT(A967,8)</f>
        <v/>
      </c>
    </row>
    <row r="968">
      <c r="A968" s="44" t="n"/>
      <c r="C968" s="44" t="n"/>
      <c r="L968">
        <f>RIGHT(A968,8)</f>
        <v/>
      </c>
    </row>
    <row r="969">
      <c r="A969" s="44" t="n"/>
      <c r="C969" s="44" t="n"/>
      <c r="L969">
        <f>RIGHT(A969,8)</f>
        <v/>
      </c>
    </row>
    <row r="970">
      <c r="A970" s="44" t="n"/>
      <c r="C970" s="44" t="n"/>
      <c r="L970">
        <f>RIGHT(A970,8)</f>
        <v/>
      </c>
    </row>
    <row r="971">
      <c r="A971" s="44" t="n"/>
      <c r="C971" s="44" t="n"/>
      <c r="L971">
        <f>RIGHT(A971,8)</f>
        <v/>
      </c>
    </row>
    <row r="972">
      <c r="A972" s="44" t="n"/>
      <c r="C972" s="44" t="n"/>
      <c r="L972">
        <f>RIGHT(A972,8)</f>
        <v/>
      </c>
    </row>
    <row r="973">
      <c r="A973" s="44" t="n"/>
      <c r="C973" s="44" t="n"/>
      <c r="L973">
        <f>RIGHT(A973,8)</f>
        <v/>
      </c>
    </row>
    <row r="974">
      <c r="A974" s="44" t="n"/>
      <c r="C974" s="44" t="n"/>
      <c r="L974">
        <f>RIGHT(A974,8)</f>
        <v/>
      </c>
    </row>
    <row r="975">
      <c r="A975" s="44" t="n"/>
      <c r="C975" s="44" t="n"/>
      <c r="L975">
        <f>RIGHT(A975,8)</f>
        <v/>
      </c>
    </row>
    <row r="976">
      <c r="A976" s="44" t="n"/>
      <c r="C976" s="44" t="n"/>
      <c r="L976">
        <f>RIGHT(A976,8)</f>
        <v/>
      </c>
    </row>
    <row r="977">
      <c r="A977" s="44" t="n"/>
      <c r="C977" s="44" t="n"/>
      <c r="L977">
        <f>RIGHT(A977,8)</f>
        <v/>
      </c>
    </row>
    <row r="978">
      <c r="A978" s="44" t="n"/>
      <c r="C978" s="44" t="n"/>
      <c r="L978">
        <f>RIGHT(A978,8)</f>
        <v/>
      </c>
    </row>
    <row r="979">
      <c r="A979" s="44" t="n"/>
      <c r="C979" s="44" t="n"/>
      <c r="L979">
        <f>RIGHT(A979,8)</f>
        <v/>
      </c>
    </row>
    <row r="980">
      <c r="A980" s="44" t="n"/>
      <c r="C980" s="44" t="n"/>
      <c r="L980">
        <f>RIGHT(A980,8)</f>
        <v/>
      </c>
    </row>
    <row r="981">
      <c r="A981" s="44" t="n"/>
      <c r="C981" s="44" t="n"/>
      <c r="L981">
        <f>RIGHT(A981,8)</f>
        <v/>
      </c>
    </row>
    <row r="982">
      <c r="A982" s="44" t="n"/>
      <c r="C982" s="44" t="n"/>
      <c r="L982">
        <f>RIGHT(A982,8)</f>
        <v/>
      </c>
    </row>
    <row r="983">
      <c r="A983" s="44" t="n"/>
      <c r="C983" s="44" t="n"/>
      <c r="L983">
        <f>RIGHT(A983,8)</f>
        <v/>
      </c>
    </row>
    <row r="984">
      <c r="A984" s="44" t="n"/>
      <c r="C984" s="44" t="n"/>
      <c r="L984">
        <f>RIGHT(A984,8)</f>
        <v/>
      </c>
    </row>
    <row r="985">
      <c r="A985" s="44" t="n"/>
      <c r="C985" s="44" t="n"/>
      <c r="L985">
        <f>RIGHT(A985,8)</f>
        <v/>
      </c>
    </row>
    <row r="986">
      <c r="A986" s="44" t="n"/>
      <c r="C986" s="44" t="n"/>
      <c r="L986">
        <f>RIGHT(A986,8)</f>
        <v/>
      </c>
    </row>
    <row r="987">
      <c r="A987" s="44" t="n"/>
      <c r="C987" s="44" t="n"/>
      <c r="L987">
        <f>RIGHT(A987,8)</f>
        <v/>
      </c>
    </row>
    <row r="988">
      <c r="A988" s="44" t="n"/>
      <c r="C988" s="44" t="n"/>
      <c r="L988">
        <f>RIGHT(A988,8)</f>
        <v/>
      </c>
    </row>
    <row r="989">
      <c r="A989" s="44" t="n"/>
      <c r="C989" s="44" t="n"/>
      <c r="L989">
        <f>RIGHT(A989,8)</f>
        <v/>
      </c>
    </row>
    <row r="990">
      <c r="A990" s="44" t="n"/>
      <c r="C990" s="44" t="n"/>
      <c r="L990">
        <f>RIGHT(A990,8)</f>
        <v/>
      </c>
    </row>
    <row r="991">
      <c r="A991" s="44" t="n"/>
      <c r="C991" s="44" t="n"/>
      <c r="L991">
        <f>RIGHT(A991,8)</f>
        <v/>
      </c>
    </row>
    <row r="992">
      <c r="A992" s="44" t="n"/>
      <c r="C992" s="44" t="n"/>
      <c r="L992">
        <f>RIGHT(A992,8)</f>
        <v/>
      </c>
    </row>
    <row r="993">
      <c r="A993" s="44" t="n"/>
      <c r="C993" s="44" t="n"/>
      <c r="L993">
        <f>RIGHT(A993,8)</f>
        <v/>
      </c>
    </row>
    <row r="994">
      <c r="A994" s="44" t="n"/>
      <c r="C994" s="44" t="n"/>
      <c r="L994">
        <f>RIGHT(A994,8)</f>
        <v/>
      </c>
    </row>
    <row r="995">
      <c r="A995" s="44" t="n"/>
      <c r="C995" s="44" t="n"/>
      <c r="L995">
        <f>RIGHT(A995,8)</f>
        <v/>
      </c>
    </row>
    <row r="996">
      <c r="A996" s="44" t="n"/>
      <c r="C996" s="44" t="n"/>
      <c r="L996">
        <f>RIGHT(A996,8)</f>
        <v/>
      </c>
    </row>
    <row r="997">
      <c r="A997" s="44" t="n"/>
      <c r="C997" s="44" t="n"/>
      <c r="L997">
        <f>RIGHT(A997,8)</f>
        <v/>
      </c>
    </row>
    <row r="998">
      <c r="A998" s="44" t="n"/>
      <c r="C998" s="44" t="n"/>
      <c r="L998">
        <f>RIGHT(A998,8)</f>
        <v/>
      </c>
    </row>
    <row r="999">
      <c r="A999" s="44" t="n"/>
      <c r="C999" s="44" t="n"/>
      <c r="L999">
        <f>RIGHT(A999,8)</f>
        <v/>
      </c>
    </row>
    <row r="1000">
      <c r="A1000" s="44" t="n"/>
      <c r="C1000" s="44" t="n"/>
      <c r="L1000">
        <f>RIGHT(A1000,8)</f>
        <v/>
      </c>
    </row>
    <row r="1001">
      <c r="A1001" s="44" t="n"/>
      <c r="C1001" s="44" t="n"/>
      <c r="L1001">
        <f>RIGHT(A1001,8)</f>
        <v/>
      </c>
    </row>
    <row r="1002">
      <c r="A1002" s="44" t="n"/>
      <c r="C1002" s="44" t="n"/>
      <c r="L1002">
        <f>RIGHT(A1002,8)</f>
        <v/>
      </c>
    </row>
    <row r="1003">
      <c r="A1003" s="44" t="n"/>
      <c r="C1003" s="44" t="n"/>
      <c r="L1003">
        <f>RIGHT(A1003,8)</f>
        <v/>
      </c>
    </row>
    <row r="1004">
      <c r="A1004" s="44" t="n"/>
      <c r="C1004" s="44" t="n"/>
      <c r="L1004">
        <f>RIGHT(A1004,8)</f>
        <v/>
      </c>
    </row>
    <row r="1005">
      <c r="A1005" s="44" t="n"/>
      <c r="C1005" s="44" t="n"/>
      <c r="L1005">
        <f>RIGHT(A1005,8)</f>
        <v/>
      </c>
    </row>
    <row r="1006">
      <c r="A1006" s="44" t="n"/>
      <c r="C1006" s="44" t="n"/>
      <c r="L1006">
        <f>RIGHT(A1006,8)</f>
        <v/>
      </c>
    </row>
    <row r="1007">
      <c r="A1007" s="44" t="n"/>
      <c r="C1007" s="44" t="n"/>
      <c r="L1007">
        <f>RIGHT(A1007,8)</f>
        <v/>
      </c>
    </row>
    <row r="1008">
      <c r="A1008" s="44" t="n"/>
      <c r="C1008" s="44" t="n"/>
      <c r="L1008">
        <f>RIGHT(A1008,8)</f>
        <v/>
      </c>
    </row>
    <row r="1009">
      <c r="A1009" s="44" t="n"/>
      <c r="C1009" s="44" t="n"/>
      <c r="L1009">
        <f>RIGHT(A1009,8)</f>
        <v/>
      </c>
    </row>
    <row r="1010">
      <c r="A1010" s="44" t="n"/>
      <c r="C1010" s="44" t="n"/>
      <c r="L1010">
        <f>RIGHT(A1010,8)</f>
        <v/>
      </c>
    </row>
    <row r="1011">
      <c r="A1011" s="44" t="n"/>
      <c r="C1011" s="44" t="n"/>
      <c r="L1011">
        <f>RIGHT(A1011,8)</f>
        <v/>
      </c>
    </row>
    <row r="1012">
      <c r="A1012" s="44" t="n"/>
      <c r="C1012" s="44" t="n"/>
      <c r="L1012">
        <f>RIGHT(A1012,8)</f>
        <v/>
      </c>
    </row>
    <row r="1013">
      <c r="A1013" s="44" t="n"/>
      <c r="C1013" s="44" t="n"/>
      <c r="L1013">
        <f>RIGHT(A1013,8)</f>
        <v/>
      </c>
    </row>
    <row r="1014">
      <c r="A1014" s="44" t="n"/>
      <c r="C1014" s="44" t="n"/>
      <c r="L1014">
        <f>RIGHT(A1014,8)</f>
        <v/>
      </c>
    </row>
    <row r="1015">
      <c r="A1015" s="44" t="n"/>
      <c r="C1015" s="44" t="n"/>
      <c r="L1015">
        <f>RIGHT(A1015,8)</f>
        <v/>
      </c>
    </row>
    <row r="1016">
      <c r="A1016" s="44" t="n"/>
      <c r="C1016" s="44" t="n"/>
      <c r="L1016">
        <f>RIGHT(A1016,8)</f>
        <v/>
      </c>
    </row>
    <row r="1017">
      <c r="A1017" s="44" t="n"/>
      <c r="C1017" s="44" t="n"/>
      <c r="L1017">
        <f>RIGHT(A1017,8)</f>
        <v/>
      </c>
    </row>
    <row r="1018">
      <c r="A1018" s="44" t="n"/>
      <c r="C1018" s="44" t="n"/>
      <c r="L1018">
        <f>RIGHT(A1018,8)</f>
        <v/>
      </c>
    </row>
    <row r="1019">
      <c r="A1019" s="44" t="n"/>
      <c r="C1019" s="44" t="n"/>
      <c r="L1019">
        <f>RIGHT(A1019,8)</f>
        <v/>
      </c>
    </row>
    <row r="1020">
      <c r="A1020" s="44" t="n"/>
      <c r="C1020" s="44" t="n"/>
      <c r="L1020">
        <f>RIGHT(A1020,8)</f>
        <v/>
      </c>
    </row>
    <row r="1021">
      <c r="A1021" s="44" t="n"/>
      <c r="C1021" s="44" t="n"/>
      <c r="L1021">
        <f>RIGHT(A1021,8)</f>
        <v/>
      </c>
    </row>
    <row r="1022">
      <c r="A1022" s="44" t="n"/>
      <c r="C1022" s="44" t="n"/>
      <c r="L1022">
        <f>RIGHT(A1022,8)</f>
        <v/>
      </c>
    </row>
    <row r="1023">
      <c r="A1023" s="44" t="n"/>
      <c r="C1023" s="44" t="n"/>
      <c r="L1023">
        <f>RIGHT(A1023,8)</f>
        <v/>
      </c>
    </row>
    <row r="1024">
      <c r="A1024" s="44" t="n"/>
      <c r="C1024" s="44" t="n"/>
      <c r="L1024">
        <f>RIGHT(A1024,8)</f>
        <v/>
      </c>
    </row>
    <row r="1025">
      <c r="A1025" s="44" t="n"/>
      <c r="C1025" s="44" t="n"/>
      <c r="L1025">
        <f>RIGHT(A1025,8)</f>
        <v/>
      </c>
    </row>
    <row r="1026">
      <c r="A1026" s="44" t="n"/>
      <c r="C1026" s="44" t="n"/>
      <c r="L1026">
        <f>RIGHT(A1026,8)</f>
        <v/>
      </c>
    </row>
    <row r="1027">
      <c r="A1027" s="44" t="n"/>
      <c r="C1027" s="44" t="n"/>
      <c r="L1027">
        <f>RIGHT(A1027,8)</f>
        <v/>
      </c>
    </row>
    <row r="1028">
      <c r="A1028" s="44" t="n"/>
      <c r="C1028" s="44" t="n"/>
      <c r="L1028">
        <f>RIGHT(A1028,8)</f>
        <v/>
      </c>
    </row>
    <row r="1029">
      <c r="A1029" s="44" t="n"/>
      <c r="C1029" s="44" t="n"/>
      <c r="L1029">
        <f>RIGHT(A1029,8)</f>
        <v/>
      </c>
    </row>
    <row r="1030">
      <c r="A1030" s="44" t="n"/>
      <c r="C1030" s="44" t="n"/>
      <c r="L1030">
        <f>RIGHT(A1030,8)</f>
        <v/>
      </c>
    </row>
    <row r="1031">
      <c r="A1031" s="44" t="n"/>
      <c r="C1031" s="44" t="n"/>
      <c r="L1031">
        <f>RIGHT(A1031,8)</f>
        <v/>
      </c>
    </row>
    <row r="1032">
      <c r="A1032" s="44" t="n"/>
      <c r="C1032" s="44" t="n"/>
      <c r="L1032">
        <f>RIGHT(A1032,8)</f>
        <v/>
      </c>
    </row>
    <row r="1033">
      <c r="A1033" s="44" t="n"/>
      <c r="C1033" s="44" t="n"/>
      <c r="L1033">
        <f>RIGHT(A1033,8)</f>
        <v/>
      </c>
    </row>
    <row r="1034">
      <c r="A1034" s="44" t="n"/>
      <c r="C1034" s="44" t="n"/>
      <c r="L1034">
        <f>RIGHT(A1034,8)</f>
        <v/>
      </c>
    </row>
    <row r="1035">
      <c r="A1035" s="44" t="n"/>
      <c r="C1035" s="44" t="n"/>
      <c r="L1035">
        <f>RIGHT(A1035,8)</f>
        <v/>
      </c>
    </row>
    <row r="1036">
      <c r="A1036" s="44" t="n"/>
      <c r="C1036" s="44" t="n"/>
      <c r="L1036">
        <f>RIGHT(A1036,8)</f>
        <v/>
      </c>
    </row>
    <row r="1037">
      <c r="A1037" s="44" t="n"/>
      <c r="C1037" s="44" t="n"/>
      <c r="L1037">
        <f>RIGHT(A1037,8)</f>
        <v/>
      </c>
    </row>
    <row r="1038">
      <c r="A1038" s="44" t="n"/>
      <c r="C1038" s="44" t="n"/>
      <c r="L1038">
        <f>RIGHT(A1038,8)</f>
        <v/>
      </c>
    </row>
    <row r="1039">
      <c r="A1039" s="44" t="n"/>
      <c r="C1039" s="44" t="n"/>
      <c r="L1039">
        <f>RIGHT(A1039,8)</f>
        <v/>
      </c>
    </row>
    <row r="1040">
      <c r="A1040" s="44" t="n"/>
      <c r="C1040" s="44" t="n"/>
      <c r="L1040">
        <f>RIGHT(A1040,8)</f>
        <v/>
      </c>
    </row>
    <row r="1041">
      <c r="A1041" s="44" t="n"/>
      <c r="C1041" s="44" t="n"/>
      <c r="L1041">
        <f>RIGHT(A1041,8)</f>
        <v/>
      </c>
    </row>
    <row r="1042">
      <c r="A1042" s="44" t="n"/>
      <c r="C1042" s="44" t="n"/>
      <c r="L1042">
        <f>RIGHT(A1042,8)</f>
        <v/>
      </c>
    </row>
    <row r="1043">
      <c r="A1043" s="44" t="n"/>
      <c r="C1043" s="44" t="n"/>
      <c r="L1043">
        <f>RIGHT(A1043,8)</f>
        <v/>
      </c>
    </row>
    <row r="1044">
      <c r="A1044" s="44" t="n"/>
      <c r="C1044" s="44" t="n"/>
      <c r="L1044">
        <f>RIGHT(A1044,8)</f>
        <v/>
      </c>
    </row>
    <row r="1045">
      <c r="A1045" s="44" t="n"/>
      <c r="C1045" s="44" t="n"/>
      <c r="L1045">
        <f>RIGHT(A1045,8)</f>
        <v/>
      </c>
    </row>
    <row r="1046">
      <c r="A1046" s="44" t="n"/>
      <c r="C1046" s="44" t="n"/>
      <c r="L1046">
        <f>RIGHT(A1046,8)</f>
        <v/>
      </c>
    </row>
    <row r="1047">
      <c r="A1047" s="44" t="n"/>
      <c r="C1047" s="44" t="n"/>
      <c r="L1047">
        <f>RIGHT(A1047,8)</f>
        <v/>
      </c>
    </row>
    <row r="1048">
      <c r="A1048" s="44" t="n"/>
      <c r="C1048" s="44" t="n"/>
      <c r="L1048">
        <f>RIGHT(A1048,8)</f>
        <v/>
      </c>
    </row>
    <row r="1049">
      <c r="A1049" s="44" t="n"/>
      <c r="C1049" s="44" t="n"/>
      <c r="L1049">
        <f>RIGHT(A1049,8)</f>
        <v/>
      </c>
    </row>
    <row r="1050">
      <c r="A1050" s="44" t="n"/>
      <c r="C1050" s="44" t="n"/>
      <c r="L1050">
        <f>RIGHT(A1050,8)</f>
        <v/>
      </c>
    </row>
    <row r="1051">
      <c r="A1051" s="44" t="n"/>
      <c r="C1051" s="44" t="n"/>
      <c r="L1051">
        <f>RIGHT(A1051,8)</f>
        <v/>
      </c>
    </row>
    <row r="1052">
      <c r="A1052" s="44" t="n"/>
      <c r="C1052" s="44" t="n"/>
      <c r="L1052">
        <f>RIGHT(A1052,8)</f>
        <v/>
      </c>
    </row>
    <row r="1053">
      <c r="A1053" s="44" t="n"/>
      <c r="C1053" s="44" t="n"/>
      <c r="L1053">
        <f>RIGHT(A1053,8)</f>
        <v/>
      </c>
    </row>
    <row r="1054">
      <c r="A1054" s="44" t="n"/>
      <c r="C1054" s="44" t="n"/>
      <c r="L1054">
        <f>RIGHT(A1054,8)</f>
        <v/>
      </c>
    </row>
    <row r="1055">
      <c r="A1055" s="44" t="n"/>
      <c r="C1055" s="44" t="n"/>
      <c r="L1055">
        <f>RIGHT(A1055,8)</f>
        <v/>
      </c>
    </row>
    <row r="1056">
      <c r="A1056" s="44" t="n"/>
      <c r="C1056" s="44" t="n"/>
      <c r="L1056">
        <f>RIGHT(A1056,8)</f>
        <v/>
      </c>
    </row>
    <row r="1057">
      <c r="A1057" s="44" t="n"/>
      <c r="C1057" s="44" t="n"/>
      <c r="L1057">
        <f>RIGHT(A1057,8)</f>
        <v/>
      </c>
    </row>
    <row r="1058">
      <c r="A1058" s="44" t="n"/>
      <c r="C1058" s="44" t="n"/>
      <c r="L1058">
        <f>RIGHT(A1058,8)</f>
        <v/>
      </c>
    </row>
    <row r="1059">
      <c r="A1059" s="44" t="n"/>
      <c r="C1059" s="44" t="n"/>
      <c r="L1059">
        <f>RIGHT(A1059,8)</f>
        <v/>
      </c>
    </row>
    <row r="1060">
      <c r="A1060" s="44" t="n"/>
      <c r="C1060" s="44" t="n"/>
      <c r="L1060">
        <f>RIGHT(A1060,8)</f>
        <v/>
      </c>
    </row>
    <row r="1061">
      <c r="A1061" s="44" t="n"/>
      <c r="C1061" s="44" t="n"/>
      <c r="L1061">
        <f>RIGHT(A1061,8)</f>
        <v/>
      </c>
    </row>
    <row r="1062">
      <c r="A1062" s="44" t="n"/>
      <c r="C1062" s="44" t="n"/>
      <c r="L1062">
        <f>RIGHT(A1062,8)</f>
        <v/>
      </c>
    </row>
    <row r="1063">
      <c r="A1063" s="44" t="n"/>
      <c r="C1063" s="44" t="n"/>
      <c r="L1063">
        <f>RIGHT(A1063,8)</f>
        <v/>
      </c>
    </row>
    <row r="1064">
      <c r="A1064" s="44" t="n"/>
      <c r="C1064" s="44" t="n"/>
      <c r="L1064">
        <f>RIGHT(A1064,8)</f>
        <v/>
      </c>
    </row>
    <row r="1065">
      <c r="A1065" s="44" t="n"/>
      <c r="C1065" s="44" t="n"/>
      <c r="L1065">
        <f>RIGHT(A1065,8)</f>
        <v/>
      </c>
    </row>
    <row r="1066">
      <c r="A1066" s="44" t="n"/>
      <c r="C1066" s="44" t="n"/>
      <c r="L1066">
        <f>RIGHT(A1066,8)</f>
        <v/>
      </c>
    </row>
    <row r="1067">
      <c r="A1067" s="44" t="n"/>
      <c r="C1067" s="44" t="n"/>
      <c r="L1067">
        <f>RIGHT(A1067,8)</f>
        <v/>
      </c>
    </row>
    <row r="1068">
      <c r="A1068" s="44" t="n"/>
      <c r="C1068" s="44" t="n"/>
      <c r="L1068">
        <f>RIGHT(A1068,8)</f>
        <v/>
      </c>
    </row>
    <row r="1069">
      <c r="A1069" s="44" t="n"/>
      <c r="C1069" s="44" t="n"/>
      <c r="L1069">
        <f>RIGHT(A1069,8)</f>
        <v/>
      </c>
    </row>
    <row r="1070">
      <c r="A1070" s="44" t="n"/>
      <c r="C1070" s="44" t="n"/>
      <c r="L1070">
        <f>RIGHT(A1070,8)</f>
        <v/>
      </c>
    </row>
    <row r="1071">
      <c r="A1071" s="44" t="n"/>
      <c r="C1071" s="44" t="n"/>
      <c r="L1071">
        <f>RIGHT(A1071,8)</f>
        <v/>
      </c>
    </row>
    <row r="1072">
      <c r="A1072" s="44" t="n"/>
      <c r="C1072" s="44" t="n"/>
      <c r="L1072">
        <f>RIGHT(A1072,8)</f>
        <v/>
      </c>
    </row>
    <row r="1073">
      <c r="A1073" s="44" t="n"/>
      <c r="C1073" s="44" t="n"/>
      <c r="L1073">
        <f>RIGHT(A1073,8)</f>
        <v/>
      </c>
    </row>
    <row r="1074">
      <c r="A1074" s="44" t="n"/>
      <c r="C1074" s="44" t="n"/>
      <c r="L1074">
        <f>RIGHT(A1074,8)</f>
        <v/>
      </c>
    </row>
    <row r="1075">
      <c r="A1075" s="44" t="n"/>
      <c r="C1075" s="44" t="n"/>
      <c r="L1075">
        <f>RIGHT(A1075,8)</f>
        <v/>
      </c>
    </row>
    <row r="1076">
      <c r="A1076" s="44" t="n"/>
      <c r="C1076" s="44" t="n"/>
      <c r="L1076">
        <f>RIGHT(A1076,8)</f>
        <v/>
      </c>
    </row>
    <row r="1077">
      <c r="A1077" s="44" t="n"/>
      <c r="C1077" s="44" t="n"/>
      <c r="L1077">
        <f>RIGHT(A1077,8)</f>
        <v/>
      </c>
    </row>
    <row r="1078">
      <c r="A1078" s="44" t="n"/>
      <c r="C1078" s="44" t="n"/>
      <c r="L1078">
        <f>RIGHT(A1078,8)</f>
        <v/>
      </c>
    </row>
    <row r="1079">
      <c r="A1079" s="44" t="n"/>
      <c r="C1079" s="44" t="n"/>
      <c r="L1079">
        <f>RIGHT(A1079,8)</f>
        <v/>
      </c>
    </row>
    <row r="1080">
      <c r="A1080" s="44" t="n"/>
      <c r="C1080" s="44" t="n"/>
      <c r="L1080">
        <f>RIGHT(A1080,8)</f>
        <v/>
      </c>
    </row>
    <row r="1081">
      <c r="A1081" s="44" t="n"/>
      <c r="C1081" s="44" t="n"/>
      <c r="L1081">
        <f>RIGHT(A1081,8)</f>
        <v/>
      </c>
    </row>
    <row r="1082">
      <c r="A1082" s="44" t="n"/>
      <c r="C1082" s="44" t="n"/>
      <c r="L1082">
        <f>RIGHT(A1082,8)</f>
        <v/>
      </c>
    </row>
    <row r="1083">
      <c r="A1083" s="44" t="n"/>
      <c r="C1083" s="44" t="n"/>
      <c r="L1083">
        <f>RIGHT(A1083,8)</f>
        <v/>
      </c>
    </row>
    <row r="1084">
      <c r="A1084" s="44" t="n"/>
      <c r="C1084" s="44" t="n"/>
      <c r="L1084">
        <f>RIGHT(A1084,8)</f>
        <v/>
      </c>
    </row>
    <row r="1085">
      <c r="A1085" s="44" t="n"/>
      <c r="C1085" s="44" t="n"/>
      <c r="L1085">
        <f>RIGHT(A1085,8)</f>
        <v/>
      </c>
    </row>
    <row r="1086">
      <c r="A1086" s="44" t="n"/>
      <c r="C1086" s="44" t="n"/>
      <c r="L1086">
        <f>RIGHT(A1086,8)</f>
        <v/>
      </c>
    </row>
    <row r="1087">
      <c r="A1087" s="44" t="n"/>
      <c r="C1087" s="44" t="n"/>
      <c r="L1087">
        <f>RIGHT(A1087,8)</f>
        <v/>
      </c>
    </row>
    <row r="1088">
      <c r="A1088" s="44" t="n"/>
      <c r="C1088" s="44" t="n"/>
      <c r="L1088">
        <f>RIGHT(A1088,8)</f>
        <v/>
      </c>
    </row>
    <row r="1089">
      <c r="A1089" s="44" t="n"/>
      <c r="C1089" s="44" t="n"/>
      <c r="L1089">
        <f>RIGHT(A1089,8)</f>
        <v/>
      </c>
    </row>
    <row r="1090">
      <c r="A1090" s="44" t="n"/>
      <c r="C1090" s="44" t="n"/>
      <c r="L1090">
        <f>RIGHT(A1090,8)</f>
        <v/>
      </c>
    </row>
    <row r="1091">
      <c r="A1091" s="44" t="n"/>
      <c r="C1091" s="44" t="n"/>
      <c r="L1091">
        <f>RIGHT(A1091,8)</f>
        <v/>
      </c>
    </row>
    <row r="1092">
      <c r="A1092" s="44" t="n"/>
      <c r="C1092" s="44" t="n"/>
      <c r="L1092">
        <f>RIGHT(A1092,8)</f>
        <v/>
      </c>
    </row>
    <row r="1093">
      <c r="A1093" s="44" t="n"/>
      <c r="C1093" s="44" t="n"/>
      <c r="L1093">
        <f>RIGHT(A1093,8)</f>
        <v/>
      </c>
    </row>
    <row r="1094">
      <c r="A1094" s="44" t="n"/>
      <c r="C1094" s="44" t="n"/>
      <c r="L1094">
        <f>RIGHT(A1094,8)</f>
        <v/>
      </c>
    </row>
    <row r="1095">
      <c r="A1095" s="44" t="n"/>
      <c r="C1095" s="44" t="n"/>
      <c r="L1095">
        <f>RIGHT(A1095,8)</f>
        <v/>
      </c>
    </row>
    <row r="1096">
      <c r="A1096" s="44" t="n"/>
      <c r="C1096" s="44" t="n"/>
      <c r="L1096">
        <f>RIGHT(A1096,8)</f>
        <v/>
      </c>
    </row>
    <row r="1097">
      <c r="A1097" s="44" t="n"/>
      <c r="C1097" s="44" t="n"/>
      <c r="L1097">
        <f>RIGHT(A1097,8)</f>
        <v/>
      </c>
    </row>
    <row r="1098">
      <c r="A1098" s="44" t="n"/>
      <c r="C1098" s="44" t="n"/>
      <c r="L1098">
        <f>RIGHT(A1098,8)</f>
        <v/>
      </c>
    </row>
    <row r="1099">
      <c r="A1099" s="44" t="n"/>
      <c r="C1099" s="44" t="n"/>
      <c r="L1099">
        <f>RIGHT(A1099,8)</f>
        <v/>
      </c>
    </row>
    <row r="1100">
      <c r="A1100" s="44" t="n"/>
      <c r="C1100" s="44" t="n"/>
      <c r="L1100">
        <f>RIGHT(A1100,8)</f>
        <v/>
      </c>
    </row>
    <row r="1101">
      <c r="A1101" s="44" t="n"/>
      <c r="C1101" s="44" t="n"/>
      <c r="L1101">
        <f>RIGHT(A1101,8)</f>
        <v/>
      </c>
    </row>
    <row r="1102">
      <c r="A1102" s="44" t="n"/>
      <c r="C1102" s="44" t="n"/>
      <c r="L1102">
        <f>RIGHT(A1102,8)</f>
        <v/>
      </c>
    </row>
    <row r="1103">
      <c r="A1103" s="44" t="n"/>
      <c r="C1103" s="44" t="n"/>
      <c r="L1103">
        <f>RIGHT(A1103,8)</f>
        <v/>
      </c>
    </row>
    <row r="1104">
      <c r="A1104" s="44" t="n"/>
      <c r="C1104" s="44" t="n"/>
      <c r="L1104">
        <f>RIGHT(A1104,8)</f>
        <v/>
      </c>
    </row>
    <row r="1105">
      <c r="A1105" s="44" t="n"/>
      <c r="C1105" s="44" t="n"/>
      <c r="L1105">
        <f>RIGHT(A1105,8)</f>
        <v/>
      </c>
    </row>
    <row r="1106">
      <c r="A1106" s="44" t="n"/>
      <c r="C1106" s="44" t="n"/>
      <c r="L1106">
        <f>RIGHT(A1106,8)</f>
        <v/>
      </c>
    </row>
    <row r="1107">
      <c r="A1107" s="44" t="n"/>
      <c r="C1107" s="44" t="n"/>
      <c r="L1107">
        <f>RIGHT(A1107,8)</f>
        <v/>
      </c>
    </row>
    <row r="1108">
      <c r="A1108" s="44" t="n"/>
      <c r="C1108" s="44" t="n"/>
      <c r="L1108">
        <f>RIGHT(A1108,8)</f>
        <v/>
      </c>
    </row>
    <row r="1109">
      <c r="A1109" s="44" t="n"/>
      <c r="C1109" s="44" t="n"/>
      <c r="L1109">
        <f>RIGHT(A1109,8)</f>
        <v/>
      </c>
    </row>
    <row r="1110">
      <c r="A1110" s="44" t="n"/>
      <c r="C1110" s="44" t="n"/>
      <c r="L1110">
        <f>RIGHT(A1110,8)</f>
        <v/>
      </c>
    </row>
    <row r="1111">
      <c r="A1111" s="44" t="n"/>
      <c r="C1111" s="44" t="n"/>
      <c r="L1111">
        <f>RIGHT(A1111,8)</f>
        <v/>
      </c>
    </row>
    <row r="1112">
      <c r="A1112" s="44" t="n"/>
      <c r="C1112" s="44" t="n"/>
      <c r="L1112">
        <f>RIGHT(A1112,8)</f>
        <v/>
      </c>
    </row>
    <row r="1113">
      <c r="A1113" s="44" t="n"/>
      <c r="C1113" s="44" t="n"/>
      <c r="L1113">
        <f>RIGHT(A1113,8)</f>
        <v/>
      </c>
    </row>
    <row r="1114">
      <c r="A1114" s="44" t="n"/>
      <c r="C1114" s="44" t="n"/>
      <c r="L1114">
        <f>RIGHT(A1114,8)</f>
        <v/>
      </c>
    </row>
    <row r="1115">
      <c r="A1115" s="44" t="n"/>
      <c r="C1115" s="44" t="n"/>
      <c r="L1115">
        <f>RIGHT(A1115,8)</f>
        <v/>
      </c>
    </row>
    <row r="1116">
      <c r="A1116" s="44" t="n"/>
      <c r="C1116" s="44" t="n"/>
      <c r="L1116">
        <f>RIGHT(A1116,8)</f>
        <v/>
      </c>
    </row>
    <row r="1117">
      <c r="A1117" s="44" t="n"/>
      <c r="C1117" s="44" t="n"/>
      <c r="L1117">
        <f>RIGHT(A1117,8)</f>
        <v/>
      </c>
    </row>
    <row r="1118">
      <c r="A1118" s="44" t="n"/>
      <c r="C1118" s="44" t="n"/>
      <c r="L1118">
        <f>RIGHT(A1118,8)</f>
        <v/>
      </c>
    </row>
    <row r="1119">
      <c r="A1119" s="44" t="n"/>
      <c r="C1119" s="44" t="n"/>
      <c r="L1119">
        <f>RIGHT(A1119,8)</f>
        <v/>
      </c>
    </row>
    <row r="1120">
      <c r="A1120" s="44" t="n"/>
      <c r="C1120" s="44" t="n"/>
      <c r="L1120">
        <f>RIGHT(A1120,8)</f>
        <v/>
      </c>
    </row>
    <row r="1121">
      <c r="A1121" s="44" t="n"/>
      <c r="C1121" s="44" t="n"/>
      <c r="L1121">
        <f>RIGHT(A1121,8)</f>
        <v/>
      </c>
    </row>
    <row r="1122">
      <c r="A1122" s="44" t="n"/>
      <c r="C1122" s="44" t="n"/>
      <c r="L1122">
        <f>RIGHT(A1122,8)</f>
        <v/>
      </c>
    </row>
    <row r="1123">
      <c r="A1123" s="44" t="n"/>
      <c r="C1123" s="44" t="n"/>
      <c r="L1123">
        <f>RIGHT(A1123,8)</f>
        <v/>
      </c>
    </row>
    <row r="1124">
      <c r="A1124" s="44" t="n"/>
      <c r="C1124" s="44" t="n"/>
      <c r="L1124">
        <f>RIGHT(A1124,8)</f>
        <v/>
      </c>
    </row>
    <row r="1125">
      <c r="A1125" s="44" t="n"/>
      <c r="C1125" s="44" t="n"/>
      <c r="L1125">
        <f>RIGHT(A1125,8)</f>
        <v/>
      </c>
    </row>
    <row r="1126">
      <c r="A1126" s="44" t="n"/>
      <c r="C1126" s="44" t="n"/>
      <c r="L1126">
        <f>RIGHT(A1126,8)</f>
        <v/>
      </c>
    </row>
    <row r="1127">
      <c r="A1127" s="44" t="n"/>
      <c r="C1127" s="44" t="n"/>
      <c r="L1127">
        <f>RIGHT(A1127,8)</f>
        <v/>
      </c>
    </row>
    <row r="1128">
      <c r="A1128" s="44" t="n"/>
      <c r="C1128" s="44" t="n"/>
      <c r="L1128">
        <f>RIGHT(A1128,8)</f>
        <v/>
      </c>
    </row>
    <row r="1129">
      <c r="A1129" s="44" t="n"/>
      <c r="C1129" s="44" t="n"/>
      <c r="L1129">
        <f>RIGHT(A1129,8)</f>
        <v/>
      </c>
    </row>
    <row r="1130">
      <c r="A1130" s="44" t="n"/>
      <c r="C1130" s="44" t="n"/>
      <c r="L1130">
        <f>RIGHT(A1130,8)</f>
        <v/>
      </c>
    </row>
    <row r="1131">
      <c r="A1131" s="44" t="n"/>
      <c r="C1131" s="44" t="n"/>
      <c r="L1131">
        <f>RIGHT(A1131,8)</f>
        <v/>
      </c>
    </row>
    <row r="1132">
      <c r="A1132" s="44" t="n"/>
      <c r="C1132" s="44" t="n"/>
      <c r="L1132">
        <f>RIGHT(A1132,8)</f>
        <v/>
      </c>
    </row>
    <row r="1133">
      <c r="A1133" s="44" t="n"/>
      <c r="C1133" s="44" t="n"/>
      <c r="L1133">
        <f>RIGHT(A1133,8)</f>
        <v/>
      </c>
    </row>
    <row r="1134">
      <c r="A1134" s="44" t="n"/>
      <c r="C1134" s="44" t="n"/>
      <c r="L1134">
        <f>RIGHT(A1134,8)</f>
        <v/>
      </c>
    </row>
    <row r="1135">
      <c r="A1135" s="44" t="n"/>
      <c r="C1135" s="44" t="n"/>
      <c r="L1135">
        <f>RIGHT(A1135,8)</f>
        <v/>
      </c>
    </row>
    <row r="1136">
      <c r="A1136" s="44" t="n"/>
      <c r="C1136" s="44" t="n"/>
      <c r="L1136">
        <f>RIGHT(A1136,8)</f>
        <v/>
      </c>
    </row>
    <row r="1137">
      <c r="A1137" s="44" t="n"/>
      <c r="C1137" s="44" t="n"/>
      <c r="L1137">
        <f>RIGHT(A1137,8)</f>
        <v/>
      </c>
    </row>
    <row r="1138">
      <c r="A1138" s="44" t="n"/>
      <c r="C1138" s="44" t="n"/>
      <c r="L1138">
        <f>RIGHT(A1138,8)</f>
        <v/>
      </c>
    </row>
    <row r="1139">
      <c r="A1139" s="44" t="n"/>
      <c r="C1139" s="44" t="n"/>
      <c r="L1139">
        <f>RIGHT(A1139,8)</f>
        <v/>
      </c>
    </row>
    <row r="1140">
      <c r="A1140" s="44" t="n"/>
      <c r="C1140" s="44" t="n"/>
      <c r="L1140">
        <f>RIGHT(A1140,8)</f>
        <v/>
      </c>
    </row>
    <row r="1141">
      <c r="A1141" s="44" t="n"/>
      <c r="C1141" s="44" t="n"/>
      <c r="L1141">
        <f>RIGHT(A1141,8)</f>
        <v/>
      </c>
    </row>
    <row r="1142">
      <c r="A1142" s="44" t="n"/>
      <c r="C1142" s="44" t="n"/>
      <c r="L1142">
        <f>RIGHT(A1142,8)</f>
        <v/>
      </c>
    </row>
    <row r="1143">
      <c r="A1143" s="44" t="n"/>
      <c r="C1143" s="44" t="n"/>
      <c r="L1143">
        <f>RIGHT(A1143,8)</f>
        <v/>
      </c>
    </row>
    <row r="1144">
      <c r="A1144" s="44" t="n"/>
      <c r="C1144" s="44" t="n"/>
      <c r="L1144">
        <f>RIGHT(A1144,8)</f>
        <v/>
      </c>
    </row>
    <row r="1145">
      <c r="A1145" s="44" t="n"/>
      <c r="C1145" s="44" t="n"/>
      <c r="L1145">
        <f>RIGHT(A1145,8)</f>
        <v/>
      </c>
    </row>
    <row r="1146">
      <c r="A1146" s="44" t="n"/>
      <c r="C1146" s="44" t="n"/>
      <c r="L1146">
        <f>RIGHT(A1146,8)</f>
        <v/>
      </c>
    </row>
    <row r="1147">
      <c r="A1147" s="44" t="n"/>
      <c r="C1147" s="44" t="n"/>
      <c r="L1147">
        <f>RIGHT(A1147,8)</f>
        <v/>
      </c>
    </row>
    <row r="1148">
      <c r="A1148" s="44" t="n"/>
      <c r="C1148" s="44" t="n"/>
      <c r="L1148">
        <f>RIGHT(A1148,8)</f>
        <v/>
      </c>
    </row>
    <row r="1149">
      <c r="A1149" s="44" t="n"/>
      <c r="C1149" s="44" t="n"/>
      <c r="L1149">
        <f>RIGHT(A1149,8)</f>
        <v/>
      </c>
    </row>
    <row r="1150">
      <c r="A1150" s="44" t="n"/>
      <c r="C1150" s="44" t="n"/>
      <c r="L1150">
        <f>RIGHT(A1150,8)</f>
        <v/>
      </c>
    </row>
    <row r="1151">
      <c r="A1151" s="44" t="n"/>
      <c r="C1151" s="44" t="n"/>
      <c r="L1151">
        <f>RIGHT(A1151,8)</f>
        <v/>
      </c>
    </row>
    <row r="1152">
      <c r="A1152" s="44" t="n"/>
      <c r="C1152" s="44" t="n"/>
      <c r="L1152">
        <f>RIGHT(A1152,8)</f>
        <v/>
      </c>
    </row>
    <row r="1153">
      <c r="A1153" s="44" t="n"/>
      <c r="C1153" s="44" t="n"/>
      <c r="L1153">
        <f>RIGHT(A1153,8)</f>
        <v/>
      </c>
    </row>
    <row r="1154">
      <c r="A1154" s="44" t="n"/>
      <c r="C1154" s="44" t="n"/>
      <c r="L1154">
        <f>RIGHT(A1154,8)</f>
        <v/>
      </c>
    </row>
    <row r="1155">
      <c r="A1155" s="44" t="n"/>
      <c r="C1155" s="44" t="n"/>
      <c r="L1155">
        <f>RIGHT(A1155,8)</f>
        <v/>
      </c>
    </row>
    <row r="1156">
      <c r="A1156" s="44" t="n"/>
      <c r="C1156" s="44" t="n"/>
      <c r="L1156">
        <f>RIGHT(A1156,8)</f>
        <v/>
      </c>
    </row>
    <row r="1157">
      <c r="A1157" s="44" t="n"/>
      <c r="C1157" s="44" t="n"/>
      <c r="L1157">
        <f>RIGHT(A1157,8)</f>
        <v/>
      </c>
    </row>
    <row r="1158">
      <c r="A1158" s="44" t="n"/>
      <c r="C1158" s="44" t="n"/>
      <c r="L1158">
        <f>RIGHT(A1158,8)</f>
        <v/>
      </c>
    </row>
    <row r="1159">
      <c r="A1159" s="44" t="n"/>
      <c r="C1159" s="44" t="n"/>
      <c r="L1159">
        <f>RIGHT(A1159,8)</f>
        <v/>
      </c>
    </row>
    <row r="1160">
      <c r="A1160" s="44" t="n"/>
      <c r="C1160" s="44" t="n"/>
      <c r="L1160">
        <f>RIGHT(A1160,8)</f>
        <v/>
      </c>
    </row>
    <row r="1161">
      <c r="A1161" s="44" t="n"/>
      <c r="C1161" s="44" t="n"/>
      <c r="L1161">
        <f>RIGHT(A1161,8)</f>
        <v/>
      </c>
    </row>
    <row r="1162">
      <c r="A1162" s="44" t="n"/>
      <c r="C1162" s="44" t="n"/>
      <c r="L1162">
        <f>RIGHT(A1162,8)</f>
        <v/>
      </c>
    </row>
    <row r="1163">
      <c r="A1163" s="44" t="n"/>
      <c r="C1163" s="44" t="n"/>
      <c r="L1163">
        <f>RIGHT(A1163,8)</f>
        <v/>
      </c>
    </row>
    <row r="1164">
      <c r="A1164" s="44" t="n"/>
      <c r="C1164" s="44" t="n"/>
      <c r="L1164">
        <f>RIGHT(A1164,8)</f>
        <v/>
      </c>
    </row>
    <row r="1165">
      <c r="A1165" s="44" t="n"/>
      <c r="C1165" s="44" t="n"/>
      <c r="L1165">
        <f>RIGHT(A1165,8)</f>
        <v/>
      </c>
    </row>
    <row r="1166">
      <c r="A1166" s="44" t="n"/>
      <c r="C1166" s="44" t="n"/>
      <c r="L1166">
        <f>RIGHT(A1166,8)</f>
        <v/>
      </c>
    </row>
    <row r="1167">
      <c r="A1167" s="44" t="n"/>
      <c r="C1167" s="44" t="n"/>
      <c r="L1167">
        <f>RIGHT(A1167,8)</f>
        <v/>
      </c>
    </row>
    <row r="1168">
      <c r="A1168" s="44" t="n"/>
      <c r="C1168" s="44" t="n"/>
      <c r="L1168">
        <f>RIGHT(A1168,8)</f>
        <v/>
      </c>
    </row>
    <row r="1169">
      <c r="A1169" s="44" t="n"/>
      <c r="C1169" s="44" t="n"/>
      <c r="L1169">
        <f>RIGHT(A1169,8)</f>
        <v/>
      </c>
    </row>
    <row r="1170">
      <c r="A1170" s="44" t="n"/>
      <c r="C1170" s="44" t="n"/>
      <c r="L1170">
        <f>RIGHT(A1170,8)</f>
        <v/>
      </c>
    </row>
    <row r="1171">
      <c r="A1171" s="44" t="n"/>
      <c r="C1171" s="44" t="n"/>
      <c r="L1171">
        <f>RIGHT(A1171,8)</f>
        <v/>
      </c>
    </row>
    <row r="1172">
      <c r="A1172" s="44" t="n"/>
      <c r="C1172" s="44" t="n"/>
      <c r="L1172">
        <f>RIGHT(A1172,8)</f>
        <v/>
      </c>
    </row>
    <row r="1173">
      <c r="A1173" s="44" t="n"/>
      <c r="C1173" s="44" t="n"/>
      <c r="L1173">
        <f>RIGHT(A1173,8)</f>
        <v/>
      </c>
    </row>
    <row r="1174">
      <c r="A1174" s="44" t="n"/>
      <c r="C1174" s="44" t="n"/>
      <c r="L1174">
        <f>RIGHT(A1174,8)</f>
        <v/>
      </c>
    </row>
    <row r="1175">
      <c r="A1175" s="44" t="n"/>
      <c r="C1175" s="44" t="n"/>
      <c r="L1175">
        <f>RIGHT(A1175,8)</f>
        <v/>
      </c>
    </row>
    <row r="1176">
      <c r="A1176" s="44" t="n"/>
      <c r="C1176" s="44" t="n"/>
      <c r="L1176">
        <f>RIGHT(A1176,8)</f>
        <v/>
      </c>
    </row>
    <row r="1177">
      <c r="A1177" s="44" t="n"/>
      <c r="C1177" s="44" t="n"/>
      <c r="L1177">
        <f>RIGHT(A1177,8)</f>
        <v/>
      </c>
    </row>
    <row r="1178">
      <c r="A1178" s="44" t="n"/>
      <c r="C1178" s="44" t="n"/>
      <c r="L1178">
        <f>RIGHT(A1178,8)</f>
        <v/>
      </c>
    </row>
    <row r="1179">
      <c r="A1179" s="44" t="n"/>
      <c r="C1179" s="44" t="n"/>
      <c r="L1179">
        <f>RIGHT(A1179,8)</f>
        <v/>
      </c>
    </row>
    <row r="1180">
      <c r="A1180" s="44" t="n"/>
      <c r="C1180" s="44" t="n"/>
      <c r="L1180">
        <f>RIGHT(A1180,8)</f>
        <v/>
      </c>
    </row>
    <row r="1181">
      <c r="A1181" s="44" t="n"/>
      <c r="C1181" s="44" t="n"/>
      <c r="L1181">
        <f>RIGHT(A1181,8)</f>
        <v/>
      </c>
    </row>
    <row r="1182">
      <c r="A1182" s="44" t="n"/>
      <c r="C1182" s="44" t="n"/>
      <c r="L1182">
        <f>RIGHT(A1182,8)</f>
        <v/>
      </c>
    </row>
    <row r="1183">
      <c r="A1183" s="44" t="n"/>
      <c r="C1183" s="44" t="n"/>
      <c r="L1183">
        <f>RIGHT(A1183,8)</f>
        <v/>
      </c>
    </row>
    <row r="1184">
      <c r="A1184" s="44" t="n"/>
      <c r="C1184" s="44" t="n"/>
      <c r="L1184">
        <f>RIGHT(A1184,8)</f>
        <v/>
      </c>
    </row>
    <row r="1185">
      <c r="A1185" s="44" t="n"/>
      <c r="C1185" s="44" t="n"/>
      <c r="L1185">
        <f>RIGHT(A1185,8)</f>
        <v/>
      </c>
    </row>
    <row r="1186">
      <c r="A1186" s="44" t="n"/>
      <c r="C1186" s="44" t="n"/>
      <c r="L1186">
        <f>RIGHT(A1186,8)</f>
        <v/>
      </c>
    </row>
    <row r="1187">
      <c r="A1187" s="44" t="n"/>
      <c r="C1187" s="44" t="n"/>
      <c r="L1187">
        <f>RIGHT(A1187,8)</f>
        <v/>
      </c>
    </row>
    <row r="1188">
      <c r="A1188" s="44" t="n"/>
      <c r="C1188" s="44" t="n"/>
      <c r="L1188">
        <f>RIGHT(A1188,8)</f>
        <v/>
      </c>
    </row>
    <row r="1189">
      <c r="A1189" s="44" t="n"/>
      <c r="C1189" s="44" t="n"/>
      <c r="L1189">
        <f>RIGHT(A1189,8)</f>
        <v/>
      </c>
    </row>
    <row r="1190">
      <c r="A1190" s="44" t="n"/>
      <c r="C1190" s="44" t="n"/>
      <c r="L1190">
        <f>RIGHT(A1190,8)</f>
        <v/>
      </c>
    </row>
    <row r="1191">
      <c r="A1191" s="44" t="n"/>
      <c r="C1191" s="44" t="n"/>
      <c r="L1191">
        <f>RIGHT(A1191,8)</f>
        <v/>
      </c>
    </row>
    <row r="1192">
      <c r="A1192" s="44" t="n"/>
      <c r="C1192" s="44" t="n"/>
      <c r="L1192">
        <f>RIGHT(A1192,8)</f>
        <v/>
      </c>
    </row>
    <row r="1193">
      <c r="A1193" s="44" t="n"/>
      <c r="C1193" s="44" t="n"/>
      <c r="L1193">
        <f>RIGHT(A1193,8)</f>
        <v/>
      </c>
    </row>
    <row r="1194">
      <c r="A1194" s="44" t="n"/>
      <c r="C1194" s="44" t="n"/>
      <c r="L1194">
        <f>RIGHT(A1194,8)</f>
        <v/>
      </c>
    </row>
    <row r="1195">
      <c r="A1195" s="44" t="n"/>
      <c r="C1195" s="44" t="n"/>
      <c r="L1195">
        <f>RIGHT(A1195,8)</f>
        <v/>
      </c>
    </row>
    <row r="1196">
      <c r="A1196" s="44" t="n"/>
      <c r="C1196" s="44" t="n"/>
      <c r="L1196">
        <f>RIGHT(A1196,8)</f>
        <v/>
      </c>
    </row>
    <row r="1197">
      <c r="A1197" s="44" t="n"/>
      <c r="C1197" s="44" t="n"/>
      <c r="L1197">
        <f>RIGHT(A1197,8)</f>
        <v/>
      </c>
    </row>
    <row r="1198">
      <c r="A1198" s="44" t="n"/>
      <c r="C1198" s="44" t="n"/>
      <c r="L1198">
        <f>RIGHT(A1198,8)</f>
        <v/>
      </c>
    </row>
    <row r="1199">
      <c r="A1199" s="44" t="n"/>
      <c r="C1199" s="44" t="n"/>
      <c r="L1199">
        <f>RIGHT(A1199,8)</f>
        <v/>
      </c>
    </row>
    <row r="1200">
      <c r="A1200" s="44" t="n"/>
      <c r="C1200" s="44" t="n"/>
      <c r="L1200">
        <f>RIGHT(A1200,8)</f>
        <v/>
      </c>
    </row>
    <row r="1201">
      <c r="A1201" s="44" t="n"/>
      <c r="C1201" s="44" t="n"/>
      <c r="L1201">
        <f>RIGHT(A1201,8)</f>
        <v/>
      </c>
    </row>
    <row r="1202">
      <c r="A1202" s="44" t="n"/>
      <c r="C1202" s="44" t="n"/>
      <c r="L1202">
        <f>RIGHT(A1202,8)</f>
        <v/>
      </c>
    </row>
    <row r="1203">
      <c r="A1203" s="44" t="n"/>
      <c r="C1203" s="44" t="n"/>
      <c r="L1203">
        <f>RIGHT(A1203,8)</f>
        <v/>
      </c>
    </row>
    <row r="1204">
      <c r="A1204" s="44" t="n"/>
      <c r="C1204" s="44" t="n"/>
      <c r="L1204">
        <f>RIGHT(A1204,8)</f>
        <v/>
      </c>
    </row>
    <row r="1205">
      <c r="A1205" s="44" t="n"/>
      <c r="C1205" s="44" t="n"/>
      <c r="L1205">
        <f>RIGHT(A1205,8)</f>
        <v/>
      </c>
    </row>
    <row r="1206">
      <c r="A1206" s="44" t="n"/>
      <c r="C1206" s="44" t="n"/>
      <c r="L1206">
        <f>RIGHT(A1206,8)</f>
        <v/>
      </c>
    </row>
    <row r="1207">
      <c r="A1207" s="44" t="n"/>
      <c r="C1207" s="44" t="n"/>
      <c r="L1207">
        <f>RIGHT(A1207,8)</f>
        <v/>
      </c>
    </row>
    <row r="1208">
      <c r="A1208" s="44" t="n"/>
      <c r="C1208" s="44" t="n"/>
      <c r="L1208">
        <f>RIGHT(A1208,8)</f>
        <v/>
      </c>
    </row>
    <row r="1209">
      <c r="A1209" s="44" t="n"/>
      <c r="C1209" s="44" t="n"/>
      <c r="L1209">
        <f>RIGHT(A1209,8)</f>
        <v/>
      </c>
    </row>
    <row r="1210">
      <c r="A1210" s="44" t="n"/>
      <c r="C1210" s="44" t="n"/>
      <c r="L1210">
        <f>RIGHT(A1210,8)</f>
        <v/>
      </c>
    </row>
    <row r="1211">
      <c r="A1211" s="44" t="n"/>
      <c r="C1211" s="44" t="n"/>
      <c r="L1211">
        <f>RIGHT(A1211,8)</f>
        <v/>
      </c>
    </row>
    <row r="1212">
      <c r="A1212" s="44" t="n"/>
      <c r="C1212" s="44" t="n"/>
      <c r="L1212">
        <f>RIGHT(A1212,8)</f>
        <v/>
      </c>
    </row>
    <row r="1213">
      <c r="A1213" s="44" t="n"/>
      <c r="C1213" s="44" t="n"/>
      <c r="L1213">
        <f>RIGHT(A1213,8)</f>
        <v/>
      </c>
    </row>
    <row r="1214">
      <c r="A1214" s="44" t="n"/>
      <c r="C1214" s="44" t="n"/>
      <c r="L1214">
        <f>RIGHT(A1214,8)</f>
        <v/>
      </c>
    </row>
    <row r="1215">
      <c r="A1215" s="44" t="n"/>
      <c r="C1215" s="44" t="n"/>
      <c r="L1215">
        <f>RIGHT(A1215,8)</f>
        <v/>
      </c>
    </row>
    <row r="1216">
      <c r="A1216" s="44" t="n"/>
      <c r="C1216" s="44" t="n"/>
      <c r="L1216">
        <f>RIGHT(A1216,8)</f>
        <v/>
      </c>
    </row>
    <row r="1217">
      <c r="A1217" s="44" t="n"/>
      <c r="C1217" s="44" t="n"/>
      <c r="L1217">
        <f>RIGHT(A1217,8)</f>
        <v/>
      </c>
    </row>
    <row r="1218">
      <c r="A1218" s="44" t="n"/>
      <c r="C1218" s="44" t="n"/>
      <c r="L1218">
        <f>RIGHT(A1218,8)</f>
        <v/>
      </c>
    </row>
    <row r="1219">
      <c r="A1219" s="44" t="n"/>
      <c r="C1219" s="44" t="n"/>
      <c r="L1219">
        <f>RIGHT(A1219,8)</f>
        <v/>
      </c>
    </row>
    <row r="1220">
      <c r="A1220" s="44" t="n"/>
      <c r="C1220" s="44" t="n"/>
      <c r="L1220">
        <f>RIGHT(A1220,8)</f>
        <v/>
      </c>
    </row>
    <row r="1221">
      <c r="A1221" s="44" t="n"/>
      <c r="C1221" s="44" t="n"/>
      <c r="L1221">
        <f>RIGHT(A1221,8)</f>
        <v/>
      </c>
    </row>
    <row r="1222">
      <c r="A1222" s="44" t="n"/>
      <c r="C1222" s="44" t="n"/>
      <c r="L1222">
        <f>RIGHT(A1222,8)</f>
        <v/>
      </c>
    </row>
    <row r="1223">
      <c r="A1223" s="44" t="n"/>
      <c r="C1223" s="44" t="n"/>
      <c r="L1223">
        <f>RIGHT(A1223,8)</f>
        <v/>
      </c>
    </row>
    <row r="1224">
      <c r="A1224" s="44" t="n"/>
      <c r="C1224" s="44" t="n"/>
      <c r="L1224">
        <f>RIGHT(A1224,8)</f>
        <v/>
      </c>
    </row>
    <row r="1225">
      <c r="A1225" s="44" t="n"/>
      <c r="C1225" s="44" t="n"/>
      <c r="L1225">
        <f>RIGHT(A1225,8)</f>
        <v/>
      </c>
    </row>
    <row r="1226">
      <c r="A1226" s="44" t="n"/>
      <c r="C1226" s="44" t="n"/>
      <c r="L1226">
        <f>RIGHT(A1226,8)</f>
        <v/>
      </c>
    </row>
    <row r="1227">
      <c r="A1227" s="44" t="n"/>
      <c r="C1227" s="44" t="n"/>
      <c r="L1227">
        <f>RIGHT(A1227,8)</f>
        <v/>
      </c>
    </row>
    <row r="1228">
      <c r="A1228" s="44" t="n"/>
      <c r="C1228" s="44" t="n"/>
      <c r="L1228">
        <f>RIGHT(A1228,8)</f>
        <v/>
      </c>
    </row>
    <row r="1229">
      <c r="A1229" s="44" t="n"/>
      <c r="C1229" s="44" t="n"/>
      <c r="L1229">
        <f>RIGHT(A1229,8)</f>
        <v/>
      </c>
    </row>
    <row r="1230">
      <c r="A1230" s="44" t="n"/>
      <c r="C1230" s="44" t="n"/>
      <c r="L1230">
        <f>RIGHT(A1230,8)</f>
        <v/>
      </c>
    </row>
    <row r="1231">
      <c r="A1231" s="44" t="n"/>
      <c r="C1231" s="44" t="n"/>
      <c r="L1231">
        <f>RIGHT(A1231,8)</f>
        <v/>
      </c>
    </row>
    <row r="1232">
      <c r="A1232" s="44" t="n"/>
      <c r="C1232" s="44" t="n"/>
      <c r="L1232">
        <f>RIGHT(A1232,8)</f>
        <v/>
      </c>
    </row>
    <row r="1233">
      <c r="A1233" s="44" t="n"/>
      <c r="C1233" s="44" t="n"/>
      <c r="L1233">
        <f>RIGHT(A1233,8)</f>
        <v/>
      </c>
    </row>
    <row r="1234">
      <c r="A1234" s="44" t="n"/>
      <c r="C1234" s="44" t="n"/>
      <c r="L1234">
        <f>RIGHT(A1234,8)</f>
        <v/>
      </c>
    </row>
    <row r="1235">
      <c r="A1235" s="44" t="n"/>
      <c r="C1235" s="44" t="n"/>
      <c r="L1235">
        <f>RIGHT(A1235,8)</f>
        <v/>
      </c>
    </row>
    <row r="1236">
      <c r="A1236" s="44" t="n"/>
      <c r="C1236" s="44" t="n"/>
      <c r="L1236">
        <f>RIGHT(A1236,8)</f>
        <v/>
      </c>
    </row>
    <row r="1237">
      <c r="A1237" s="44" t="n"/>
      <c r="C1237" s="44" t="n"/>
      <c r="L1237">
        <f>RIGHT(A1237,8)</f>
        <v/>
      </c>
    </row>
    <row r="1238">
      <c r="A1238" s="44" t="n"/>
      <c r="C1238" s="44" t="n"/>
      <c r="L1238">
        <f>RIGHT(A1238,8)</f>
        <v/>
      </c>
    </row>
    <row r="1239">
      <c r="A1239" s="44" t="n"/>
      <c r="C1239" s="44" t="n"/>
      <c r="L1239">
        <f>RIGHT(A1239,8)</f>
        <v/>
      </c>
    </row>
    <row r="1240">
      <c r="A1240" s="44" t="n"/>
      <c r="C1240" s="44" t="n"/>
      <c r="L1240">
        <f>RIGHT(A1240,8)</f>
        <v/>
      </c>
    </row>
    <row r="1241">
      <c r="A1241" s="44" t="n"/>
      <c r="C1241" s="44" t="n"/>
      <c r="L1241">
        <f>RIGHT(A1241,8)</f>
        <v/>
      </c>
    </row>
    <row r="1242">
      <c r="A1242" s="44" t="n"/>
      <c r="C1242" s="44" t="n"/>
      <c r="L1242">
        <f>RIGHT(A1242,8)</f>
        <v/>
      </c>
    </row>
    <row r="1243">
      <c r="A1243" s="44" t="n"/>
      <c r="C1243" s="44" t="n"/>
      <c r="L1243">
        <f>RIGHT(A1243,8)</f>
        <v/>
      </c>
    </row>
    <row r="1244">
      <c r="A1244" s="44" t="n"/>
      <c r="C1244" s="44" t="n"/>
      <c r="L1244">
        <f>RIGHT(A1244,8)</f>
        <v/>
      </c>
    </row>
    <row r="1245">
      <c r="A1245" s="44" t="n"/>
      <c r="C1245" s="44" t="n"/>
      <c r="L1245">
        <f>RIGHT(A1245,8)</f>
        <v/>
      </c>
    </row>
    <row r="1246">
      <c r="A1246" s="44" t="n"/>
      <c r="C1246" s="44" t="n"/>
      <c r="L1246">
        <f>RIGHT(A1246,8)</f>
        <v/>
      </c>
    </row>
    <row r="1247">
      <c r="A1247" s="44" t="n"/>
      <c r="C1247" s="44" t="n"/>
      <c r="L1247">
        <f>RIGHT(A1247,8)</f>
        <v/>
      </c>
    </row>
    <row r="1248">
      <c r="A1248" s="44" t="n"/>
      <c r="C1248" s="44" t="n"/>
      <c r="L1248">
        <f>RIGHT(A1248,8)</f>
        <v/>
      </c>
    </row>
    <row r="1249">
      <c r="A1249" s="44" t="n"/>
      <c r="C1249" s="44" t="n"/>
      <c r="L1249">
        <f>RIGHT(A1249,8)</f>
        <v/>
      </c>
    </row>
    <row r="1250">
      <c r="A1250" s="44" t="n"/>
      <c r="C1250" s="44" t="n"/>
      <c r="L1250">
        <f>RIGHT(A1250,8)</f>
        <v/>
      </c>
    </row>
    <row r="1251">
      <c r="A1251" s="44" t="n"/>
      <c r="C1251" s="44" t="n"/>
      <c r="L1251">
        <f>RIGHT(A1251,8)</f>
        <v/>
      </c>
    </row>
    <row r="1252">
      <c r="A1252" s="44" t="n"/>
      <c r="C1252" s="44" t="n"/>
      <c r="L1252">
        <f>RIGHT(A1252,8)</f>
        <v/>
      </c>
    </row>
    <row r="1253">
      <c r="A1253" s="44" t="n"/>
      <c r="C1253" s="44" t="n"/>
      <c r="L1253">
        <f>RIGHT(A1253,8)</f>
        <v/>
      </c>
    </row>
    <row r="1254">
      <c r="A1254" s="44" t="n"/>
      <c r="C1254" s="44" t="n"/>
      <c r="L1254">
        <f>RIGHT(A1254,8)</f>
        <v/>
      </c>
    </row>
    <row r="1255">
      <c r="A1255" s="44" t="n"/>
      <c r="C1255" s="44" t="n"/>
      <c r="L1255">
        <f>RIGHT(A1255,8)</f>
        <v/>
      </c>
    </row>
    <row r="1256">
      <c r="A1256" s="44" t="n"/>
      <c r="C1256" s="44" t="n"/>
      <c r="L1256">
        <f>RIGHT(A1256,8)</f>
        <v/>
      </c>
    </row>
    <row r="1257">
      <c r="A1257" s="44" t="n"/>
      <c r="C1257" s="44" t="n"/>
      <c r="L1257">
        <f>RIGHT(A1257,8)</f>
        <v/>
      </c>
    </row>
    <row r="1258">
      <c r="A1258" s="44" t="n"/>
      <c r="C1258" s="44" t="n"/>
      <c r="L1258">
        <f>RIGHT(A1258,8)</f>
        <v/>
      </c>
    </row>
    <row r="1259">
      <c r="A1259" s="44" t="n"/>
      <c r="C1259" s="44" t="n"/>
      <c r="L1259">
        <f>RIGHT(A1259,8)</f>
        <v/>
      </c>
    </row>
    <row r="1260">
      <c r="A1260" s="44" t="n"/>
      <c r="C1260" s="44" t="n"/>
      <c r="L1260">
        <f>RIGHT(A1260,8)</f>
        <v/>
      </c>
    </row>
    <row r="1261">
      <c r="A1261" s="44" t="n"/>
      <c r="C1261" s="44" t="n"/>
      <c r="L1261">
        <f>RIGHT(A1261,8)</f>
        <v/>
      </c>
    </row>
    <row r="1262">
      <c r="A1262" s="44" t="n"/>
      <c r="C1262" s="44" t="n"/>
      <c r="L1262">
        <f>RIGHT(A1262,8)</f>
        <v/>
      </c>
    </row>
    <row r="1263">
      <c r="A1263" s="44" t="n"/>
      <c r="C1263" s="44" t="n"/>
      <c r="L1263">
        <f>RIGHT(A1263,8)</f>
        <v/>
      </c>
    </row>
    <row r="1264">
      <c r="A1264" s="44" t="n"/>
      <c r="C1264" s="44" t="n"/>
      <c r="L1264">
        <f>RIGHT(A1264,8)</f>
        <v/>
      </c>
    </row>
    <row r="1265">
      <c r="A1265" s="44" t="n"/>
      <c r="C1265" s="44" t="n"/>
      <c r="L1265">
        <f>RIGHT(A1265,8)</f>
        <v/>
      </c>
    </row>
    <row r="1266">
      <c r="A1266" s="44" t="n"/>
      <c r="C1266" s="44" t="n"/>
      <c r="L1266">
        <f>RIGHT(A1266,8)</f>
        <v/>
      </c>
    </row>
    <row r="1267">
      <c r="A1267" s="44" t="n"/>
      <c r="C1267" s="44" t="n"/>
      <c r="L1267">
        <f>RIGHT(A1267,8)</f>
        <v/>
      </c>
    </row>
    <row r="1268">
      <c r="A1268" s="44" t="n"/>
      <c r="C1268" s="44" t="n"/>
      <c r="L1268">
        <f>RIGHT(A1268,8)</f>
        <v/>
      </c>
    </row>
    <row r="1269">
      <c r="A1269" s="44" t="n"/>
      <c r="C1269" s="44" t="n"/>
      <c r="L1269">
        <f>RIGHT(A1269,8)</f>
        <v/>
      </c>
    </row>
    <row r="1270">
      <c r="A1270" s="44" t="n"/>
      <c r="C1270" s="44" t="n"/>
      <c r="L1270">
        <f>RIGHT(A1270,8)</f>
        <v/>
      </c>
    </row>
    <row r="1271">
      <c r="A1271" s="44" t="n"/>
      <c r="C1271" s="44" t="n"/>
      <c r="L1271">
        <f>RIGHT(A1271,8)</f>
        <v/>
      </c>
    </row>
    <row r="1272">
      <c r="A1272" s="44" t="n"/>
      <c r="C1272" s="44" t="n"/>
      <c r="L1272">
        <f>RIGHT(A1272,8)</f>
        <v/>
      </c>
    </row>
    <row r="1273">
      <c r="A1273" s="44" t="n"/>
      <c r="C1273" s="44" t="n"/>
      <c r="L1273">
        <f>RIGHT(A1273,8)</f>
        <v/>
      </c>
    </row>
    <row r="1274">
      <c r="A1274" s="44" t="n"/>
      <c r="C1274" s="44" t="n"/>
      <c r="L1274">
        <f>RIGHT(A1274,8)</f>
        <v/>
      </c>
    </row>
    <row r="1275">
      <c r="A1275" s="44" t="n"/>
      <c r="C1275" s="44" t="n"/>
      <c r="L1275">
        <f>RIGHT(A1275,8)</f>
        <v/>
      </c>
    </row>
    <row r="1276">
      <c r="A1276" s="44" t="n"/>
      <c r="C1276" s="44" t="n"/>
      <c r="L1276">
        <f>RIGHT(A1276,8)</f>
        <v/>
      </c>
    </row>
    <row r="1277">
      <c r="A1277" s="44" t="n"/>
      <c r="C1277" s="44" t="n"/>
      <c r="L1277">
        <f>RIGHT(A1277,8)</f>
        <v/>
      </c>
    </row>
    <row r="1278">
      <c r="A1278" s="44" t="n"/>
      <c r="C1278" s="44" t="n"/>
      <c r="L1278">
        <f>RIGHT(A1278,8)</f>
        <v/>
      </c>
    </row>
    <row r="1279">
      <c r="A1279" s="44" t="n"/>
      <c r="C1279" s="44" t="n"/>
      <c r="L1279">
        <f>RIGHT(A1279,8)</f>
        <v/>
      </c>
    </row>
    <row r="1280">
      <c r="A1280" s="44" t="n"/>
      <c r="C1280" s="44" t="n"/>
      <c r="L1280">
        <f>RIGHT(A1280,8)</f>
        <v/>
      </c>
    </row>
    <row r="1281">
      <c r="A1281" s="44" t="n"/>
      <c r="C1281" s="44" t="n"/>
      <c r="L1281">
        <f>RIGHT(A1281,8)</f>
        <v/>
      </c>
    </row>
    <row r="1282">
      <c r="A1282" s="44" t="n"/>
      <c r="C1282" s="44" t="n"/>
      <c r="L1282">
        <f>RIGHT(A1282,8)</f>
        <v/>
      </c>
    </row>
    <row r="1283">
      <c r="A1283" s="44" t="n"/>
      <c r="C1283" s="44" t="n"/>
      <c r="L1283">
        <f>RIGHT(A1283,8)</f>
        <v/>
      </c>
    </row>
    <row r="1284">
      <c r="A1284" s="44" t="n"/>
      <c r="C1284" s="44" t="n"/>
      <c r="L1284">
        <f>RIGHT(A1284,8)</f>
        <v/>
      </c>
    </row>
    <row r="1285">
      <c r="A1285" s="44" t="n"/>
      <c r="C1285" s="44" t="n"/>
      <c r="L1285">
        <f>RIGHT(A1285,8)</f>
        <v/>
      </c>
    </row>
    <row r="1286">
      <c r="A1286" s="44" t="n"/>
      <c r="C1286" s="44" t="n"/>
      <c r="L1286">
        <f>RIGHT(A1286,8)</f>
        <v/>
      </c>
    </row>
    <row r="1287">
      <c r="A1287" s="44" t="n"/>
      <c r="C1287" s="44" t="n"/>
      <c r="L1287">
        <f>RIGHT(A1287,8)</f>
        <v/>
      </c>
    </row>
    <row r="1288">
      <c r="A1288" s="44" t="n"/>
      <c r="C1288" s="44" t="n"/>
      <c r="L1288">
        <f>RIGHT(A1288,8)</f>
        <v/>
      </c>
    </row>
    <row r="1289">
      <c r="A1289" s="44" t="n"/>
      <c r="C1289" s="44" t="n"/>
      <c r="L1289">
        <f>RIGHT(A1289,8)</f>
        <v/>
      </c>
    </row>
    <row r="1290">
      <c r="A1290" s="44" t="n"/>
      <c r="C1290" s="44" t="n"/>
      <c r="L1290">
        <f>RIGHT(A1290,8)</f>
        <v/>
      </c>
    </row>
    <row r="1291">
      <c r="A1291" s="44" t="n"/>
      <c r="C1291" s="44" t="n"/>
      <c r="L1291">
        <f>RIGHT(A1291,8)</f>
        <v/>
      </c>
    </row>
    <row r="1292">
      <c r="A1292" s="44" t="n"/>
      <c r="C1292" s="44" t="n"/>
      <c r="L1292">
        <f>RIGHT(A1292,8)</f>
        <v/>
      </c>
    </row>
    <row r="1293">
      <c r="A1293" s="44" t="n"/>
      <c r="C1293" s="44" t="n"/>
      <c r="L1293">
        <f>RIGHT(A1293,8)</f>
        <v/>
      </c>
    </row>
    <row r="1294">
      <c r="A1294" s="44" t="n"/>
      <c r="C1294" s="44" t="n"/>
      <c r="L1294">
        <f>RIGHT(A1294,8)</f>
        <v/>
      </c>
    </row>
    <row r="1295">
      <c r="A1295" s="44" t="n"/>
      <c r="C1295" s="44" t="n"/>
      <c r="L1295">
        <f>RIGHT(A1295,8)</f>
        <v/>
      </c>
    </row>
    <row r="1296">
      <c r="A1296" s="44" t="n"/>
      <c r="C1296" s="44" t="n"/>
      <c r="L1296">
        <f>RIGHT(A1296,8)</f>
        <v/>
      </c>
    </row>
    <row r="1297">
      <c r="A1297" s="44" t="n"/>
      <c r="C1297" s="44" t="n"/>
      <c r="L1297">
        <f>RIGHT(A1297,8)</f>
        <v/>
      </c>
    </row>
    <row r="1298">
      <c r="A1298" s="44" t="n"/>
      <c r="C1298" s="44" t="n"/>
      <c r="L1298">
        <f>RIGHT(A1298,8)</f>
        <v/>
      </c>
    </row>
    <row r="1299">
      <c r="A1299" s="44" t="n"/>
      <c r="C1299" s="44" t="n"/>
      <c r="L1299">
        <f>RIGHT(A1299,8)</f>
        <v/>
      </c>
    </row>
    <row r="1300">
      <c r="A1300" s="44" t="n"/>
      <c r="C1300" s="44" t="n"/>
      <c r="L1300">
        <f>RIGHT(A1300,8)</f>
        <v/>
      </c>
    </row>
    <row r="1301">
      <c r="A1301" s="44" t="n"/>
      <c r="C1301" s="44" t="n"/>
      <c r="L1301">
        <f>RIGHT(A1301,8)</f>
        <v/>
      </c>
    </row>
    <row r="1302">
      <c r="A1302" s="44" t="n"/>
      <c r="C1302" s="44" t="n"/>
      <c r="L1302">
        <f>RIGHT(A1302,8)</f>
        <v/>
      </c>
    </row>
    <row r="1303">
      <c r="A1303" s="44" t="n"/>
      <c r="C1303" s="44" t="n"/>
      <c r="L1303">
        <f>RIGHT(A1303,8)</f>
        <v/>
      </c>
    </row>
    <row r="1304">
      <c r="A1304" s="44" t="n"/>
      <c r="C1304" s="44" t="n"/>
      <c r="L1304">
        <f>RIGHT(A1304,8)</f>
        <v/>
      </c>
    </row>
    <row r="1305">
      <c r="A1305" s="44" t="n"/>
      <c r="C1305" s="44" t="n"/>
      <c r="L1305">
        <f>RIGHT(A1305,8)</f>
        <v/>
      </c>
    </row>
    <row r="1306">
      <c r="A1306" s="44" t="n"/>
      <c r="C1306" s="44" t="n"/>
      <c r="L1306">
        <f>RIGHT(A1306,8)</f>
        <v/>
      </c>
    </row>
    <row r="1307">
      <c r="A1307" s="44" t="n"/>
      <c r="C1307" s="44" t="n"/>
      <c r="L1307">
        <f>RIGHT(A1307,8)</f>
        <v/>
      </c>
    </row>
    <row r="1308">
      <c r="A1308" s="44" t="n"/>
      <c r="C1308" s="44" t="n"/>
      <c r="L1308">
        <f>RIGHT(A1308,8)</f>
        <v/>
      </c>
    </row>
    <row r="1309">
      <c r="A1309" s="44" t="n"/>
      <c r="C1309" s="44" t="n"/>
      <c r="L1309">
        <f>RIGHT(A1309,8)</f>
        <v/>
      </c>
    </row>
    <row r="1310">
      <c r="A1310" s="44" t="n"/>
      <c r="C1310" s="44" t="n"/>
      <c r="L1310">
        <f>RIGHT(A1310,8)</f>
        <v/>
      </c>
    </row>
    <row r="1311">
      <c r="A1311" s="44" t="n"/>
      <c r="C1311" s="44" t="n"/>
      <c r="L1311">
        <f>RIGHT(A1311,8)</f>
        <v/>
      </c>
    </row>
    <row r="1312">
      <c r="A1312" s="44" t="n"/>
      <c r="C1312" s="44" t="n"/>
      <c r="L1312">
        <f>RIGHT(A1312,8)</f>
        <v/>
      </c>
    </row>
    <row r="1313">
      <c r="A1313" s="44" t="n"/>
      <c r="C1313" s="44" t="n"/>
      <c r="L1313">
        <f>RIGHT(A1313,8)</f>
        <v/>
      </c>
    </row>
    <row r="1314">
      <c r="A1314" s="44" t="n"/>
      <c r="C1314" s="44" t="n"/>
      <c r="L1314">
        <f>RIGHT(A1314,8)</f>
        <v/>
      </c>
    </row>
    <row r="1315">
      <c r="A1315" s="44" t="n"/>
      <c r="C1315" s="44" t="n"/>
      <c r="L1315">
        <f>RIGHT(A1315,8)</f>
        <v/>
      </c>
    </row>
    <row r="1316">
      <c r="A1316" s="44" t="n"/>
      <c r="C1316" s="44" t="n"/>
      <c r="L1316">
        <f>RIGHT(A1316,8)</f>
        <v/>
      </c>
    </row>
    <row r="1317">
      <c r="A1317" s="44" t="n"/>
      <c r="C1317" s="44" t="n"/>
      <c r="L1317">
        <f>RIGHT(A1317,8)</f>
        <v/>
      </c>
    </row>
    <row r="1318">
      <c r="A1318" s="44" t="n"/>
      <c r="C1318" s="44" t="n"/>
      <c r="L1318">
        <f>RIGHT(A1318,8)</f>
        <v/>
      </c>
    </row>
    <row r="1319">
      <c r="A1319" s="44" t="n"/>
      <c r="C1319" s="44" t="n"/>
      <c r="L1319">
        <f>RIGHT(A1319,8)</f>
        <v/>
      </c>
    </row>
    <row r="1320">
      <c r="A1320" s="44" t="n"/>
      <c r="C1320" s="44" t="n"/>
      <c r="L1320">
        <f>RIGHT(A1320,8)</f>
        <v/>
      </c>
    </row>
    <row r="1321">
      <c r="A1321" s="44" t="n"/>
      <c r="C1321" s="44" t="n"/>
      <c r="L1321">
        <f>RIGHT(A1321,8)</f>
        <v/>
      </c>
    </row>
    <row r="1322">
      <c r="A1322" s="44" t="n"/>
      <c r="C1322" s="44" t="n"/>
      <c r="L1322">
        <f>RIGHT(A1322,8)</f>
        <v/>
      </c>
    </row>
    <row r="1323">
      <c r="A1323" s="44" t="n"/>
      <c r="C1323" s="44" t="n"/>
      <c r="L1323">
        <f>RIGHT(A1323,8)</f>
        <v/>
      </c>
    </row>
    <row r="1324">
      <c r="A1324" s="44" t="n"/>
      <c r="C1324" s="44" t="n"/>
      <c r="L1324">
        <f>RIGHT(A1324,8)</f>
        <v/>
      </c>
    </row>
    <row r="1325">
      <c r="A1325" s="44" t="n"/>
      <c r="C1325" s="44" t="n"/>
      <c r="L1325">
        <f>RIGHT(A1325,8)</f>
        <v/>
      </c>
    </row>
    <row r="1326">
      <c r="A1326" s="44" t="n"/>
      <c r="C1326" s="44" t="n"/>
      <c r="L1326">
        <f>RIGHT(A1326,8)</f>
        <v/>
      </c>
    </row>
    <row r="1327">
      <c r="A1327" s="44" t="n"/>
      <c r="C1327" s="44" t="n"/>
      <c r="L1327">
        <f>RIGHT(A1327,8)</f>
        <v/>
      </c>
    </row>
    <row r="1328">
      <c r="A1328" s="44" t="n"/>
      <c r="C1328" s="44" t="n"/>
      <c r="L1328">
        <f>RIGHT(A1328,8)</f>
        <v/>
      </c>
    </row>
    <row r="1329">
      <c r="A1329" s="44" t="n"/>
      <c r="C1329" s="44" t="n"/>
      <c r="L1329">
        <f>RIGHT(A1329,8)</f>
        <v/>
      </c>
    </row>
    <row r="1330">
      <c r="A1330" s="44" t="n"/>
      <c r="C1330" s="44" t="n"/>
      <c r="L1330">
        <f>RIGHT(A1330,8)</f>
        <v/>
      </c>
    </row>
    <row r="1331">
      <c r="A1331" s="44" t="n"/>
      <c r="C1331" s="44" t="n"/>
      <c r="L1331">
        <f>RIGHT(A1331,8)</f>
        <v/>
      </c>
    </row>
    <row r="1332">
      <c r="A1332" s="44" t="n"/>
      <c r="C1332" s="44" t="n"/>
      <c r="L1332">
        <f>RIGHT(A1332,8)</f>
        <v/>
      </c>
    </row>
    <row r="1333">
      <c r="A1333" s="44" t="n"/>
      <c r="C1333" s="44" t="n"/>
      <c r="L1333">
        <f>RIGHT(A1333,8)</f>
        <v/>
      </c>
    </row>
    <row r="1334">
      <c r="A1334" s="44" t="n"/>
      <c r="C1334" s="44" t="n"/>
      <c r="L1334">
        <f>RIGHT(A1334,8)</f>
        <v/>
      </c>
    </row>
    <row r="1335">
      <c r="A1335" s="44" t="n"/>
      <c r="C1335" s="44" t="n"/>
      <c r="L1335">
        <f>RIGHT(A1335,8)</f>
        <v/>
      </c>
    </row>
    <row r="1336">
      <c r="A1336" s="44" t="n"/>
      <c r="C1336" s="44" t="n"/>
      <c r="L1336">
        <f>RIGHT(A1336,8)</f>
        <v/>
      </c>
    </row>
    <row r="1337">
      <c r="A1337" s="44" t="n"/>
      <c r="C1337" s="44" t="n"/>
      <c r="L1337">
        <f>RIGHT(A1337,8)</f>
        <v/>
      </c>
    </row>
    <row r="1338">
      <c r="A1338" s="44" t="n"/>
      <c r="C1338" s="44" t="n"/>
      <c r="L1338">
        <f>RIGHT(A1338,8)</f>
        <v/>
      </c>
    </row>
    <row r="1339">
      <c r="A1339" s="44" t="n"/>
      <c r="C1339" s="44" t="n"/>
      <c r="L1339">
        <f>RIGHT(A1339,8)</f>
        <v/>
      </c>
    </row>
    <row r="1340">
      <c r="A1340" s="44" t="n"/>
      <c r="C1340" s="44" t="n"/>
      <c r="L1340">
        <f>RIGHT(A1340,8)</f>
        <v/>
      </c>
    </row>
    <row r="1341">
      <c r="A1341" s="44" t="n"/>
      <c r="C1341" s="44" t="n"/>
      <c r="L1341">
        <f>RIGHT(A1341,8)</f>
        <v/>
      </c>
    </row>
    <row r="1342">
      <c r="A1342" s="44" t="n"/>
      <c r="C1342" s="44" t="n"/>
      <c r="L1342">
        <f>RIGHT(A1342,8)</f>
        <v/>
      </c>
    </row>
    <row r="1343">
      <c r="A1343" s="44" t="n"/>
      <c r="C1343" s="44" t="n"/>
      <c r="L1343">
        <f>RIGHT(A1343,8)</f>
        <v/>
      </c>
    </row>
    <row r="1344">
      <c r="A1344" s="44" t="n"/>
      <c r="C1344" s="44" t="n"/>
      <c r="L1344">
        <f>RIGHT(A1344,8)</f>
        <v/>
      </c>
    </row>
    <row r="1345">
      <c r="A1345" s="44" t="n"/>
      <c r="C1345" s="44" t="n"/>
      <c r="L1345">
        <f>RIGHT(A1345,8)</f>
        <v/>
      </c>
    </row>
    <row r="1346">
      <c r="A1346" s="44" t="n"/>
      <c r="C1346" s="44" t="n"/>
      <c r="L1346">
        <f>RIGHT(A1346,8)</f>
        <v/>
      </c>
    </row>
    <row r="1347">
      <c r="A1347" s="44" t="n"/>
      <c r="C1347" s="44" t="n"/>
      <c r="L1347">
        <f>RIGHT(A1347,8)</f>
        <v/>
      </c>
    </row>
    <row r="1348">
      <c r="A1348" s="44" t="n"/>
      <c r="C1348" s="44" t="n"/>
      <c r="L1348">
        <f>RIGHT(A1348,8)</f>
        <v/>
      </c>
    </row>
    <row r="1349">
      <c r="A1349" s="44" t="n"/>
      <c r="C1349" s="44" t="n"/>
      <c r="L1349">
        <f>RIGHT(A1349,8)</f>
        <v/>
      </c>
    </row>
    <row r="1350">
      <c r="A1350" s="44" t="n"/>
      <c r="C1350" s="44" t="n"/>
      <c r="L1350">
        <f>RIGHT(A1350,8)</f>
        <v/>
      </c>
    </row>
    <row r="1351">
      <c r="A1351" s="44" t="n"/>
      <c r="C1351" s="44" t="n"/>
      <c r="L1351">
        <f>RIGHT(A1351,8)</f>
        <v/>
      </c>
    </row>
    <row r="1352">
      <c r="A1352" s="44" t="n"/>
      <c r="C1352" s="44" t="n"/>
      <c r="L1352">
        <f>RIGHT(A1352,8)</f>
        <v/>
      </c>
    </row>
    <row r="1353">
      <c r="A1353" s="44" t="n"/>
      <c r="C1353" s="44" t="n"/>
      <c r="L1353">
        <f>RIGHT(A1353,8)</f>
        <v/>
      </c>
    </row>
    <row r="1354">
      <c r="A1354" s="44" t="n"/>
      <c r="C1354" s="44" t="n"/>
      <c r="L1354">
        <f>RIGHT(A1354,8)</f>
        <v/>
      </c>
    </row>
    <row r="1355">
      <c r="A1355" s="44" t="n"/>
      <c r="C1355" s="44" t="n"/>
      <c r="L1355">
        <f>RIGHT(A1355,8)</f>
        <v/>
      </c>
    </row>
    <row r="1356">
      <c r="A1356" s="44" t="n"/>
      <c r="C1356" s="44" t="n"/>
      <c r="L1356">
        <f>RIGHT(A1356,8)</f>
        <v/>
      </c>
    </row>
    <row r="1357">
      <c r="A1357" s="44" t="n"/>
      <c r="C1357" s="44" t="n"/>
      <c r="L1357">
        <f>RIGHT(A1357,8)</f>
        <v/>
      </c>
    </row>
    <row r="1358">
      <c r="A1358" s="44" t="n"/>
      <c r="C1358" s="44" t="n"/>
      <c r="L1358">
        <f>RIGHT(A1358,8)</f>
        <v/>
      </c>
    </row>
    <row r="1359">
      <c r="A1359" s="44" t="n"/>
      <c r="C1359" s="44" t="n"/>
      <c r="L1359">
        <f>RIGHT(A1359,8)</f>
        <v/>
      </c>
    </row>
    <row r="1360">
      <c r="A1360" s="44" t="n"/>
      <c r="C1360" s="44" t="n"/>
      <c r="L1360">
        <f>RIGHT(A1360,8)</f>
        <v/>
      </c>
    </row>
    <row r="1361">
      <c r="A1361" s="44" t="n"/>
      <c r="C1361" s="44" t="n"/>
      <c r="L1361">
        <f>RIGHT(A1361,8)</f>
        <v/>
      </c>
    </row>
    <row r="1362">
      <c r="A1362" s="44" t="n"/>
      <c r="C1362" s="44" t="n"/>
      <c r="L1362">
        <f>RIGHT(A1362,8)</f>
        <v/>
      </c>
    </row>
    <row r="1363">
      <c r="A1363" s="44" t="n"/>
      <c r="C1363" s="44" t="n"/>
      <c r="L1363">
        <f>RIGHT(A1363,8)</f>
        <v/>
      </c>
    </row>
    <row r="1364">
      <c r="A1364" s="44" t="n"/>
      <c r="C1364" s="44" t="n"/>
      <c r="L1364">
        <f>RIGHT(A1364,8)</f>
        <v/>
      </c>
    </row>
    <row r="1365">
      <c r="A1365" s="44" t="n"/>
      <c r="C1365" s="44" t="n"/>
      <c r="L1365">
        <f>RIGHT(A1365,8)</f>
        <v/>
      </c>
    </row>
    <row r="1366">
      <c r="A1366" s="44" t="n"/>
      <c r="C1366" s="44" t="n"/>
      <c r="L1366">
        <f>RIGHT(A1366,8)</f>
        <v/>
      </c>
    </row>
    <row r="1367">
      <c r="A1367" s="44" t="n"/>
      <c r="C1367" s="44" t="n"/>
      <c r="L1367">
        <f>RIGHT(A1367,8)</f>
        <v/>
      </c>
    </row>
    <row r="1368">
      <c r="A1368" s="44" t="n"/>
      <c r="C1368" s="44" t="n"/>
      <c r="L1368">
        <f>RIGHT(A1368,8)</f>
        <v/>
      </c>
    </row>
    <row r="1369">
      <c r="A1369" s="44" t="n"/>
      <c r="C1369" s="44" t="n"/>
      <c r="L1369">
        <f>RIGHT(A1369,8)</f>
        <v/>
      </c>
    </row>
    <row r="1370">
      <c r="A1370" s="44" t="n"/>
      <c r="C1370" s="44" t="n"/>
      <c r="L1370">
        <f>RIGHT(A1370,8)</f>
        <v/>
      </c>
    </row>
    <row r="1371">
      <c r="A1371" s="44" t="n"/>
      <c r="C1371" s="44" t="n"/>
      <c r="L1371">
        <f>RIGHT(A1371,8)</f>
        <v/>
      </c>
    </row>
    <row r="1372">
      <c r="A1372" s="44" t="n"/>
      <c r="C1372" s="44" t="n"/>
      <c r="L1372">
        <f>RIGHT(A1372,8)</f>
        <v/>
      </c>
    </row>
    <row r="1373">
      <c r="A1373" s="44" t="n"/>
      <c r="C1373" s="44" t="n"/>
      <c r="L1373">
        <f>RIGHT(A1373,8)</f>
        <v/>
      </c>
    </row>
    <row r="1374">
      <c r="A1374" s="44" t="n"/>
      <c r="C1374" s="44" t="n"/>
      <c r="L1374">
        <f>RIGHT(A1374,8)</f>
        <v/>
      </c>
    </row>
    <row r="1375">
      <c r="A1375" s="44" t="n"/>
      <c r="C1375" s="44" t="n"/>
      <c r="L1375">
        <f>RIGHT(A1375,8)</f>
        <v/>
      </c>
    </row>
    <row r="1376">
      <c r="A1376" s="44" t="n"/>
      <c r="C1376" s="44" t="n"/>
      <c r="L1376">
        <f>RIGHT(A1376,8)</f>
        <v/>
      </c>
    </row>
    <row r="1377">
      <c r="A1377" s="44" t="n"/>
      <c r="C1377" s="44" t="n"/>
      <c r="L1377">
        <f>RIGHT(A1377,8)</f>
        <v/>
      </c>
    </row>
    <row r="1378">
      <c r="A1378" s="44" t="n"/>
      <c r="C1378" s="44" t="n"/>
      <c r="L1378">
        <f>RIGHT(A1378,8)</f>
        <v/>
      </c>
    </row>
    <row r="1379">
      <c r="A1379" s="44" t="n"/>
      <c r="C1379" s="44" t="n"/>
      <c r="L1379">
        <f>RIGHT(A1379,8)</f>
        <v/>
      </c>
    </row>
    <row r="1380">
      <c r="A1380" s="44" t="n"/>
      <c r="C1380" s="44" t="n"/>
      <c r="L1380">
        <f>RIGHT(A1380,8)</f>
        <v/>
      </c>
    </row>
    <row r="1381">
      <c r="A1381" s="44" t="n"/>
      <c r="C1381" s="44" t="n"/>
      <c r="L1381">
        <f>RIGHT(A1381,8)</f>
        <v/>
      </c>
    </row>
    <row r="1382">
      <c r="A1382" s="44" t="n"/>
      <c r="C1382" s="44" t="n"/>
      <c r="L1382">
        <f>RIGHT(A1382,8)</f>
        <v/>
      </c>
    </row>
    <row r="1383">
      <c r="A1383" s="44" t="n"/>
      <c r="C1383" s="44" t="n"/>
      <c r="L1383">
        <f>RIGHT(A1383,8)</f>
        <v/>
      </c>
    </row>
    <row r="1384">
      <c r="A1384" s="44" t="n"/>
      <c r="C1384" s="44" t="n"/>
      <c r="L1384">
        <f>RIGHT(A1384,8)</f>
        <v/>
      </c>
    </row>
    <row r="1385">
      <c r="A1385" s="44" t="n"/>
      <c r="C1385" s="44" t="n"/>
      <c r="L1385">
        <f>RIGHT(A1385,8)</f>
        <v/>
      </c>
    </row>
    <row r="1386">
      <c r="A1386" s="44" t="n"/>
      <c r="C1386" s="44" t="n"/>
      <c r="L1386">
        <f>RIGHT(A1386,8)</f>
        <v/>
      </c>
    </row>
    <row r="1387">
      <c r="A1387" s="44" t="n"/>
      <c r="C1387" s="44" t="n"/>
      <c r="L1387">
        <f>RIGHT(A1387,8)</f>
        <v/>
      </c>
    </row>
    <row r="1388">
      <c r="A1388" s="44" t="n"/>
      <c r="C1388" s="44" t="n"/>
      <c r="L1388">
        <f>RIGHT(A1388,8)</f>
        <v/>
      </c>
    </row>
    <row r="1389">
      <c r="A1389" s="44" t="n"/>
      <c r="C1389" s="44" t="n"/>
      <c r="L1389">
        <f>RIGHT(A1389,8)</f>
        <v/>
      </c>
    </row>
    <row r="1390">
      <c r="A1390" s="44" t="n"/>
      <c r="C1390" s="44" t="n"/>
      <c r="L1390">
        <f>RIGHT(A1390,8)</f>
        <v/>
      </c>
    </row>
    <row r="1391">
      <c r="A1391" s="44" t="n"/>
      <c r="C1391" s="44" t="n"/>
      <c r="L1391">
        <f>RIGHT(A1391,8)</f>
        <v/>
      </c>
    </row>
    <row r="1392">
      <c r="A1392" s="44" t="n"/>
      <c r="C1392" s="44" t="n"/>
      <c r="L1392">
        <f>RIGHT(A1392,8)</f>
        <v/>
      </c>
    </row>
    <row r="1393">
      <c r="A1393" s="44" t="n"/>
      <c r="C1393" s="44" t="n"/>
      <c r="L1393">
        <f>RIGHT(A1393,8)</f>
        <v/>
      </c>
    </row>
    <row r="1394">
      <c r="A1394" s="44" t="n"/>
      <c r="C1394" s="44" t="n"/>
      <c r="L1394">
        <f>RIGHT(A1394,8)</f>
        <v/>
      </c>
    </row>
    <row r="1395">
      <c r="A1395" s="44" t="n"/>
      <c r="C1395" s="44" t="n"/>
      <c r="L1395">
        <f>RIGHT(A1395,8)</f>
        <v/>
      </c>
    </row>
    <row r="1396">
      <c r="A1396" s="44" t="n"/>
      <c r="C1396" s="44" t="n"/>
      <c r="L1396">
        <f>RIGHT(A1396,8)</f>
        <v/>
      </c>
    </row>
    <row r="1397">
      <c r="A1397" s="44" t="n"/>
      <c r="C1397" s="44" t="n"/>
      <c r="L1397">
        <f>RIGHT(A1397,8)</f>
        <v/>
      </c>
    </row>
    <row r="1398">
      <c r="A1398" s="44" t="n"/>
      <c r="C1398" s="44" t="n"/>
      <c r="L1398">
        <f>RIGHT(A1398,8)</f>
        <v/>
      </c>
    </row>
    <row r="1399">
      <c r="A1399" s="44" t="n"/>
      <c r="C1399" s="44" t="n"/>
      <c r="L1399">
        <f>RIGHT(A1399,8)</f>
        <v/>
      </c>
    </row>
    <row r="1400">
      <c r="A1400" s="44" t="n"/>
      <c r="C1400" s="44" t="n"/>
      <c r="L1400">
        <f>RIGHT(A1400,8)</f>
        <v/>
      </c>
    </row>
    <row r="1401">
      <c r="A1401" s="44" t="n"/>
      <c r="C1401" s="44" t="n"/>
      <c r="L1401">
        <f>RIGHT(A1401,8)</f>
        <v/>
      </c>
    </row>
    <row r="1402">
      <c r="A1402" s="44" t="n"/>
      <c r="C1402" s="44" t="n"/>
      <c r="L1402">
        <f>RIGHT(A1402,8)</f>
        <v/>
      </c>
    </row>
    <row r="1403">
      <c r="A1403" s="44" t="n"/>
      <c r="C1403" s="44" t="n"/>
      <c r="L1403">
        <f>RIGHT(A1403,8)</f>
        <v/>
      </c>
    </row>
    <row r="1404">
      <c r="A1404" s="44" t="n"/>
      <c r="C1404" s="44" t="n"/>
      <c r="L1404">
        <f>RIGHT(A1404,8)</f>
        <v/>
      </c>
    </row>
    <row r="1405">
      <c r="A1405" s="44" t="n"/>
      <c r="C1405" s="44" t="n"/>
      <c r="L1405">
        <f>RIGHT(A1405,8)</f>
        <v/>
      </c>
    </row>
    <row r="1406">
      <c r="A1406" s="44" t="n"/>
      <c r="C1406" s="44" t="n"/>
      <c r="L1406">
        <f>RIGHT(A1406,8)</f>
        <v/>
      </c>
    </row>
    <row r="1407">
      <c r="A1407" s="44" t="n"/>
      <c r="C1407" s="44" t="n"/>
      <c r="L1407">
        <f>RIGHT(A1407,8)</f>
        <v/>
      </c>
    </row>
    <row r="1408">
      <c r="A1408" s="44" t="n"/>
      <c r="C1408" s="44" t="n"/>
      <c r="L1408">
        <f>RIGHT(A1408,8)</f>
        <v/>
      </c>
    </row>
    <row r="1409">
      <c r="A1409" s="44" t="n"/>
      <c r="C1409" s="44" t="n"/>
      <c r="L1409">
        <f>RIGHT(A1409,8)</f>
        <v/>
      </c>
    </row>
    <row r="1410">
      <c r="A1410" s="44" t="n"/>
      <c r="C1410" s="44" t="n"/>
      <c r="L1410">
        <f>RIGHT(A1410,8)</f>
        <v/>
      </c>
    </row>
    <row r="1411">
      <c r="A1411" s="44" t="n"/>
      <c r="C1411" s="44" t="n"/>
      <c r="L1411">
        <f>RIGHT(A1411,8)</f>
        <v/>
      </c>
    </row>
    <row r="1412">
      <c r="A1412" s="44" t="n"/>
      <c r="C1412" s="44" t="n"/>
      <c r="L1412">
        <f>RIGHT(A1412,8)</f>
        <v/>
      </c>
    </row>
    <row r="1413">
      <c r="A1413" s="44" t="n"/>
      <c r="C1413" s="44" t="n"/>
      <c r="L1413">
        <f>RIGHT(A1413,8)</f>
        <v/>
      </c>
    </row>
    <row r="1414">
      <c r="A1414" s="44" t="n"/>
      <c r="C1414" s="44" t="n"/>
      <c r="L1414">
        <f>RIGHT(A1414,8)</f>
        <v/>
      </c>
    </row>
    <row r="1415">
      <c r="A1415" s="44" t="n"/>
      <c r="C1415" s="44" t="n"/>
      <c r="L1415">
        <f>RIGHT(A1415,8)</f>
        <v/>
      </c>
    </row>
    <row r="1416">
      <c r="A1416" s="44" t="n"/>
      <c r="C1416" s="44" t="n"/>
      <c r="L1416">
        <f>RIGHT(A1416,8)</f>
        <v/>
      </c>
    </row>
    <row r="1417">
      <c r="A1417" s="44" t="n"/>
      <c r="C1417" s="44" t="n"/>
      <c r="L1417">
        <f>RIGHT(A1417,8)</f>
        <v/>
      </c>
    </row>
    <row r="1418">
      <c r="A1418" s="44" t="n"/>
      <c r="C1418" s="44" t="n"/>
      <c r="L1418">
        <f>RIGHT(A1418,8)</f>
        <v/>
      </c>
    </row>
    <row r="1419">
      <c r="A1419" s="44" t="n"/>
      <c r="C1419" s="44" t="n"/>
      <c r="L1419">
        <f>RIGHT(A1419,8)</f>
        <v/>
      </c>
    </row>
    <row r="1420">
      <c r="A1420" s="44" t="n"/>
      <c r="C1420" s="44" t="n"/>
      <c r="L1420">
        <f>RIGHT(A1420,8)</f>
        <v/>
      </c>
    </row>
    <row r="1421">
      <c r="A1421" s="44" t="n"/>
      <c r="C1421" s="44" t="n"/>
      <c r="L1421">
        <f>RIGHT(A1421,8)</f>
        <v/>
      </c>
    </row>
    <row r="1422">
      <c r="A1422" s="44" t="n"/>
      <c r="C1422" s="44" t="n"/>
      <c r="L1422">
        <f>RIGHT(A1422,8)</f>
        <v/>
      </c>
    </row>
    <row r="1423">
      <c r="A1423" s="44" t="n"/>
      <c r="C1423" s="44" t="n"/>
      <c r="L1423">
        <f>RIGHT(A1423,8)</f>
        <v/>
      </c>
    </row>
    <row r="1424">
      <c r="A1424" s="44" t="n"/>
      <c r="C1424" s="44" t="n"/>
      <c r="L1424">
        <f>RIGHT(A1424,8)</f>
        <v/>
      </c>
    </row>
    <row r="1425">
      <c r="A1425" s="44" t="n"/>
      <c r="C1425" s="44" t="n"/>
      <c r="L1425">
        <f>RIGHT(A1425,8)</f>
        <v/>
      </c>
    </row>
    <row r="1426">
      <c r="A1426" s="44" t="n"/>
      <c r="C1426" s="44" t="n"/>
      <c r="L1426">
        <f>RIGHT(A1426,8)</f>
        <v/>
      </c>
    </row>
    <row r="1427">
      <c r="A1427" s="44" t="n"/>
      <c r="C1427" s="44" t="n"/>
      <c r="L1427">
        <f>RIGHT(A1427,8)</f>
        <v/>
      </c>
    </row>
    <row r="1428">
      <c r="A1428" s="44" t="n"/>
      <c r="C1428" s="44" t="n"/>
      <c r="L1428">
        <f>RIGHT(A1428,8)</f>
        <v/>
      </c>
    </row>
    <row r="1429">
      <c r="A1429" s="44" t="n"/>
      <c r="C1429" s="44" t="n"/>
      <c r="L1429">
        <f>RIGHT(A1429,8)</f>
        <v/>
      </c>
    </row>
    <row r="1430">
      <c r="A1430" s="44" t="n"/>
      <c r="C1430" s="44" t="n"/>
      <c r="L1430">
        <f>RIGHT(A1430,8)</f>
        <v/>
      </c>
    </row>
    <row r="1431">
      <c r="A1431" s="44" t="n"/>
      <c r="C1431" s="44" t="n"/>
      <c r="L1431">
        <f>RIGHT(A1431,8)</f>
        <v/>
      </c>
    </row>
    <row r="1432">
      <c r="A1432" s="44" t="n"/>
      <c r="C1432" s="44" t="n"/>
      <c r="L1432">
        <f>RIGHT(A1432,8)</f>
        <v/>
      </c>
    </row>
    <row r="1433">
      <c r="A1433" s="44" t="n"/>
      <c r="C1433" s="44" t="n"/>
      <c r="L1433">
        <f>RIGHT(A1433,8)</f>
        <v/>
      </c>
    </row>
    <row r="1434">
      <c r="A1434" s="44" t="n"/>
      <c r="C1434" s="44" t="n"/>
      <c r="L1434">
        <f>RIGHT(A1434,8)</f>
        <v/>
      </c>
    </row>
    <row r="1435">
      <c r="A1435" s="44" t="n"/>
      <c r="C1435" s="44" t="n"/>
      <c r="L1435">
        <f>RIGHT(A1435,8)</f>
        <v/>
      </c>
    </row>
    <row r="1436">
      <c r="A1436" s="44" t="n"/>
      <c r="C1436" s="44" t="n"/>
      <c r="L1436">
        <f>RIGHT(A1436,8)</f>
        <v/>
      </c>
    </row>
    <row r="1437">
      <c r="A1437" s="44" t="n"/>
      <c r="C1437" s="44" t="n"/>
      <c r="L1437">
        <f>RIGHT(A1437,8)</f>
        <v/>
      </c>
    </row>
    <row r="1438">
      <c r="A1438" s="44" t="n"/>
      <c r="C1438" s="44" t="n"/>
      <c r="L1438">
        <f>RIGHT(A1438,8)</f>
        <v/>
      </c>
    </row>
    <row r="1439">
      <c r="A1439" s="44" t="n"/>
      <c r="C1439" s="44" t="n"/>
      <c r="L1439">
        <f>RIGHT(A1439,8)</f>
        <v/>
      </c>
    </row>
    <row r="1440">
      <c r="A1440" s="44" t="n"/>
      <c r="C1440" s="44" t="n"/>
      <c r="L1440">
        <f>RIGHT(A1440,8)</f>
        <v/>
      </c>
    </row>
    <row r="1441">
      <c r="A1441" s="44" t="n"/>
      <c r="C1441" s="44" t="n"/>
      <c r="L1441">
        <f>RIGHT(A1441,8)</f>
        <v/>
      </c>
    </row>
    <row r="1442">
      <c r="A1442" s="44" t="n"/>
      <c r="C1442" s="44" t="n"/>
      <c r="L1442">
        <f>RIGHT(A1442,8)</f>
        <v/>
      </c>
    </row>
    <row r="1443">
      <c r="A1443" s="44" t="n"/>
      <c r="C1443" s="44" t="n"/>
      <c r="L1443">
        <f>RIGHT(A1443,8)</f>
        <v/>
      </c>
    </row>
    <row r="1444">
      <c r="A1444" s="44" t="n"/>
      <c r="C1444" s="44" t="n"/>
      <c r="L1444">
        <f>RIGHT(A1444,8)</f>
        <v/>
      </c>
    </row>
    <row r="1445">
      <c r="A1445" s="44" t="n"/>
      <c r="C1445" s="44" t="n"/>
      <c r="L1445">
        <f>RIGHT(A1445,8)</f>
        <v/>
      </c>
    </row>
    <row r="1446">
      <c r="A1446" s="44" t="n"/>
      <c r="C1446" s="44" t="n"/>
      <c r="L1446">
        <f>RIGHT(A1446,8)</f>
        <v/>
      </c>
    </row>
    <row r="1447">
      <c r="A1447" s="44" t="n"/>
      <c r="C1447" s="44" t="n"/>
      <c r="L1447">
        <f>RIGHT(A1447,8)</f>
        <v/>
      </c>
    </row>
    <row r="1448">
      <c r="A1448" s="44" t="n"/>
      <c r="C1448" s="44" t="n"/>
      <c r="L1448">
        <f>RIGHT(A1448,8)</f>
        <v/>
      </c>
    </row>
    <row r="1449">
      <c r="A1449" s="44" t="n"/>
      <c r="C1449" s="44" t="n"/>
      <c r="L1449">
        <f>RIGHT(A1449,8)</f>
        <v/>
      </c>
    </row>
    <row r="1450">
      <c r="A1450" s="44" t="n"/>
      <c r="C1450" s="44" t="n"/>
      <c r="L1450">
        <f>RIGHT(A1450,8)</f>
        <v/>
      </c>
    </row>
    <row r="1451">
      <c r="A1451" s="44" t="n"/>
      <c r="C1451" s="44" t="n"/>
      <c r="L1451">
        <f>RIGHT(A1451,8)</f>
        <v/>
      </c>
    </row>
    <row r="1452">
      <c r="A1452" s="44" t="n"/>
      <c r="C1452" s="44" t="n"/>
      <c r="L1452">
        <f>RIGHT(A1452,8)</f>
        <v/>
      </c>
    </row>
    <row r="1453">
      <c r="A1453" s="44" t="n"/>
      <c r="C1453" s="44" t="n"/>
      <c r="L1453">
        <f>RIGHT(A1453,8)</f>
        <v/>
      </c>
    </row>
    <row r="1454">
      <c r="A1454" s="44" t="n"/>
      <c r="C1454" s="44" t="n"/>
      <c r="L1454">
        <f>RIGHT(A1454,8)</f>
        <v/>
      </c>
    </row>
    <row r="1455">
      <c r="A1455" s="44" t="n"/>
      <c r="C1455" s="44" t="n"/>
      <c r="L1455">
        <f>RIGHT(A1455,8)</f>
        <v/>
      </c>
    </row>
    <row r="1456">
      <c r="A1456" s="44" t="n"/>
      <c r="C1456" s="44" t="n"/>
      <c r="L1456">
        <f>RIGHT(A1456,8)</f>
        <v/>
      </c>
    </row>
    <row r="1457">
      <c r="A1457" s="44" t="n"/>
      <c r="C1457" s="44" t="n"/>
      <c r="L1457">
        <f>RIGHT(A1457,8)</f>
        <v/>
      </c>
    </row>
    <row r="1458">
      <c r="A1458" s="44" t="n"/>
      <c r="C1458" s="44" t="n"/>
      <c r="L1458">
        <f>RIGHT(A1458,8)</f>
        <v/>
      </c>
    </row>
    <row r="1459">
      <c r="A1459" s="44" t="n"/>
      <c r="C1459" s="44" t="n"/>
      <c r="L1459">
        <f>RIGHT(A1459,8)</f>
        <v/>
      </c>
    </row>
    <row r="1460">
      <c r="A1460" s="44" t="n"/>
      <c r="C1460" s="44" t="n"/>
      <c r="L1460">
        <f>RIGHT(A1460,8)</f>
        <v/>
      </c>
    </row>
    <row r="1461">
      <c r="A1461" s="44" t="n"/>
      <c r="C1461" s="44" t="n"/>
      <c r="L1461">
        <f>RIGHT(A1461,8)</f>
        <v/>
      </c>
    </row>
    <row r="1462">
      <c r="A1462" s="44" t="n"/>
      <c r="C1462" s="44" t="n"/>
      <c r="L1462">
        <f>RIGHT(A1462,8)</f>
        <v/>
      </c>
    </row>
    <row r="1463">
      <c r="A1463" s="44" t="n"/>
      <c r="C1463" s="44" t="n"/>
      <c r="L1463">
        <f>RIGHT(A1463,8)</f>
        <v/>
      </c>
    </row>
    <row r="1464">
      <c r="A1464" s="44" t="n"/>
      <c r="C1464" s="44" t="n"/>
      <c r="L1464">
        <f>RIGHT(A1464,8)</f>
        <v/>
      </c>
    </row>
    <row r="1465">
      <c r="A1465" s="44" t="n"/>
      <c r="C1465" s="44" t="n"/>
      <c r="L1465">
        <f>RIGHT(A1465,8)</f>
        <v/>
      </c>
    </row>
    <row r="1466">
      <c r="A1466" s="44" t="n"/>
      <c r="C1466" s="44" t="n"/>
      <c r="L1466">
        <f>RIGHT(A1466,8)</f>
        <v/>
      </c>
    </row>
    <row r="1467">
      <c r="A1467" s="44" t="n"/>
      <c r="C1467" s="44" t="n"/>
      <c r="L1467">
        <f>RIGHT(A1467,8)</f>
        <v/>
      </c>
    </row>
    <row r="1468">
      <c r="A1468" s="44" t="n"/>
      <c r="C1468" s="44" t="n"/>
      <c r="L1468">
        <f>RIGHT(A1468,8)</f>
        <v/>
      </c>
    </row>
    <row r="1469">
      <c r="A1469" s="44" t="n"/>
      <c r="C1469" s="44" t="n"/>
      <c r="L1469">
        <f>RIGHT(A1469,8)</f>
        <v/>
      </c>
    </row>
    <row r="1470">
      <c r="A1470" s="44" t="n"/>
      <c r="C1470" s="44" t="n"/>
      <c r="L1470">
        <f>RIGHT(A1470,8)</f>
        <v/>
      </c>
    </row>
    <row r="1471">
      <c r="A1471" s="44" t="n"/>
      <c r="C1471" s="44" t="n"/>
      <c r="L1471">
        <f>RIGHT(A1471,8)</f>
        <v/>
      </c>
    </row>
    <row r="1472">
      <c r="A1472" s="44" t="n"/>
      <c r="C1472" s="44" t="n"/>
      <c r="L1472">
        <f>RIGHT(A1472,8)</f>
        <v/>
      </c>
    </row>
    <row r="1473">
      <c r="A1473" s="44" t="n"/>
      <c r="C1473" s="44" t="n"/>
      <c r="L1473">
        <f>RIGHT(A1473,8)</f>
        <v/>
      </c>
    </row>
    <row r="1474">
      <c r="A1474" s="44" t="n"/>
      <c r="C1474" s="44" t="n"/>
      <c r="L1474">
        <f>RIGHT(A1474,8)</f>
        <v/>
      </c>
    </row>
    <row r="1475">
      <c r="A1475" s="44" t="n"/>
      <c r="C1475" s="44" t="n"/>
      <c r="L1475">
        <f>RIGHT(A1475,8)</f>
        <v/>
      </c>
    </row>
    <row r="1476">
      <c r="A1476" s="44" t="n"/>
      <c r="C1476" s="44" t="n"/>
      <c r="L1476">
        <f>RIGHT(A1476,8)</f>
        <v/>
      </c>
    </row>
    <row r="1477">
      <c r="A1477" s="44" t="n"/>
      <c r="C1477" s="44" t="n"/>
      <c r="L1477">
        <f>RIGHT(A1477,8)</f>
        <v/>
      </c>
    </row>
    <row r="1478">
      <c r="A1478" s="44" t="n"/>
      <c r="C1478" s="44" t="n"/>
      <c r="L1478">
        <f>RIGHT(A1478,8)</f>
        <v/>
      </c>
    </row>
    <row r="1479">
      <c r="A1479" s="44" t="n"/>
      <c r="C1479" s="44" t="n"/>
      <c r="L1479">
        <f>RIGHT(A1479,8)</f>
        <v/>
      </c>
    </row>
    <row r="1480">
      <c r="A1480" s="44" t="n"/>
      <c r="C1480" s="44" t="n"/>
      <c r="L1480">
        <f>RIGHT(A1480,8)</f>
        <v/>
      </c>
    </row>
    <row r="1481">
      <c r="A1481" s="44" t="n"/>
      <c r="C1481" s="44" t="n"/>
      <c r="L1481">
        <f>RIGHT(A1481,8)</f>
        <v/>
      </c>
    </row>
    <row r="1482">
      <c r="A1482" s="44" t="n"/>
      <c r="C1482" s="44" t="n"/>
      <c r="L1482">
        <f>RIGHT(A1482,8)</f>
        <v/>
      </c>
    </row>
    <row r="1483">
      <c r="A1483" s="44" t="n"/>
      <c r="C1483" s="44" t="n"/>
      <c r="L1483">
        <f>RIGHT(A1483,8)</f>
        <v/>
      </c>
    </row>
    <row r="1484">
      <c r="A1484" s="44" t="n"/>
      <c r="C1484" s="44" t="n"/>
      <c r="L1484">
        <f>RIGHT(A1484,8)</f>
        <v/>
      </c>
    </row>
    <row r="1485">
      <c r="A1485" s="44" t="n"/>
      <c r="C1485" s="44" t="n"/>
      <c r="L1485">
        <f>RIGHT(A1485,8)</f>
        <v/>
      </c>
    </row>
    <row r="1486">
      <c r="A1486" s="44" t="n"/>
      <c r="C1486" s="44" t="n"/>
      <c r="L1486">
        <f>RIGHT(A1486,8)</f>
        <v/>
      </c>
    </row>
    <row r="1487">
      <c r="A1487" s="44" t="n"/>
      <c r="C1487" s="44" t="n"/>
      <c r="L1487">
        <f>RIGHT(A1487,8)</f>
        <v/>
      </c>
    </row>
    <row r="1488">
      <c r="A1488" s="44" t="n"/>
      <c r="C1488" s="44" t="n"/>
      <c r="L1488">
        <f>RIGHT(A1488,8)</f>
        <v/>
      </c>
    </row>
    <row r="1489">
      <c r="A1489" s="44" t="n"/>
      <c r="C1489" s="44" t="n"/>
      <c r="L1489">
        <f>RIGHT(A1489,8)</f>
        <v/>
      </c>
    </row>
    <row r="1490">
      <c r="A1490" s="44" t="n"/>
      <c r="C1490" s="44" t="n"/>
      <c r="L1490">
        <f>RIGHT(A1490,8)</f>
        <v/>
      </c>
    </row>
    <row r="1491">
      <c r="A1491" s="44" t="n"/>
      <c r="C1491" s="44" t="n"/>
      <c r="L1491">
        <f>RIGHT(A1491,8)</f>
        <v/>
      </c>
    </row>
    <row r="1492">
      <c r="A1492" s="44" t="n"/>
      <c r="C1492" s="44" t="n"/>
      <c r="L1492">
        <f>RIGHT(A1492,8)</f>
        <v/>
      </c>
    </row>
    <row r="1493">
      <c r="A1493" s="44" t="n"/>
      <c r="C1493" s="44" t="n"/>
      <c r="L1493">
        <f>RIGHT(A1493,8)</f>
        <v/>
      </c>
    </row>
    <row r="1494">
      <c r="A1494" s="44" t="n"/>
      <c r="C1494" s="44" t="n"/>
      <c r="L1494">
        <f>RIGHT(A1494,8)</f>
        <v/>
      </c>
    </row>
    <row r="1495">
      <c r="A1495" s="44" t="n"/>
      <c r="C1495" s="44" t="n"/>
      <c r="L1495">
        <f>RIGHT(A1495,8)</f>
        <v/>
      </c>
    </row>
    <row r="1496">
      <c r="A1496" s="44" t="n"/>
      <c r="C1496" s="44" t="n"/>
      <c r="L1496">
        <f>RIGHT(A1496,8)</f>
        <v/>
      </c>
    </row>
    <row r="1497">
      <c r="A1497" s="44" t="n"/>
      <c r="C1497" s="44" t="n"/>
      <c r="L1497">
        <f>RIGHT(A1497,8)</f>
        <v/>
      </c>
    </row>
    <row r="1498">
      <c r="A1498" s="44" t="n"/>
      <c r="C1498" s="44" t="n"/>
      <c r="L1498">
        <f>RIGHT(A1498,8)</f>
        <v/>
      </c>
    </row>
    <row r="1499">
      <c r="A1499" s="44" t="n"/>
      <c r="C1499" s="44" t="n"/>
      <c r="L1499">
        <f>RIGHT(A1499,8)</f>
        <v/>
      </c>
    </row>
    <row r="1500">
      <c r="A1500" s="44" t="n"/>
      <c r="C1500" s="44" t="n"/>
      <c r="L1500">
        <f>RIGHT(A1500,8)</f>
        <v/>
      </c>
    </row>
    <row r="1501">
      <c r="A1501" s="44" t="n"/>
      <c r="C1501" s="44" t="n"/>
      <c r="L1501">
        <f>RIGHT(A1501,8)</f>
        <v/>
      </c>
    </row>
    <row r="1502">
      <c r="A1502" s="44" t="n"/>
      <c r="C1502" s="44" t="n"/>
      <c r="L1502">
        <f>RIGHT(A1502,8)</f>
        <v/>
      </c>
    </row>
    <row r="1503">
      <c r="A1503" s="44" t="n"/>
      <c r="C1503" s="44" t="n"/>
      <c r="L1503">
        <f>RIGHT(A1503,8)</f>
        <v/>
      </c>
    </row>
    <row r="1504">
      <c r="A1504" s="44" t="n"/>
      <c r="C1504" s="44" t="n"/>
      <c r="L1504">
        <f>RIGHT(A1504,8)</f>
        <v/>
      </c>
    </row>
    <row r="1505">
      <c r="A1505" s="44" t="n"/>
      <c r="C1505" s="44" t="n"/>
      <c r="L1505">
        <f>RIGHT(A1505,8)</f>
        <v/>
      </c>
    </row>
    <row r="1506">
      <c r="A1506" s="44" t="n"/>
      <c r="C1506" s="44" t="n"/>
      <c r="L1506">
        <f>RIGHT(A1506,8)</f>
        <v/>
      </c>
    </row>
    <row r="1507">
      <c r="A1507" s="44" t="n"/>
      <c r="C1507" s="44" t="n"/>
      <c r="L1507">
        <f>RIGHT(A1507,8)</f>
        <v/>
      </c>
    </row>
    <row r="1508">
      <c r="A1508" s="44" t="n"/>
      <c r="C1508" s="44" t="n"/>
      <c r="L1508">
        <f>RIGHT(A1508,8)</f>
        <v/>
      </c>
    </row>
    <row r="1509">
      <c r="A1509" s="44" t="n"/>
      <c r="C1509" s="44" t="n"/>
      <c r="L1509">
        <f>RIGHT(A1509,8)</f>
        <v/>
      </c>
    </row>
    <row r="1510">
      <c r="A1510" s="44" t="n"/>
      <c r="C1510" s="44" t="n"/>
      <c r="L1510">
        <f>RIGHT(A1510,8)</f>
        <v/>
      </c>
    </row>
    <row r="1511">
      <c r="A1511" s="44" t="n"/>
      <c r="C1511" s="44" t="n"/>
      <c r="L1511">
        <f>RIGHT(A1511,8)</f>
        <v/>
      </c>
    </row>
    <row r="1512">
      <c r="A1512" s="44" t="n"/>
      <c r="C1512" s="44" t="n"/>
      <c r="L1512">
        <f>RIGHT(A1512,8)</f>
        <v/>
      </c>
    </row>
    <row r="1513">
      <c r="A1513" s="44" t="n"/>
      <c r="C1513" s="44" t="n"/>
      <c r="L1513">
        <f>RIGHT(A1513,8)</f>
        <v/>
      </c>
    </row>
    <row r="1514">
      <c r="A1514" s="44" t="n"/>
      <c r="C1514" s="44" t="n"/>
      <c r="L1514">
        <f>RIGHT(A1514,8)</f>
        <v/>
      </c>
    </row>
    <row r="1515">
      <c r="A1515" s="44" t="n"/>
      <c r="C1515" s="44" t="n"/>
      <c r="L1515">
        <f>RIGHT(A1515,8)</f>
        <v/>
      </c>
    </row>
    <row r="1516">
      <c r="A1516" s="44" t="n"/>
      <c r="C1516" s="44" t="n"/>
      <c r="L1516">
        <f>RIGHT(A1516,8)</f>
        <v/>
      </c>
    </row>
    <row r="1517">
      <c r="A1517" s="44" t="n"/>
      <c r="C1517" s="44" t="n"/>
      <c r="L1517">
        <f>RIGHT(A1517,8)</f>
        <v/>
      </c>
    </row>
    <row r="1518">
      <c r="A1518" s="44" t="n"/>
      <c r="C1518" s="44" t="n"/>
      <c r="L1518">
        <f>RIGHT(A1518,8)</f>
        <v/>
      </c>
    </row>
    <row r="1519">
      <c r="A1519" s="44" t="n"/>
      <c r="C1519" s="44" t="n"/>
      <c r="L1519">
        <f>RIGHT(A1519,8)</f>
        <v/>
      </c>
    </row>
    <row r="1520">
      <c r="A1520" s="44" t="n"/>
      <c r="C1520" s="44" t="n"/>
      <c r="L1520">
        <f>RIGHT(A1520,8)</f>
        <v/>
      </c>
    </row>
    <row r="1521">
      <c r="A1521" s="44" t="n"/>
      <c r="C1521" s="44" t="n"/>
      <c r="L1521">
        <f>RIGHT(A1521,8)</f>
        <v/>
      </c>
    </row>
    <row r="1522">
      <c r="A1522" s="44" t="n"/>
      <c r="C1522" s="44" t="n"/>
      <c r="L1522">
        <f>RIGHT(A1522,8)</f>
        <v/>
      </c>
    </row>
    <row r="1523">
      <c r="A1523" s="44" t="n"/>
      <c r="C1523" s="44" t="n"/>
      <c r="L1523">
        <f>RIGHT(A1523,8)</f>
        <v/>
      </c>
    </row>
    <row r="1524">
      <c r="A1524" s="44" t="n"/>
      <c r="C1524" s="44" t="n"/>
      <c r="L1524">
        <f>RIGHT(A1524,8)</f>
        <v/>
      </c>
    </row>
    <row r="1525">
      <c r="A1525" s="44" t="n"/>
      <c r="C1525" s="44" t="n"/>
      <c r="L1525">
        <f>RIGHT(A1525,8)</f>
        <v/>
      </c>
    </row>
    <row r="1526">
      <c r="A1526" s="44" t="n"/>
      <c r="C1526" s="44" t="n"/>
      <c r="L1526">
        <f>RIGHT(A1526,8)</f>
        <v/>
      </c>
    </row>
    <row r="1527">
      <c r="A1527" s="44" t="n"/>
      <c r="C1527" s="44" t="n"/>
      <c r="L1527">
        <f>RIGHT(A1527,8)</f>
        <v/>
      </c>
    </row>
    <row r="1528">
      <c r="A1528" s="44" t="n"/>
      <c r="C1528" s="44" t="n"/>
      <c r="L1528">
        <f>RIGHT(A1528,8)</f>
        <v/>
      </c>
    </row>
    <row r="1529">
      <c r="A1529" s="44" t="n"/>
      <c r="C1529" s="44" t="n"/>
      <c r="L1529">
        <f>RIGHT(A1529,8)</f>
        <v/>
      </c>
    </row>
    <row r="1530">
      <c r="A1530" s="44" t="n"/>
      <c r="C1530" s="44" t="n"/>
      <c r="L1530">
        <f>RIGHT(A1530,8)</f>
        <v/>
      </c>
    </row>
    <row r="1531">
      <c r="A1531" s="44" t="n"/>
      <c r="C1531" s="44" t="n"/>
      <c r="L1531">
        <f>RIGHT(A1531,8)</f>
        <v/>
      </c>
    </row>
    <row r="1532">
      <c r="A1532" s="44" t="n"/>
      <c r="C1532" s="44" t="n"/>
      <c r="L1532">
        <f>RIGHT(A1532,8)</f>
        <v/>
      </c>
    </row>
    <row r="1533">
      <c r="A1533" s="44" t="n"/>
      <c r="C1533" s="44" t="n"/>
      <c r="L1533">
        <f>RIGHT(A1533,8)</f>
        <v/>
      </c>
    </row>
    <row r="1534">
      <c r="A1534" s="44" t="n"/>
      <c r="C1534" s="44" t="n"/>
      <c r="L1534">
        <f>RIGHT(A1534,8)</f>
        <v/>
      </c>
    </row>
    <row r="1535">
      <c r="A1535" s="44" t="n"/>
      <c r="C1535" s="44" t="n"/>
      <c r="L1535">
        <f>RIGHT(A1535,8)</f>
        <v/>
      </c>
    </row>
    <row r="1536">
      <c r="A1536" s="44" t="n"/>
      <c r="C1536" s="44" t="n"/>
      <c r="L1536">
        <f>RIGHT(A1536,8)</f>
        <v/>
      </c>
    </row>
    <row r="1537">
      <c r="A1537" s="44" t="n"/>
      <c r="C1537" s="44" t="n"/>
      <c r="L1537">
        <f>RIGHT(A1537,8)</f>
        <v/>
      </c>
    </row>
    <row r="1538">
      <c r="A1538" s="44" t="n"/>
      <c r="C1538" s="44" t="n"/>
      <c r="L1538">
        <f>RIGHT(A1538,8)</f>
        <v/>
      </c>
    </row>
    <row r="1539">
      <c r="A1539" s="44" t="n"/>
      <c r="C1539" s="44" t="n"/>
      <c r="L1539">
        <f>RIGHT(A1539,8)</f>
        <v/>
      </c>
    </row>
    <row r="1540">
      <c r="A1540" s="44" t="n"/>
      <c r="C1540" s="44" t="n"/>
      <c r="L1540">
        <f>RIGHT(A1540,8)</f>
        <v/>
      </c>
    </row>
    <row r="1541">
      <c r="A1541" s="44" t="n"/>
      <c r="C1541" s="44" t="n"/>
      <c r="L1541">
        <f>RIGHT(A1541,8)</f>
        <v/>
      </c>
    </row>
    <row r="1542">
      <c r="A1542" s="44" t="n"/>
      <c r="C1542" s="44" t="n"/>
      <c r="L1542">
        <f>RIGHT(A1542,8)</f>
        <v/>
      </c>
    </row>
    <row r="1543">
      <c r="A1543" s="44" t="n"/>
      <c r="C1543" s="44" t="n"/>
      <c r="L1543">
        <f>RIGHT(A1543,8)</f>
        <v/>
      </c>
    </row>
    <row r="1544">
      <c r="A1544" s="44" t="n"/>
      <c r="C1544" s="44" t="n"/>
      <c r="L1544">
        <f>RIGHT(A1544,8)</f>
        <v/>
      </c>
    </row>
    <row r="1545">
      <c r="A1545" s="44" t="n"/>
      <c r="C1545" s="44" t="n"/>
      <c r="L1545">
        <f>RIGHT(A1545,8)</f>
        <v/>
      </c>
    </row>
    <row r="1546">
      <c r="A1546" s="44" t="n"/>
      <c r="C1546" s="44" t="n"/>
      <c r="L1546">
        <f>RIGHT(A1546,8)</f>
        <v/>
      </c>
    </row>
    <row r="1547">
      <c r="A1547" s="44" t="n"/>
      <c r="C1547" s="44" t="n"/>
      <c r="L1547">
        <f>RIGHT(A1547,8)</f>
        <v/>
      </c>
    </row>
    <row r="1548">
      <c r="A1548" s="44" t="n"/>
      <c r="C1548" s="44" t="n"/>
      <c r="L1548">
        <f>RIGHT(A1548,8)</f>
        <v/>
      </c>
    </row>
    <row r="1549">
      <c r="A1549" s="44" t="n"/>
      <c r="C1549" s="44" t="n"/>
      <c r="L1549">
        <f>RIGHT(A1549,8)</f>
        <v/>
      </c>
    </row>
    <row r="1550">
      <c r="A1550" s="44" t="n"/>
      <c r="C1550" s="44" t="n"/>
      <c r="L1550">
        <f>RIGHT(A1550,8)</f>
        <v/>
      </c>
    </row>
    <row r="1551">
      <c r="A1551" s="44" t="n"/>
      <c r="C1551" s="44" t="n"/>
      <c r="L1551">
        <f>RIGHT(A1551,8)</f>
        <v/>
      </c>
    </row>
    <row r="1552">
      <c r="A1552" s="44" t="n"/>
      <c r="C1552" s="44" t="n"/>
      <c r="L1552">
        <f>RIGHT(A1552,8)</f>
        <v/>
      </c>
    </row>
    <row r="1553">
      <c r="A1553" s="44" t="n"/>
      <c r="C1553" s="44" t="n"/>
      <c r="L1553">
        <f>RIGHT(A1553,8)</f>
        <v/>
      </c>
    </row>
    <row r="1554">
      <c r="A1554" s="44" t="n"/>
      <c r="C1554" s="44" t="n"/>
      <c r="L1554">
        <f>RIGHT(A1554,8)</f>
        <v/>
      </c>
    </row>
    <row r="1555">
      <c r="A1555" s="44" t="n"/>
      <c r="C1555" s="44" t="n"/>
      <c r="L1555">
        <f>RIGHT(A1555,8)</f>
        <v/>
      </c>
    </row>
    <row r="1556">
      <c r="A1556" s="44" t="n"/>
      <c r="C1556" s="44" t="n"/>
      <c r="L1556">
        <f>RIGHT(A1556,8)</f>
        <v/>
      </c>
    </row>
    <row r="1557">
      <c r="A1557" s="44" t="n"/>
      <c r="C1557" s="44" t="n"/>
      <c r="L1557">
        <f>RIGHT(A1557,8)</f>
        <v/>
      </c>
    </row>
    <row r="1558">
      <c r="A1558" s="44" t="n"/>
      <c r="C1558" s="44" t="n"/>
      <c r="L1558">
        <f>RIGHT(A1558,8)</f>
        <v/>
      </c>
    </row>
    <row r="1559">
      <c r="A1559" s="44" t="n"/>
      <c r="C1559" s="44" t="n"/>
      <c r="L1559">
        <f>RIGHT(A1559,8)</f>
        <v/>
      </c>
    </row>
    <row r="1560">
      <c r="A1560" s="44" t="n"/>
      <c r="C1560" s="44" t="n"/>
      <c r="L1560">
        <f>RIGHT(A1560,8)</f>
        <v/>
      </c>
    </row>
    <row r="1561">
      <c r="A1561" s="44" t="n"/>
      <c r="C1561" s="44" t="n"/>
      <c r="L1561">
        <f>RIGHT(A1561,8)</f>
        <v/>
      </c>
    </row>
    <row r="1562">
      <c r="A1562" s="44" t="n"/>
      <c r="C1562" s="44" t="n"/>
      <c r="L1562">
        <f>RIGHT(A1562,8)</f>
        <v/>
      </c>
    </row>
    <row r="1563">
      <c r="A1563" s="44" t="n"/>
      <c r="C1563" s="44" t="n"/>
      <c r="L1563">
        <f>RIGHT(A1563,8)</f>
        <v/>
      </c>
    </row>
    <row r="1564">
      <c r="A1564" s="44" t="n"/>
      <c r="C1564" s="44" t="n"/>
      <c r="L1564">
        <f>RIGHT(A1564,8)</f>
        <v/>
      </c>
    </row>
    <row r="1565">
      <c r="A1565" s="44" t="n"/>
      <c r="C1565" s="44" t="n"/>
      <c r="L1565">
        <f>RIGHT(A1565,8)</f>
        <v/>
      </c>
    </row>
    <row r="1566">
      <c r="A1566" s="44" t="n"/>
      <c r="C1566" s="44" t="n"/>
      <c r="L1566">
        <f>RIGHT(A1566,8)</f>
        <v/>
      </c>
    </row>
    <row r="1567">
      <c r="A1567" s="44" t="n"/>
      <c r="C1567" s="44" t="n"/>
      <c r="L1567">
        <f>RIGHT(A1567,8)</f>
        <v/>
      </c>
    </row>
    <row r="1568">
      <c r="A1568" s="44" t="n"/>
      <c r="C1568" s="44" t="n"/>
      <c r="L1568">
        <f>RIGHT(A1568,8)</f>
        <v/>
      </c>
    </row>
    <row r="1569">
      <c r="A1569" s="44" t="n"/>
      <c r="C1569" s="44" t="n"/>
      <c r="L1569">
        <f>RIGHT(A1569,8)</f>
        <v/>
      </c>
    </row>
    <row r="1570">
      <c r="A1570" s="44" t="n"/>
      <c r="C1570" s="44" t="n"/>
      <c r="L1570">
        <f>RIGHT(A1570,8)</f>
        <v/>
      </c>
    </row>
    <row r="1571">
      <c r="A1571" s="44" t="n"/>
      <c r="C1571" s="44" t="n"/>
      <c r="L1571">
        <f>RIGHT(A1571,8)</f>
        <v/>
      </c>
    </row>
    <row r="1572">
      <c r="A1572" s="44" t="n"/>
      <c r="C1572" s="44" t="n"/>
      <c r="L1572">
        <f>RIGHT(A1572,8)</f>
        <v/>
      </c>
    </row>
    <row r="1573">
      <c r="A1573" s="44" t="n"/>
      <c r="C1573" s="44" t="n"/>
      <c r="L1573">
        <f>RIGHT(A1573,8)</f>
        <v/>
      </c>
    </row>
    <row r="1574">
      <c r="A1574" s="44" t="n"/>
      <c r="C1574" s="44" t="n"/>
      <c r="L1574">
        <f>RIGHT(A1574,8)</f>
        <v/>
      </c>
    </row>
    <row r="1575">
      <c r="A1575" s="44" t="n"/>
      <c r="C1575" s="44" t="n"/>
      <c r="L1575">
        <f>RIGHT(A1575,8)</f>
        <v/>
      </c>
    </row>
    <row r="1576">
      <c r="A1576" s="44" t="n"/>
      <c r="C1576" s="44" t="n"/>
      <c r="L1576">
        <f>RIGHT(A1576,8)</f>
        <v/>
      </c>
    </row>
    <row r="1577">
      <c r="A1577" s="44" t="n"/>
      <c r="C1577" s="44" t="n"/>
      <c r="L1577">
        <f>RIGHT(A1577,8)</f>
        <v/>
      </c>
    </row>
    <row r="1578">
      <c r="A1578" s="44" t="n"/>
      <c r="C1578" s="44" t="n"/>
      <c r="L1578">
        <f>RIGHT(A1578,8)</f>
        <v/>
      </c>
    </row>
    <row r="1579">
      <c r="A1579" s="44" t="n"/>
      <c r="C1579" s="44" t="n"/>
      <c r="L1579">
        <f>RIGHT(A1579,8)</f>
        <v/>
      </c>
    </row>
    <row r="1580">
      <c r="A1580" s="44" t="n"/>
      <c r="C1580" s="44" t="n"/>
      <c r="L1580">
        <f>RIGHT(A1580,8)</f>
        <v/>
      </c>
    </row>
    <row r="1581">
      <c r="A1581" s="44" t="n"/>
      <c r="C1581" s="44" t="n"/>
      <c r="L1581">
        <f>RIGHT(A1581,8)</f>
        <v/>
      </c>
    </row>
    <row r="1582">
      <c r="A1582" s="44" t="n"/>
      <c r="C1582" s="44" t="n"/>
      <c r="L1582">
        <f>RIGHT(A1582,8)</f>
        <v/>
      </c>
    </row>
    <row r="1583">
      <c r="A1583" s="44" t="n"/>
      <c r="C1583" s="44" t="n"/>
      <c r="L1583">
        <f>RIGHT(A1583,8)</f>
        <v/>
      </c>
    </row>
    <row r="1584">
      <c r="A1584" s="44" t="n"/>
      <c r="C1584" s="44" t="n"/>
      <c r="L1584">
        <f>RIGHT(A1584,8)</f>
        <v/>
      </c>
    </row>
    <row r="1585">
      <c r="A1585" s="44" t="n"/>
      <c r="C1585" s="44" t="n"/>
      <c r="L1585">
        <f>RIGHT(A1585,8)</f>
        <v/>
      </c>
    </row>
    <row r="1586">
      <c r="A1586" s="44" t="n"/>
      <c r="C1586" s="44" t="n"/>
      <c r="L1586">
        <f>RIGHT(A1586,8)</f>
        <v/>
      </c>
    </row>
    <row r="1587">
      <c r="A1587" s="44" t="n"/>
      <c r="C1587" s="44" t="n"/>
      <c r="L1587">
        <f>RIGHT(A1587,8)</f>
        <v/>
      </c>
    </row>
    <row r="1588">
      <c r="A1588" s="44" t="n"/>
      <c r="C1588" s="44" t="n"/>
      <c r="L1588">
        <f>RIGHT(A1588,8)</f>
        <v/>
      </c>
    </row>
    <row r="1589">
      <c r="A1589" s="44" t="n"/>
      <c r="C1589" s="44" t="n"/>
      <c r="L1589">
        <f>RIGHT(A1589,8)</f>
        <v/>
      </c>
    </row>
    <row r="1590">
      <c r="A1590" s="44" t="n"/>
      <c r="C1590" s="44" t="n"/>
      <c r="L1590">
        <f>RIGHT(A1590,8)</f>
        <v/>
      </c>
    </row>
    <row r="1591">
      <c r="A1591" s="44" t="n"/>
      <c r="C1591" s="44" t="n"/>
      <c r="L1591">
        <f>RIGHT(A1591,8)</f>
        <v/>
      </c>
    </row>
    <row r="1592">
      <c r="A1592" s="44" t="n"/>
      <c r="C1592" s="44" t="n"/>
      <c r="L1592">
        <f>RIGHT(A1592,8)</f>
        <v/>
      </c>
    </row>
    <row r="1593">
      <c r="A1593" s="44" t="n"/>
      <c r="C1593" s="44" t="n"/>
      <c r="L1593">
        <f>RIGHT(A1593,8)</f>
        <v/>
      </c>
    </row>
    <row r="1594">
      <c r="A1594" s="44" t="n"/>
      <c r="C1594" s="44" t="n"/>
      <c r="L1594">
        <f>RIGHT(A1594,8)</f>
        <v/>
      </c>
    </row>
    <row r="1595">
      <c r="A1595" s="44" t="n"/>
      <c r="C1595" s="44" t="n"/>
      <c r="L1595">
        <f>RIGHT(A1595,8)</f>
        <v/>
      </c>
    </row>
    <row r="1596">
      <c r="A1596" s="44" t="n"/>
      <c r="C1596" s="44" t="n"/>
      <c r="L1596">
        <f>RIGHT(A1596,8)</f>
        <v/>
      </c>
    </row>
    <row r="1597">
      <c r="A1597" s="44" t="n"/>
      <c r="C1597" s="44" t="n"/>
      <c r="L1597">
        <f>RIGHT(A1597,8)</f>
        <v/>
      </c>
    </row>
    <row r="1598">
      <c r="A1598" s="44" t="n"/>
      <c r="C1598" s="44" t="n"/>
      <c r="L1598">
        <f>RIGHT(A1598,8)</f>
        <v/>
      </c>
    </row>
    <row r="1599">
      <c r="A1599" s="44" t="n"/>
      <c r="C1599" s="44" t="n"/>
      <c r="L1599">
        <f>RIGHT(A1599,8)</f>
        <v/>
      </c>
    </row>
    <row r="1600">
      <c r="A1600" s="44" t="n"/>
      <c r="C1600" s="44" t="n"/>
      <c r="L1600">
        <f>RIGHT(A1600,8)</f>
        <v/>
      </c>
    </row>
    <row r="1601">
      <c r="A1601" s="44" t="n"/>
      <c r="C1601" s="44" t="n"/>
      <c r="L1601">
        <f>RIGHT(A1601,8)</f>
        <v/>
      </c>
    </row>
    <row r="1602">
      <c r="A1602" s="44" t="n"/>
      <c r="C1602" s="44" t="n"/>
      <c r="L1602">
        <f>RIGHT(A1602,8)</f>
        <v/>
      </c>
    </row>
    <row r="1603">
      <c r="A1603" s="44" t="n"/>
      <c r="C1603" s="44" t="n"/>
      <c r="L1603">
        <f>RIGHT(A1603,8)</f>
        <v/>
      </c>
    </row>
    <row r="1604">
      <c r="A1604" s="44" t="n"/>
      <c r="C1604" s="44" t="n"/>
      <c r="L1604">
        <f>RIGHT(A1604,8)</f>
        <v/>
      </c>
    </row>
    <row r="1605">
      <c r="A1605" s="44" t="n"/>
      <c r="C1605" s="44" t="n"/>
      <c r="L1605">
        <f>RIGHT(A1605,8)</f>
        <v/>
      </c>
    </row>
    <row r="1606">
      <c r="A1606" s="44" t="n"/>
      <c r="C1606" s="44" t="n"/>
      <c r="L1606">
        <f>RIGHT(A1606,8)</f>
        <v/>
      </c>
    </row>
    <row r="1607">
      <c r="A1607" s="44" t="n"/>
      <c r="C1607" s="44" t="n"/>
      <c r="L1607">
        <f>RIGHT(A1607,8)</f>
        <v/>
      </c>
    </row>
    <row r="1608">
      <c r="A1608" s="44" t="n"/>
      <c r="C1608" s="44" t="n"/>
      <c r="L1608">
        <f>RIGHT(A1608,8)</f>
        <v/>
      </c>
    </row>
    <row r="1609">
      <c r="A1609" s="44" t="n"/>
      <c r="C1609" s="44" t="n"/>
      <c r="L1609">
        <f>RIGHT(A1609,8)</f>
        <v/>
      </c>
    </row>
    <row r="1610">
      <c r="A1610" s="44" t="n"/>
      <c r="C1610" s="44" t="n"/>
      <c r="L1610">
        <f>RIGHT(A1610,8)</f>
        <v/>
      </c>
    </row>
    <row r="1611">
      <c r="A1611" s="44" t="n"/>
      <c r="C1611" s="44" t="n"/>
      <c r="L1611">
        <f>RIGHT(A1611,8)</f>
        <v/>
      </c>
    </row>
    <row r="1612">
      <c r="A1612" s="44" t="n"/>
      <c r="C1612" s="44" t="n"/>
      <c r="L1612">
        <f>RIGHT(A1612,8)</f>
        <v/>
      </c>
    </row>
    <row r="1613">
      <c r="A1613" s="44" t="n"/>
      <c r="C1613" s="44" t="n"/>
      <c r="L1613">
        <f>RIGHT(A1613,8)</f>
        <v/>
      </c>
    </row>
    <row r="1614">
      <c r="A1614" s="44" t="n"/>
      <c r="C1614" s="44" t="n"/>
      <c r="L1614">
        <f>RIGHT(A1614,8)</f>
        <v/>
      </c>
    </row>
    <row r="1615">
      <c r="A1615" s="44" t="n"/>
      <c r="C1615" s="44" t="n"/>
      <c r="L1615">
        <f>RIGHT(A1615,8)</f>
        <v/>
      </c>
    </row>
    <row r="1616">
      <c r="A1616" s="44" t="n"/>
      <c r="C1616" s="44" t="n"/>
      <c r="L1616">
        <f>RIGHT(A1616,8)</f>
        <v/>
      </c>
    </row>
    <row r="1617">
      <c r="A1617" s="44" t="n"/>
      <c r="C1617" s="44" t="n"/>
      <c r="L1617">
        <f>RIGHT(A1617,8)</f>
        <v/>
      </c>
    </row>
    <row r="1618">
      <c r="A1618" s="44" t="n"/>
      <c r="C1618" s="44" t="n"/>
      <c r="L1618">
        <f>RIGHT(A1618,8)</f>
        <v/>
      </c>
    </row>
    <row r="1619">
      <c r="A1619" s="44" t="n"/>
      <c r="C1619" s="44" t="n"/>
      <c r="L1619">
        <f>RIGHT(A1619,8)</f>
        <v/>
      </c>
    </row>
    <row r="1620">
      <c r="A1620" s="44" t="n"/>
      <c r="C1620" s="44" t="n"/>
      <c r="L1620">
        <f>RIGHT(A1620,8)</f>
        <v/>
      </c>
    </row>
    <row r="1621">
      <c r="A1621" s="44" t="n"/>
      <c r="C1621" s="44" t="n"/>
      <c r="L1621">
        <f>RIGHT(A1621,8)</f>
        <v/>
      </c>
    </row>
    <row r="1622">
      <c r="A1622" s="44" t="n"/>
      <c r="C1622" s="44" t="n"/>
      <c r="L1622">
        <f>RIGHT(A1622,8)</f>
        <v/>
      </c>
    </row>
    <row r="1623">
      <c r="A1623" s="44" t="n"/>
      <c r="C1623" s="44" t="n"/>
      <c r="L1623">
        <f>RIGHT(A1623,8)</f>
        <v/>
      </c>
    </row>
    <row r="1624">
      <c r="A1624" s="44" t="n"/>
      <c r="C1624" s="44" t="n"/>
      <c r="L1624">
        <f>RIGHT(A1624,8)</f>
        <v/>
      </c>
    </row>
    <row r="1625">
      <c r="A1625" s="44" t="n"/>
      <c r="C1625" s="44" t="n"/>
      <c r="L1625">
        <f>RIGHT(A1625,8)</f>
        <v/>
      </c>
    </row>
    <row r="1626">
      <c r="A1626" s="44" t="n"/>
      <c r="C1626" s="44" t="n"/>
      <c r="L1626">
        <f>RIGHT(A1626,8)</f>
        <v/>
      </c>
    </row>
    <row r="1627">
      <c r="A1627" s="44" t="n"/>
      <c r="C1627" s="44" t="n"/>
      <c r="L1627">
        <f>RIGHT(A1627,8)</f>
        <v/>
      </c>
    </row>
    <row r="1628">
      <c r="A1628" s="44" t="n"/>
      <c r="C1628" s="44" t="n"/>
      <c r="L1628">
        <f>RIGHT(A1628,8)</f>
        <v/>
      </c>
    </row>
    <row r="1629">
      <c r="A1629" s="44" t="n"/>
      <c r="C1629" s="44" t="n"/>
      <c r="L1629">
        <f>RIGHT(A1629,8)</f>
        <v/>
      </c>
    </row>
    <row r="1630">
      <c r="A1630" s="44" t="n"/>
      <c r="C1630" s="44" t="n"/>
      <c r="L1630">
        <f>RIGHT(A1630,8)</f>
        <v/>
      </c>
    </row>
    <row r="1631">
      <c r="A1631" s="44" t="n"/>
      <c r="C1631" s="44" t="n"/>
      <c r="L1631">
        <f>RIGHT(A1631,8)</f>
        <v/>
      </c>
    </row>
    <row r="1632">
      <c r="A1632" s="44" t="n"/>
      <c r="C1632" s="44" t="n"/>
      <c r="L1632">
        <f>RIGHT(A1632,8)</f>
        <v/>
      </c>
    </row>
    <row r="1633">
      <c r="A1633" s="44" t="n"/>
      <c r="C1633" s="44" t="n"/>
      <c r="L1633">
        <f>RIGHT(A1633,8)</f>
        <v/>
      </c>
    </row>
    <row r="1634">
      <c r="A1634" s="44" t="n"/>
      <c r="C1634" s="44" t="n"/>
      <c r="L1634">
        <f>RIGHT(A1634,8)</f>
        <v/>
      </c>
    </row>
    <row r="1635">
      <c r="A1635" s="44" t="n"/>
      <c r="C1635" s="44" t="n"/>
      <c r="L1635">
        <f>RIGHT(A1635,8)</f>
        <v/>
      </c>
    </row>
    <row r="1636">
      <c r="A1636" s="44" t="n"/>
      <c r="C1636" s="44" t="n"/>
      <c r="L1636">
        <f>RIGHT(A1636,8)</f>
        <v/>
      </c>
    </row>
    <row r="1637">
      <c r="A1637" s="44" t="n"/>
      <c r="C1637" s="44" t="n"/>
      <c r="L1637">
        <f>RIGHT(A1637,8)</f>
        <v/>
      </c>
    </row>
    <row r="1638">
      <c r="A1638" s="44" t="n"/>
      <c r="C1638" s="44" t="n"/>
      <c r="L1638">
        <f>RIGHT(A1638,8)</f>
        <v/>
      </c>
    </row>
    <row r="1639">
      <c r="A1639" s="44" t="n"/>
      <c r="C1639" s="44" t="n"/>
      <c r="L1639">
        <f>RIGHT(A1639,8)</f>
        <v/>
      </c>
    </row>
    <row r="1640">
      <c r="A1640" s="44" t="n"/>
      <c r="C1640" s="44" t="n"/>
      <c r="L1640">
        <f>RIGHT(A1640,8)</f>
        <v/>
      </c>
    </row>
    <row r="1641">
      <c r="A1641" s="44" t="n"/>
      <c r="C1641" s="44" t="n"/>
      <c r="L1641">
        <f>RIGHT(A1641,8)</f>
        <v/>
      </c>
    </row>
    <row r="1642">
      <c r="A1642" s="44" t="n"/>
      <c r="C1642" s="44" t="n"/>
      <c r="L1642">
        <f>RIGHT(A1642,8)</f>
        <v/>
      </c>
    </row>
    <row r="1643">
      <c r="A1643" s="44" t="n"/>
      <c r="C1643" s="44" t="n"/>
      <c r="L1643">
        <f>RIGHT(A1643,8)</f>
        <v/>
      </c>
    </row>
    <row r="1644">
      <c r="A1644" s="44" t="n"/>
      <c r="C1644" s="44" t="n"/>
      <c r="L1644">
        <f>RIGHT(A1644,8)</f>
        <v/>
      </c>
    </row>
    <row r="1645">
      <c r="A1645" s="44" t="n"/>
      <c r="C1645" s="44" t="n"/>
      <c r="L1645">
        <f>RIGHT(A1645,8)</f>
        <v/>
      </c>
    </row>
    <row r="1646">
      <c r="A1646" s="44" t="n"/>
      <c r="C1646" s="44" t="n"/>
      <c r="L1646">
        <f>RIGHT(A1646,8)</f>
        <v/>
      </c>
    </row>
    <row r="1647">
      <c r="A1647" s="44" t="n"/>
      <c r="C1647" s="44" t="n"/>
      <c r="L1647">
        <f>RIGHT(A1647,8)</f>
        <v/>
      </c>
    </row>
    <row r="1648">
      <c r="A1648" s="44" t="n"/>
      <c r="C1648" s="44" t="n"/>
      <c r="L1648">
        <f>RIGHT(A1648,8)</f>
        <v/>
      </c>
    </row>
    <row r="1649">
      <c r="A1649" s="44" t="n"/>
      <c r="C1649" s="44" t="n"/>
      <c r="L1649">
        <f>RIGHT(A1649,8)</f>
        <v/>
      </c>
    </row>
    <row r="1650">
      <c r="A1650" s="44" t="n"/>
      <c r="C1650" s="44" t="n"/>
      <c r="L1650">
        <f>RIGHT(A1650,8)</f>
        <v/>
      </c>
    </row>
    <row r="1651">
      <c r="A1651" s="44" t="n"/>
      <c r="C1651" s="44" t="n"/>
      <c r="L1651">
        <f>RIGHT(A1651,8)</f>
        <v/>
      </c>
    </row>
    <row r="1652">
      <c r="A1652" s="44" t="n"/>
      <c r="C1652" s="44" t="n"/>
      <c r="L1652">
        <f>RIGHT(A1652,8)</f>
        <v/>
      </c>
    </row>
    <row r="1653">
      <c r="A1653" s="44" t="n"/>
      <c r="C1653" s="44" t="n"/>
      <c r="L1653">
        <f>RIGHT(A1653,8)</f>
        <v/>
      </c>
    </row>
    <row r="1654">
      <c r="A1654" s="44" t="n"/>
      <c r="C1654" s="44" t="n"/>
      <c r="L1654">
        <f>RIGHT(A1654,8)</f>
        <v/>
      </c>
    </row>
    <row r="1655">
      <c r="A1655" s="44" t="n"/>
      <c r="C1655" s="44" t="n"/>
      <c r="L1655">
        <f>RIGHT(A1655,8)</f>
        <v/>
      </c>
    </row>
    <row r="1656">
      <c r="A1656" s="44" t="n"/>
      <c r="C1656" s="44" t="n"/>
      <c r="L1656">
        <f>RIGHT(A1656,8)</f>
        <v/>
      </c>
    </row>
    <row r="1657">
      <c r="A1657" s="44" t="n"/>
      <c r="C1657" s="44" t="n"/>
      <c r="L1657">
        <f>RIGHT(A1657,8)</f>
        <v/>
      </c>
    </row>
    <row r="1658">
      <c r="A1658" s="44" t="n"/>
      <c r="C1658" s="44" t="n"/>
      <c r="L1658">
        <f>RIGHT(A1658,8)</f>
        <v/>
      </c>
    </row>
    <row r="1659">
      <c r="A1659" s="44" t="n"/>
      <c r="C1659" s="44" t="n"/>
      <c r="L1659">
        <f>RIGHT(A1659,8)</f>
        <v/>
      </c>
    </row>
    <row r="1660">
      <c r="A1660" s="44" t="n"/>
      <c r="C1660" s="44" t="n"/>
      <c r="L1660">
        <f>RIGHT(A1660,8)</f>
        <v/>
      </c>
    </row>
    <row r="1661">
      <c r="A1661" s="44" t="n"/>
      <c r="C1661" s="44" t="n"/>
      <c r="L1661">
        <f>RIGHT(A1661,8)</f>
        <v/>
      </c>
    </row>
    <row r="1662">
      <c r="A1662" s="44" t="n"/>
      <c r="C1662" s="44" t="n"/>
      <c r="L1662">
        <f>RIGHT(A1662,8)</f>
        <v/>
      </c>
    </row>
    <row r="1663">
      <c r="A1663" s="44" t="n"/>
      <c r="C1663" s="44" t="n"/>
      <c r="L1663">
        <f>RIGHT(A1663,8)</f>
        <v/>
      </c>
    </row>
    <row r="1664">
      <c r="A1664" s="44" t="n"/>
      <c r="C1664" s="44" t="n"/>
      <c r="L1664">
        <f>RIGHT(A1664,8)</f>
        <v/>
      </c>
    </row>
    <row r="1665">
      <c r="A1665" s="44" t="n"/>
      <c r="C1665" s="44" t="n"/>
      <c r="L1665">
        <f>RIGHT(A1665,8)</f>
        <v/>
      </c>
    </row>
    <row r="1666">
      <c r="A1666" s="44" t="n"/>
      <c r="C1666" s="44" t="n"/>
      <c r="L1666">
        <f>RIGHT(A1666,8)</f>
        <v/>
      </c>
    </row>
    <row r="1667">
      <c r="A1667" s="44" t="n"/>
      <c r="C1667" s="44" t="n"/>
      <c r="L1667">
        <f>RIGHT(A1667,8)</f>
        <v/>
      </c>
    </row>
    <row r="1668">
      <c r="A1668" s="44" t="n"/>
      <c r="C1668" s="44" t="n"/>
      <c r="L1668">
        <f>RIGHT(A1668,8)</f>
        <v/>
      </c>
    </row>
    <row r="1669">
      <c r="A1669" s="44" t="n"/>
      <c r="C1669" s="44" t="n"/>
      <c r="L1669">
        <f>RIGHT(A1669,8)</f>
        <v/>
      </c>
    </row>
    <row r="1670">
      <c r="A1670" s="44" t="n"/>
      <c r="C1670" s="44" t="n"/>
      <c r="L1670">
        <f>RIGHT(A1670,8)</f>
        <v/>
      </c>
    </row>
    <row r="1671">
      <c r="A1671" s="44" t="n"/>
      <c r="C1671" s="44" t="n"/>
      <c r="L1671">
        <f>RIGHT(A1671,8)</f>
        <v/>
      </c>
    </row>
    <row r="1672">
      <c r="A1672" s="44" t="n"/>
      <c r="C1672" s="44" t="n"/>
      <c r="L1672">
        <f>RIGHT(A1672,8)</f>
        <v/>
      </c>
    </row>
    <row r="1673">
      <c r="A1673" s="44" t="n"/>
      <c r="C1673" s="44" t="n"/>
      <c r="L1673">
        <f>RIGHT(A1673,8)</f>
        <v/>
      </c>
    </row>
    <row r="1674">
      <c r="A1674" s="44" t="n"/>
      <c r="C1674" s="44" t="n"/>
      <c r="L1674">
        <f>RIGHT(A1674,8)</f>
        <v/>
      </c>
    </row>
    <row r="1675">
      <c r="A1675" s="44" t="n"/>
      <c r="C1675" s="44" t="n"/>
      <c r="L1675">
        <f>RIGHT(A1675,8)</f>
        <v/>
      </c>
    </row>
    <row r="1676">
      <c r="A1676" s="44" t="n"/>
      <c r="C1676" s="44" t="n"/>
      <c r="L1676">
        <f>RIGHT(A1676,8)</f>
        <v/>
      </c>
    </row>
    <row r="1677">
      <c r="A1677" s="44" t="n"/>
      <c r="C1677" s="44" t="n"/>
      <c r="L1677">
        <f>RIGHT(A1677,8)</f>
        <v/>
      </c>
    </row>
    <row r="1678">
      <c r="A1678" s="44" t="n"/>
      <c r="C1678" s="44" t="n"/>
      <c r="L1678">
        <f>RIGHT(A1678,8)</f>
        <v/>
      </c>
    </row>
    <row r="1679">
      <c r="A1679" s="44" t="n"/>
      <c r="C1679" s="44" t="n"/>
      <c r="L1679">
        <f>RIGHT(A1679,8)</f>
        <v/>
      </c>
    </row>
    <row r="1680">
      <c r="A1680" s="44" t="n"/>
      <c r="C1680" s="44" t="n"/>
      <c r="L1680">
        <f>RIGHT(A1680,8)</f>
        <v/>
      </c>
    </row>
    <row r="1681">
      <c r="A1681" s="44" t="n"/>
      <c r="C1681" s="44" t="n"/>
      <c r="L1681">
        <f>RIGHT(A1681,8)</f>
        <v/>
      </c>
    </row>
    <row r="1682">
      <c r="A1682" s="44" t="n"/>
      <c r="C1682" s="44" t="n"/>
      <c r="L1682">
        <f>RIGHT(A1682,8)</f>
        <v/>
      </c>
    </row>
    <row r="1683">
      <c r="A1683" s="44" t="n"/>
      <c r="C1683" s="44" t="n"/>
      <c r="L1683">
        <f>RIGHT(A1683,8)</f>
        <v/>
      </c>
    </row>
    <row r="1684">
      <c r="A1684" s="44" t="n"/>
      <c r="C1684" s="44" t="n"/>
      <c r="L1684">
        <f>RIGHT(A1684,8)</f>
        <v/>
      </c>
    </row>
    <row r="1685">
      <c r="A1685" s="44" t="n"/>
      <c r="C1685" s="44" t="n"/>
      <c r="L1685">
        <f>RIGHT(A1685,8)</f>
        <v/>
      </c>
    </row>
    <row r="1686">
      <c r="A1686" s="44" t="n"/>
      <c r="C1686" s="44" t="n"/>
      <c r="L1686">
        <f>RIGHT(A1686,8)</f>
        <v/>
      </c>
    </row>
    <row r="1687">
      <c r="A1687" s="44" t="n"/>
      <c r="C1687" s="44" t="n"/>
      <c r="L1687">
        <f>RIGHT(A1687,8)</f>
        <v/>
      </c>
    </row>
    <row r="1688">
      <c r="A1688" s="44" t="n"/>
      <c r="C1688" s="44" t="n"/>
      <c r="L1688">
        <f>RIGHT(A1688,8)</f>
        <v/>
      </c>
    </row>
    <row r="1689">
      <c r="A1689" s="44" t="n"/>
      <c r="C1689" s="44" t="n"/>
      <c r="L1689">
        <f>RIGHT(A1689,8)</f>
        <v/>
      </c>
    </row>
    <row r="1690">
      <c r="A1690" s="44" t="n"/>
      <c r="C1690" s="44" t="n"/>
      <c r="L1690">
        <f>RIGHT(A1690,8)</f>
        <v/>
      </c>
    </row>
    <row r="1691">
      <c r="A1691" s="44" t="n"/>
      <c r="C1691" s="44" t="n"/>
      <c r="L1691">
        <f>RIGHT(A1691,8)</f>
        <v/>
      </c>
    </row>
    <row r="1692">
      <c r="A1692" s="44" t="n"/>
      <c r="C1692" s="44" t="n"/>
      <c r="L1692">
        <f>RIGHT(A1692,8)</f>
        <v/>
      </c>
    </row>
    <row r="1693">
      <c r="A1693" s="44" t="n"/>
      <c r="C1693" s="44" t="n"/>
      <c r="L1693">
        <f>RIGHT(A1693,8)</f>
        <v/>
      </c>
    </row>
    <row r="1694">
      <c r="A1694" s="44" t="n"/>
      <c r="C1694" s="44" t="n"/>
      <c r="L1694">
        <f>RIGHT(A1694,8)</f>
        <v/>
      </c>
    </row>
    <row r="1695">
      <c r="A1695" s="44" t="n"/>
      <c r="C1695" s="44" t="n"/>
      <c r="L1695">
        <f>RIGHT(A1695,8)</f>
        <v/>
      </c>
    </row>
    <row r="1696">
      <c r="A1696" s="44" t="n"/>
      <c r="C1696" s="44" t="n"/>
      <c r="L1696">
        <f>RIGHT(A1696,8)</f>
        <v/>
      </c>
    </row>
    <row r="1697">
      <c r="A1697" s="44" t="n"/>
      <c r="C1697" s="44" t="n"/>
      <c r="L1697">
        <f>RIGHT(A1697,8)</f>
        <v/>
      </c>
    </row>
    <row r="1698">
      <c r="A1698" s="44" t="n"/>
      <c r="C1698" s="44" t="n"/>
      <c r="L1698">
        <f>RIGHT(A1698,8)</f>
        <v/>
      </c>
    </row>
    <row r="1699">
      <c r="A1699" s="44" t="n"/>
      <c r="C1699" s="44" t="n"/>
      <c r="L1699">
        <f>RIGHT(A1699,8)</f>
        <v/>
      </c>
    </row>
    <row r="1700">
      <c r="A1700" s="44" t="n"/>
      <c r="C1700" s="44" t="n"/>
      <c r="L1700">
        <f>RIGHT(A1700,8)</f>
        <v/>
      </c>
    </row>
    <row r="1701">
      <c r="A1701" s="44" t="n"/>
      <c r="C1701" s="44" t="n"/>
      <c r="L1701">
        <f>RIGHT(A1701,8)</f>
        <v/>
      </c>
    </row>
    <row r="1702">
      <c r="A1702" s="44" t="n"/>
      <c r="C1702" s="44" t="n"/>
      <c r="L1702">
        <f>RIGHT(A1702,8)</f>
        <v/>
      </c>
    </row>
    <row r="1703">
      <c r="A1703" s="44" t="n"/>
      <c r="C1703" s="44" t="n"/>
      <c r="L1703">
        <f>RIGHT(A1703,8)</f>
        <v/>
      </c>
    </row>
    <row r="1704">
      <c r="A1704" s="44" t="n"/>
      <c r="C1704" s="44" t="n"/>
      <c r="L1704">
        <f>RIGHT(A1704,8)</f>
        <v/>
      </c>
    </row>
    <row r="1705">
      <c r="A1705" s="44" t="n"/>
      <c r="C1705" s="44" t="n"/>
      <c r="L1705">
        <f>RIGHT(A1705,8)</f>
        <v/>
      </c>
    </row>
    <row r="1706">
      <c r="A1706" s="44" t="n"/>
      <c r="C1706" s="44" t="n"/>
      <c r="L1706">
        <f>RIGHT(A1706,8)</f>
        <v/>
      </c>
    </row>
    <row r="1707">
      <c r="A1707" s="44" t="n"/>
      <c r="C1707" s="44" t="n"/>
      <c r="L1707">
        <f>RIGHT(A1707,8)</f>
        <v/>
      </c>
    </row>
    <row r="1708">
      <c r="A1708" s="44" t="n"/>
      <c r="C1708" s="44" t="n"/>
      <c r="L1708">
        <f>RIGHT(A1708,8)</f>
        <v/>
      </c>
    </row>
    <row r="1709">
      <c r="A1709" s="44" t="n"/>
      <c r="C1709" s="44" t="n"/>
      <c r="L1709">
        <f>RIGHT(A1709,8)</f>
        <v/>
      </c>
    </row>
    <row r="1710">
      <c r="A1710" s="44" t="n"/>
      <c r="C1710" s="44" t="n"/>
      <c r="L1710">
        <f>RIGHT(A1710,8)</f>
        <v/>
      </c>
    </row>
    <row r="1711">
      <c r="A1711" s="44" t="n"/>
      <c r="C1711" s="44" t="n"/>
      <c r="L1711">
        <f>RIGHT(A1711,8)</f>
        <v/>
      </c>
    </row>
    <row r="1712">
      <c r="A1712" s="44" t="n"/>
      <c r="C1712" s="44" t="n"/>
      <c r="L1712">
        <f>RIGHT(A1712,8)</f>
        <v/>
      </c>
    </row>
    <row r="1713">
      <c r="A1713" s="44" t="n"/>
      <c r="C1713" s="44" t="n"/>
      <c r="L1713">
        <f>RIGHT(A1713,8)</f>
        <v/>
      </c>
    </row>
    <row r="1714">
      <c r="A1714" s="44" t="n"/>
      <c r="C1714" s="44" t="n"/>
      <c r="L1714">
        <f>RIGHT(A1714,8)</f>
        <v/>
      </c>
    </row>
    <row r="1715">
      <c r="A1715" s="44" t="n"/>
      <c r="C1715" s="44" t="n"/>
      <c r="L1715">
        <f>RIGHT(A1715,8)</f>
        <v/>
      </c>
    </row>
    <row r="1716">
      <c r="A1716" s="44" t="n"/>
      <c r="C1716" s="44" t="n"/>
      <c r="L1716">
        <f>RIGHT(A1716,8)</f>
        <v/>
      </c>
    </row>
    <row r="1717">
      <c r="A1717" s="44" t="n"/>
      <c r="C1717" s="44" t="n"/>
      <c r="L1717">
        <f>RIGHT(A1717,8)</f>
        <v/>
      </c>
    </row>
    <row r="1718">
      <c r="A1718" s="44" t="n"/>
      <c r="C1718" s="44" t="n"/>
      <c r="L1718">
        <f>RIGHT(A1718,8)</f>
        <v/>
      </c>
    </row>
    <row r="1719">
      <c r="A1719" s="44" t="n"/>
      <c r="C1719" s="44" t="n"/>
      <c r="L1719">
        <f>RIGHT(A1719,8)</f>
        <v/>
      </c>
    </row>
    <row r="1720">
      <c r="A1720" s="44" t="n"/>
      <c r="C1720" s="44" t="n"/>
      <c r="L1720">
        <f>RIGHT(A1720,8)</f>
        <v/>
      </c>
    </row>
  </sheetData>
  <autoFilter ref="H1:H172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7"/>
  <sheetViews>
    <sheetView workbookViewId="0">
      <selection activeCell="A1" sqref="A1:XFD7"/>
    </sheetView>
  </sheetViews>
  <sheetFormatPr baseColWidth="10" defaultRowHeight="15"/>
  <cols>
    <col width="10" bestFit="1" customWidth="1" style="34" min="1" max="1"/>
    <col width="9.28515625" bestFit="1" customWidth="1" style="34" min="2" max="2"/>
    <col width="14" bestFit="1" customWidth="1" style="34" min="3" max="3"/>
    <col width="17.140625" bestFit="1" customWidth="1" style="34" min="4" max="4"/>
    <col width="8.5703125" bestFit="1" customWidth="1" style="34" min="5" max="5"/>
    <col width="9" bestFit="1" customWidth="1" style="34" min="6" max="6"/>
    <col width="10.7109375" bestFit="1" customWidth="1" style="34" min="7" max="7"/>
    <col width="9" bestFit="1" customWidth="1" style="34" min="8" max="8"/>
    <col width="32.28515625" bestFit="1" customWidth="1" style="34" min="9" max="9"/>
    <col width="8.5703125" bestFit="1" customWidth="1" style="34" min="10" max="10"/>
    <col width="13" bestFit="1" customWidth="1" style="34" min="11" max="11"/>
    <col width="9.140625" bestFit="1" customWidth="1" style="34" min="12" max="12"/>
    <col width="20.85546875" bestFit="1" customWidth="1" style="34" min="13" max="13"/>
    <col width="15.140625" bestFit="1" customWidth="1" style="34" min="14" max="14"/>
    <col width="8.7109375" bestFit="1" customWidth="1" style="34" min="15" max="15"/>
    <col width="10.28515625" bestFit="1" customWidth="1" style="34" min="16" max="16"/>
    <col width="13.7109375" bestFit="1" customWidth="1" style="34" min="17" max="17"/>
    <col width="6.7109375" bestFit="1" customWidth="1" style="34" min="18" max="18"/>
    <col width="5.85546875" bestFit="1" customWidth="1" style="34" min="19" max="19"/>
    <col width="4.140625" bestFit="1" customWidth="1" style="34" min="20" max="20"/>
    <col width="11.140625" bestFit="1" customWidth="1" style="34" min="21" max="21"/>
    <col width="7.28515625" bestFit="1" customWidth="1" style="34" min="22" max="22"/>
  </cols>
  <sheetData>
    <row r="1" ht="15.75" customHeight="1" s="34" thickBot="1">
      <c r="A1" s="3" t="inlineStr">
        <is>
          <t>nroped</t>
        </is>
      </c>
      <c r="B1" s="4" t="inlineStr">
        <is>
          <t>farmacia</t>
        </is>
      </c>
      <c r="C1" s="5" t="inlineStr">
        <is>
          <t>producto</t>
        </is>
      </c>
      <c r="D1" s="5" t="inlineStr">
        <is>
          <t>nrobono</t>
        </is>
      </c>
      <c r="E1" s="4" t="inlineStr">
        <is>
          <t>cantidad</t>
        </is>
      </c>
      <c r="F1" s="4" t="inlineStr">
        <is>
          <t>repuesto</t>
        </is>
      </c>
      <c r="G1" s="4" t="inlineStr">
        <is>
          <t>nroafiliado</t>
        </is>
      </c>
      <c r="H1" s="4" t="inlineStr">
        <is>
          <t>nrodoc</t>
        </is>
      </c>
      <c r="I1" s="4" t="inlineStr">
        <is>
          <t>Nombre</t>
        </is>
      </c>
      <c r="J1" s="4" t="inlineStr">
        <is>
          <t>Apellido</t>
        </is>
      </c>
      <c r="K1" s="4" t="inlineStr">
        <is>
          <t>producto_sap</t>
        </is>
      </c>
      <c r="L1" s="5" t="inlineStr">
        <is>
          <t>convenio</t>
        </is>
      </c>
      <c r="M1" s="4" t="inlineStr">
        <is>
          <t>Descripción_Convenio</t>
        </is>
      </c>
      <c r="N1" s="4" t="inlineStr">
        <is>
          <t>Clase de Pedido</t>
        </is>
      </c>
      <c r="O1" s="4" t="inlineStr">
        <is>
          <t>Almacen</t>
        </is>
      </c>
      <c r="P1" s="4" t="inlineStr">
        <is>
          <t>solicitante</t>
        </is>
      </c>
      <c r="Q1" s="4" t="inlineStr">
        <is>
          <t>fecha_entrega</t>
        </is>
      </c>
      <c r="R1" s="4" t="inlineStr">
        <is>
          <t>centro</t>
        </is>
      </c>
      <c r="S1" s="4" t="inlineStr">
        <is>
          <t>turno</t>
        </is>
      </c>
      <c r="T1" s="4" t="inlineStr">
        <is>
          <t>Fila</t>
        </is>
      </c>
      <c r="U1" s="7" t="inlineStr">
        <is>
          <t>Afiliado</t>
        </is>
      </c>
      <c r="V1" s="6" t="inlineStr">
        <is>
          <t>Pedido</t>
        </is>
      </c>
      <c r="AA1" s="44" t="n"/>
    </row>
    <row r="2" ht="16.5" customHeight="1" s="34">
      <c r="A2" s="17" t="n">
        <v>202106101</v>
      </c>
      <c r="B2" s="18" t="inlineStr">
        <is>
          <t>84006127</t>
        </is>
      </c>
      <c r="C2" s="18" t="inlineStr">
        <is>
          <t>7798058931492</t>
        </is>
      </c>
      <c r="D2" s="18" t="inlineStr">
        <is>
          <t>9196000065237923</t>
        </is>
      </c>
      <c r="E2" s="17" t="n">
        <v>3</v>
      </c>
      <c r="F2" s="17" t="n">
        <v>0</v>
      </c>
      <c r="G2" s="18" t="inlineStr">
        <is>
          <t>14448835M</t>
        </is>
      </c>
      <c r="H2" s="17" t="n">
        <v>14448835</v>
      </c>
      <c r="I2" t="inlineStr">
        <is>
          <t>HECTOR OSVALDO</t>
        </is>
      </c>
      <c r="J2" t="inlineStr">
        <is>
          <t>LUCERO GARAY</t>
        </is>
      </c>
      <c r="K2" t="e">
        <v>#N/A</v>
      </c>
      <c r="L2" s="35" t="inlineStr">
        <is>
          <t>129</t>
        </is>
      </c>
      <c r="M2" t="inlineStr">
        <is>
          <t>DOSEP PRUEBA QAS</t>
        </is>
      </c>
      <c r="N2" t="inlineStr">
        <is>
          <t>ZTRA</t>
        </is>
      </c>
      <c r="O2" t="n">
        <v>2004</v>
      </c>
      <c r="P2" s="2" t="n">
        <v>20000306</v>
      </c>
      <c r="Q2" t="inlineStr">
        <is>
          <t>10.06.2021</t>
        </is>
      </c>
      <c r="R2" t="inlineStr">
        <is>
          <t>PE01</t>
        </is>
      </c>
      <c r="S2" t="inlineStr">
        <is>
          <t>URG</t>
        </is>
      </c>
      <c r="T2" t="n">
        <v>28</v>
      </c>
      <c r="U2" t="inlineStr">
        <is>
          <t>no_cargado</t>
        </is>
      </c>
    </row>
    <row r="3" ht="16.5" customHeight="1" s="34">
      <c r="A3" s="17" t="n">
        <v>202106101</v>
      </c>
      <c r="B3" s="18" t="inlineStr">
        <is>
          <t>84006127</t>
        </is>
      </c>
      <c r="C3" s="18" t="inlineStr">
        <is>
          <t>7798058931546</t>
        </is>
      </c>
      <c r="D3" s="18" t="inlineStr">
        <is>
          <t>9196000065238220</t>
        </is>
      </c>
      <c r="E3" s="17" t="n">
        <v>3</v>
      </c>
      <c r="F3" s="17" t="n">
        <v>0</v>
      </c>
      <c r="G3" s="18" t="inlineStr">
        <is>
          <t>5176462F</t>
        </is>
      </c>
      <c r="H3" s="17" t="n">
        <v>5176462</v>
      </c>
      <c r="I3" t="inlineStr">
        <is>
          <t>JOSEFA</t>
        </is>
      </c>
      <c r="J3" s="18" t="inlineStr">
        <is>
          <t>QUEVEDOMARGARITA</t>
        </is>
      </c>
      <c r="K3" t="e">
        <v>#N/A</v>
      </c>
      <c r="L3" s="35" t="inlineStr">
        <is>
          <t>129</t>
        </is>
      </c>
      <c r="M3" t="inlineStr">
        <is>
          <t>DOSEP PRUEBA QAS</t>
        </is>
      </c>
      <c r="N3" t="inlineStr">
        <is>
          <t>ZTRA</t>
        </is>
      </c>
      <c r="O3" t="n">
        <v>2004</v>
      </c>
      <c r="P3" s="2" t="n">
        <v>20000306</v>
      </c>
      <c r="Q3" t="inlineStr">
        <is>
          <t>10.06.2021</t>
        </is>
      </c>
      <c r="R3" t="inlineStr">
        <is>
          <t>PE01</t>
        </is>
      </c>
      <c r="S3" t="inlineStr">
        <is>
          <t>URG</t>
        </is>
      </c>
      <c r="T3" t="n">
        <v>29</v>
      </c>
      <c r="U3" t="inlineStr">
        <is>
          <t>no_cargado</t>
        </is>
      </c>
    </row>
    <row r="4" ht="16.5" customHeight="1" s="34">
      <c r="A4" s="17" t="n">
        <v>202106101</v>
      </c>
      <c r="B4" s="18" t="inlineStr">
        <is>
          <t>84006605</t>
        </is>
      </c>
      <c r="C4" s="18" t="inlineStr">
        <is>
          <t>7798058931492</t>
        </is>
      </c>
      <c r="D4" s="18" t="inlineStr">
        <is>
          <t>9196000065264158</t>
        </is>
      </c>
      <c r="E4" s="17" t="n">
        <v>2</v>
      </c>
      <c r="F4" s="17" t="n">
        <v>0</v>
      </c>
      <c r="G4" s="18" t="inlineStr">
        <is>
          <t>16631662M</t>
        </is>
      </c>
      <c r="H4" s="17" t="n">
        <v>16631662</v>
      </c>
      <c r="I4" t="inlineStr">
        <is>
          <t>ALFREDO</t>
        </is>
      </c>
      <c r="J4" s="18" t="inlineStr">
        <is>
          <t>MALDONADOROSARIO</t>
        </is>
      </c>
      <c r="K4" t="e">
        <v>#N/A</v>
      </c>
      <c r="L4" s="35" t="inlineStr">
        <is>
          <t>129</t>
        </is>
      </c>
      <c r="M4" t="inlineStr">
        <is>
          <t>DOSEP PRUEBA QAS</t>
        </is>
      </c>
      <c r="N4" t="inlineStr">
        <is>
          <t>ZTRA</t>
        </is>
      </c>
      <c r="O4" t="n">
        <v>2004</v>
      </c>
      <c r="P4" s="2" t="n">
        <v>20000306</v>
      </c>
      <c r="Q4" t="inlineStr">
        <is>
          <t>10.06.2021</t>
        </is>
      </c>
      <c r="R4" t="inlineStr">
        <is>
          <t>PE01</t>
        </is>
      </c>
      <c r="S4" t="inlineStr">
        <is>
          <t>URG</t>
        </is>
      </c>
      <c r="T4" t="n">
        <v>31</v>
      </c>
      <c r="U4" t="inlineStr">
        <is>
          <t>no_cargado</t>
        </is>
      </c>
    </row>
    <row r="5" ht="16.5" customHeight="1" s="34">
      <c r="A5" s="17" t="n">
        <v>202106101</v>
      </c>
      <c r="B5" s="18" t="inlineStr">
        <is>
          <t>84007031</t>
        </is>
      </c>
      <c r="C5" s="18" t="inlineStr">
        <is>
          <t>7798058931478</t>
        </is>
      </c>
      <c r="D5" s="18" t="inlineStr">
        <is>
          <t>9196000065280494</t>
        </is>
      </c>
      <c r="E5" s="17" t="n">
        <v>2</v>
      </c>
      <c r="F5" s="17" t="n">
        <v>0</v>
      </c>
      <c r="G5" s="18" t="inlineStr">
        <is>
          <t>13290157M</t>
        </is>
      </c>
      <c r="H5" s="17" t="n">
        <v>13290157</v>
      </c>
      <c r="I5" t="inlineStr">
        <is>
          <t>CAMILO</t>
        </is>
      </c>
      <c r="J5" s="18" t="inlineStr">
        <is>
          <t>GILSANTIAGO</t>
        </is>
      </c>
      <c r="K5" t="e">
        <v>#N/A</v>
      </c>
      <c r="L5" s="35" t="inlineStr">
        <is>
          <t>129</t>
        </is>
      </c>
      <c r="M5" t="inlineStr">
        <is>
          <t>DOSEP PRUEBA QAS</t>
        </is>
      </c>
      <c r="N5" t="inlineStr">
        <is>
          <t>ZTRA</t>
        </is>
      </c>
      <c r="O5" t="n">
        <v>2004</v>
      </c>
      <c r="P5" s="2" t="n">
        <v>20000306</v>
      </c>
      <c r="Q5" t="inlineStr">
        <is>
          <t>10.06.2021</t>
        </is>
      </c>
      <c r="R5" t="inlineStr">
        <is>
          <t>PE01</t>
        </is>
      </c>
      <c r="S5" t="inlineStr">
        <is>
          <t>URG</t>
        </is>
      </c>
      <c r="T5" t="n">
        <v>32</v>
      </c>
      <c r="U5" t="inlineStr">
        <is>
          <t>no_cargado</t>
        </is>
      </c>
    </row>
    <row r="6" ht="16.5" customHeight="1" s="34">
      <c r="A6" s="17" t="n">
        <v>202106101</v>
      </c>
      <c r="B6" s="18" t="inlineStr">
        <is>
          <t>84011038</t>
        </is>
      </c>
      <c r="C6" s="18" t="inlineStr">
        <is>
          <t>7798058931492</t>
        </is>
      </c>
      <c r="D6" s="18" t="inlineStr">
        <is>
          <t>9196000065243184</t>
        </is>
      </c>
      <c r="E6" s="17" t="n">
        <v>3</v>
      </c>
      <c r="F6" s="17" t="n">
        <v>0</v>
      </c>
      <c r="G6" s="18" t="inlineStr">
        <is>
          <t>5397503F</t>
        </is>
      </c>
      <c r="H6" s="17" t="n">
        <v>5397503</v>
      </c>
      <c r="I6" t="inlineStr">
        <is>
          <t>YOLANDA</t>
        </is>
      </c>
      <c r="J6" s="18" t="inlineStr">
        <is>
          <t>SILVEYRAMARIA</t>
        </is>
      </c>
      <c r="K6" t="e">
        <v>#N/A</v>
      </c>
      <c r="L6" s="35" t="inlineStr">
        <is>
          <t>129</t>
        </is>
      </c>
      <c r="M6" t="inlineStr">
        <is>
          <t>DOSEP PRUEBA QAS</t>
        </is>
      </c>
      <c r="N6" t="inlineStr">
        <is>
          <t>ZTRA</t>
        </is>
      </c>
      <c r="O6" t="n">
        <v>2004</v>
      </c>
      <c r="P6" s="2" t="n">
        <v>20000306</v>
      </c>
      <c r="Q6" t="inlineStr">
        <is>
          <t>10.06.2021</t>
        </is>
      </c>
      <c r="R6" t="inlineStr">
        <is>
          <t>PE01</t>
        </is>
      </c>
      <c r="S6" t="inlineStr">
        <is>
          <t>URG</t>
        </is>
      </c>
      <c r="T6" t="n">
        <v>46</v>
      </c>
      <c r="U6" t="inlineStr">
        <is>
          <t>no_cargado</t>
        </is>
      </c>
    </row>
    <row r="7" ht="16.5" customHeight="1" s="34">
      <c r="A7" s="17" t="n">
        <v>202106101</v>
      </c>
      <c r="B7" s="18" t="inlineStr">
        <is>
          <t>84011064</t>
        </is>
      </c>
      <c r="C7" s="18" t="inlineStr">
        <is>
          <t>7798058931478</t>
        </is>
      </c>
      <c r="D7" s="18" t="inlineStr">
        <is>
          <t>9196000065257027</t>
        </is>
      </c>
      <c r="E7" s="17" t="n">
        <v>1</v>
      </c>
      <c r="F7" s="17" t="n">
        <v>0</v>
      </c>
      <c r="G7" s="18" t="inlineStr">
        <is>
          <t>16305940F</t>
        </is>
      </c>
      <c r="H7" s="17" t="n">
        <v>16305940</v>
      </c>
      <c r="I7" t="inlineStr">
        <is>
          <t>ESTELA</t>
        </is>
      </c>
      <c r="J7" s="18" t="inlineStr">
        <is>
          <t>ESCUDEROSILVIA</t>
        </is>
      </c>
      <c r="K7" t="e">
        <v>#N/A</v>
      </c>
      <c r="L7" s="35" t="inlineStr">
        <is>
          <t>129</t>
        </is>
      </c>
      <c r="M7" t="inlineStr">
        <is>
          <t>DOSEP PRUEBA QAS</t>
        </is>
      </c>
      <c r="N7" t="inlineStr">
        <is>
          <t>ZTRA</t>
        </is>
      </c>
      <c r="O7" t="n">
        <v>2004</v>
      </c>
      <c r="P7" s="2" t="n">
        <v>20000306</v>
      </c>
      <c r="Q7" t="inlineStr">
        <is>
          <t>10.06.2021</t>
        </is>
      </c>
      <c r="R7" t="inlineStr">
        <is>
          <t>PE01</t>
        </is>
      </c>
      <c r="S7" t="inlineStr">
        <is>
          <t>URG</t>
        </is>
      </c>
      <c r="T7" t="n">
        <v>61</v>
      </c>
      <c r="U7" t="inlineStr">
        <is>
          <t>no_cargado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8:W46"/>
  <sheetViews>
    <sheetView topLeftCell="A8" workbookViewId="0">
      <selection activeCell="A8" sqref="A8"/>
    </sheetView>
  </sheetViews>
  <sheetFormatPr baseColWidth="10" defaultRowHeight="15"/>
  <sheetData>
    <row r="7" ht="15.75" customHeight="1" s="34" thickBot="1"/>
    <row r="8" ht="15.75" customHeight="1" s="34" thickBot="1">
      <c r="A8" s="3" t="inlineStr">
        <is>
          <t>nroped</t>
        </is>
      </c>
      <c r="B8" s="4" t="inlineStr">
        <is>
          <t>farmacia</t>
        </is>
      </c>
      <c r="C8" s="5" t="inlineStr">
        <is>
          <t>producto</t>
        </is>
      </c>
      <c r="D8" s="5" t="inlineStr">
        <is>
          <t>nrobono</t>
        </is>
      </c>
      <c r="E8" s="4" t="inlineStr">
        <is>
          <t>cantidad</t>
        </is>
      </c>
      <c r="F8" s="4" t="inlineStr">
        <is>
          <t>repuesto</t>
        </is>
      </c>
      <c r="G8" s="4" t="inlineStr">
        <is>
          <t>nroafiliado</t>
        </is>
      </c>
      <c r="H8" s="4" t="inlineStr">
        <is>
          <t>nrodoc</t>
        </is>
      </c>
      <c r="I8" s="4" t="inlineStr">
        <is>
          <t>Nombre</t>
        </is>
      </c>
      <c r="J8" s="4" t="inlineStr">
        <is>
          <t>Apellido</t>
        </is>
      </c>
      <c r="K8" s="4" t="inlineStr">
        <is>
          <t>producto_sap</t>
        </is>
      </c>
      <c r="L8" s="5" t="inlineStr">
        <is>
          <t>convenio</t>
        </is>
      </c>
      <c r="M8" s="4" t="inlineStr">
        <is>
          <t>Descripción_Convenio</t>
        </is>
      </c>
      <c r="N8" s="4" t="inlineStr">
        <is>
          <t>Clase de Pedido</t>
        </is>
      </c>
      <c r="O8" s="4" t="inlineStr">
        <is>
          <t>Almacen</t>
        </is>
      </c>
      <c r="P8" s="4" t="inlineStr">
        <is>
          <t>solicitante</t>
        </is>
      </c>
      <c r="Q8" s="4" t="inlineStr">
        <is>
          <t>fecha_entrega</t>
        </is>
      </c>
      <c r="R8" s="4" t="inlineStr">
        <is>
          <t>centro</t>
        </is>
      </c>
      <c r="S8" s="4" t="inlineStr">
        <is>
          <t>turno</t>
        </is>
      </c>
      <c r="T8" s="4" t="inlineStr">
        <is>
          <t>Fila</t>
        </is>
      </c>
      <c r="U8" s="7" t="inlineStr">
        <is>
          <t>Afiliado</t>
        </is>
      </c>
      <c r="V8" s="6" t="inlineStr">
        <is>
          <t>Pedido</t>
        </is>
      </c>
      <c r="W8" s="14" t="inlineStr">
        <is>
          <t>Esta en lista</t>
        </is>
      </c>
    </row>
    <row r="9" ht="16.5" customHeight="1" s="34">
      <c r="A9" s="11" t="n">
        <v>202106091</v>
      </c>
      <c r="B9" s="12" t="inlineStr">
        <is>
          <t>84002939</t>
        </is>
      </c>
      <c r="C9" s="12" t="inlineStr">
        <is>
          <t>4015630981977</t>
        </is>
      </c>
      <c r="D9" s="12" t="inlineStr">
        <is>
          <t>9196000065168503</t>
        </is>
      </c>
      <c r="E9" s="11" t="n">
        <v>1</v>
      </c>
      <c r="F9" s="11" t="n">
        <v>0</v>
      </c>
      <c r="G9" s="12" t="inlineStr">
        <is>
          <t>4193028F</t>
        </is>
      </c>
      <c r="H9" s="11" t="n">
        <v>4193028</v>
      </c>
      <c r="I9" t="inlineStr">
        <is>
          <t xml:space="preserve">EDY </t>
        </is>
      </c>
      <c r="J9" s="12" t="inlineStr">
        <is>
          <t>VILLEGASMATILDE</t>
        </is>
      </c>
      <c r="K9" t="n">
        <v>1033364</v>
      </c>
      <c r="L9" s="35" t="inlineStr">
        <is>
          <t>129</t>
        </is>
      </c>
      <c r="M9" t="inlineStr">
        <is>
          <t>DOSEP PRUEBA QAS</t>
        </is>
      </c>
      <c r="N9" t="inlineStr">
        <is>
          <t>ZTRA</t>
        </is>
      </c>
      <c r="O9" t="n">
        <v>2004</v>
      </c>
      <c r="P9" s="2" t="n">
        <v>20000306</v>
      </c>
      <c r="Q9" t="inlineStr">
        <is>
          <t>09.06.2021</t>
        </is>
      </c>
      <c r="R9" t="inlineStr">
        <is>
          <t>PE01</t>
        </is>
      </c>
      <c r="S9" t="inlineStr">
        <is>
          <t>URG</t>
        </is>
      </c>
      <c r="T9" t="n">
        <v>7</v>
      </c>
      <c r="U9" t="inlineStr">
        <is>
          <t>85519575</t>
        </is>
      </c>
      <c r="W9" t="e">
        <v>#N/A</v>
      </c>
    </row>
    <row r="10" ht="16.5" customHeight="1" s="34">
      <c r="A10" s="11" t="n">
        <v>202106091</v>
      </c>
      <c r="B10" s="12" t="inlineStr">
        <is>
          <t>84002939</t>
        </is>
      </c>
      <c r="C10" s="12" t="inlineStr">
        <is>
          <t>4015630981977</t>
        </is>
      </c>
      <c r="D10" s="12" t="inlineStr">
        <is>
          <t>9196000065210948</t>
        </is>
      </c>
      <c r="E10" s="11" t="n">
        <v>1</v>
      </c>
      <c r="F10" s="11" t="n">
        <v>0</v>
      </c>
      <c r="G10" s="12" t="inlineStr">
        <is>
          <t>5879156F</t>
        </is>
      </c>
      <c r="H10" s="11" t="n">
        <v>5879156</v>
      </c>
      <c r="I10" t="inlineStr">
        <is>
          <t xml:space="preserve">ESTER </t>
        </is>
      </c>
      <c r="J10" s="12" t="inlineStr">
        <is>
          <t>LOPEZBLANCA</t>
        </is>
      </c>
      <c r="K10" t="n">
        <v>1033364</v>
      </c>
      <c r="L10" s="35" t="inlineStr">
        <is>
          <t>129</t>
        </is>
      </c>
      <c r="M10" t="inlineStr">
        <is>
          <t>DOSEP PRUEBA QAS</t>
        </is>
      </c>
      <c r="N10" t="inlineStr">
        <is>
          <t>ZTRA</t>
        </is>
      </c>
      <c r="O10" t="n">
        <v>2004</v>
      </c>
      <c r="P10" s="2" t="n">
        <v>20000306</v>
      </c>
      <c r="Q10" t="inlineStr">
        <is>
          <t>09.06.2021</t>
        </is>
      </c>
      <c r="R10" t="inlineStr">
        <is>
          <t>PE01</t>
        </is>
      </c>
      <c r="S10" t="inlineStr">
        <is>
          <t>URG</t>
        </is>
      </c>
      <c r="T10" t="n">
        <v>8</v>
      </c>
      <c r="U10" t="inlineStr">
        <is>
          <t>85519576</t>
        </is>
      </c>
      <c r="W10" t="e">
        <v>#N/A</v>
      </c>
    </row>
    <row r="11" ht="16.5" customHeight="1" s="34">
      <c r="A11" s="11" t="n">
        <v>202106091</v>
      </c>
      <c r="B11" s="12" t="inlineStr">
        <is>
          <t>84003251</t>
        </is>
      </c>
      <c r="C11" s="12" t="inlineStr">
        <is>
          <t>4015630066841</t>
        </is>
      </c>
      <c r="D11" s="12" t="inlineStr">
        <is>
          <t>9196000065211386</t>
        </is>
      </c>
      <c r="E11" s="11" t="n">
        <v>1</v>
      </c>
      <c r="F11" s="11" t="n">
        <v>0</v>
      </c>
      <c r="G11" s="12" t="inlineStr">
        <is>
          <t>50087372M</t>
        </is>
      </c>
      <c r="H11" s="11" t="n">
        <v>50087372</v>
      </c>
      <c r="I11" t="inlineStr">
        <is>
          <t>NAJUL AKIKIMAXIMO</t>
        </is>
      </c>
      <c r="J11" s="12" t="inlineStr">
        <is>
          <t>MORENO</t>
        </is>
      </c>
      <c r="K11" t="n">
        <v>1033417</v>
      </c>
      <c r="L11" s="35" t="inlineStr">
        <is>
          <t>129</t>
        </is>
      </c>
      <c r="M11" t="inlineStr">
        <is>
          <t>DOSEP PRUEBA QAS</t>
        </is>
      </c>
      <c r="N11" t="inlineStr">
        <is>
          <t>ZTRA</t>
        </is>
      </c>
      <c r="O11" t="n">
        <v>2004</v>
      </c>
      <c r="P11" s="2" t="n">
        <v>20000306</v>
      </c>
      <c r="Q11" t="inlineStr">
        <is>
          <t>09.06.2021</t>
        </is>
      </c>
      <c r="R11" t="inlineStr">
        <is>
          <t>PE01</t>
        </is>
      </c>
      <c r="S11" t="inlineStr">
        <is>
          <t>URG</t>
        </is>
      </c>
      <c r="T11" t="n">
        <v>10</v>
      </c>
      <c r="U11" t="inlineStr">
        <is>
          <t>85519578</t>
        </is>
      </c>
      <c r="W11" t="e">
        <v>#N/A</v>
      </c>
    </row>
    <row r="12" ht="16.5" customHeight="1" s="34">
      <c r="A12" s="11" t="n">
        <v>202106091</v>
      </c>
      <c r="B12" s="12" t="inlineStr">
        <is>
          <t>84003251</t>
        </is>
      </c>
      <c r="C12" s="12" t="inlineStr">
        <is>
          <t>4015630981977</t>
        </is>
      </c>
      <c r="D12" s="12" t="inlineStr">
        <is>
          <t>9196000065170433</t>
        </is>
      </c>
      <c r="E12" s="11" t="n">
        <v>1</v>
      </c>
      <c r="F12" s="11" t="n">
        <v>0</v>
      </c>
      <c r="G12" s="12" t="inlineStr">
        <is>
          <t>16133334F</t>
        </is>
      </c>
      <c r="H12" s="11" t="n">
        <v>16133334</v>
      </c>
      <c r="I12" t="inlineStr">
        <is>
          <t xml:space="preserve">ESTELA </t>
        </is>
      </c>
      <c r="J12" s="12" t="inlineStr">
        <is>
          <t>HERRERAGRISELDA</t>
        </is>
      </c>
      <c r="K12" t="n">
        <v>1033364</v>
      </c>
      <c r="L12" s="35" t="inlineStr">
        <is>
          <t>129</t>
        </is>
      </c>
      <c r="M12" t="inlineStr">
        <is>
          <t>DOSEP PRUEBA QAS</t>
        </is>
      </c>
      <c r="N12" t="inlineStr">
        <is>
          <t>ZTRA</t>
        </is>
      </c>
      <c r="O12" t="n">
        <v>2004</v>
      </c>
      <c r="P12" s="2" t="n">
        <v>20000306</v>
      </c>
      <c r="Q12" t="inlineStr">
        <is>
          <t>09.06.2021</t>
        </is>
      </c>
      <c r="R12" t="inlineStr">
        <is>
          <t>PE01</t>
        </is>
      </c>
      <c r="S12" t="inlineStr">
        <is>
          <t>URG</t>
        </is>
      </c>
      <c r="T12" t="n">
        <v>11</v>
      </c>
      <c r="U12" t="inlineStr">
        <is>
          <t>85519579</t>
        </is>
      </c>
      <c r="W12" t="e">
        <v>#N/A</v>
      </c>
    </row>
    <row r="13" ht="16.5" customHeight="1" s="34">
      <c r="A13" s="11" t="n">
        <v>202106091</v>
      </c>
      <c r="B13" s="12" t="inlineStr">
        <is>
          <t>84003251</t>
        </is>
      </c>
      <c r="C13" s="12" t="inlineStr">
        <is>
          <t>4015630981977</t>
        </is>
      </c>
      <c r="D13" s="12" t="inlineStr">
        <is>
          <t>9196000065172795</t>
        </is>
      </c>
      <c r="E13" s="11" t="n">
        <v>1</v>
      </c>
      <c r="F13" s="11" t="n">
        <v>0</v>
      </c>
      <c r="G13" s="12" t="inlineStr">
        <is>
          <t>3805686F</t>
        </is>
      </c>
      <c r="H13" s="11" t="n">
        <v>3805686</v>
      </c>
      <c r="I13" t="inlineStr">
        <is>
          <t xml:space="preserve">JOSEFINA- </t>
        </is>
      </c>
      <c r="J13" s="12" t="inlineStr">
        <is>
          <t>BECERRAHERMELINDA</t>
        </is>
      </c>
      <c r="K13" t="n">
        <v>1033364</v>
      </c>
      <c r="L13" s="35" t="inlineStr">
        <is>
          <t>129</t>
        </is>
      </c>
      <c r="M13" t="inlineStr">
        <is>
          <t>DOSEP PRUEBA QAS</t>
        </is>
      </c>
      <c r="N13" t="inlineStr">
        <is>
          <t>ZTRA</t>
        </is>
      </c>
      <c r="O13" t="n">
        <v>2004</v>
      </c>
      <c r="P13" s="2" t="n">
        <v>20000306</v>
      </c>
      <c r="Q13" t="inlineStr">
        <is>
          <t>09.06.2021</t>
        </is>
      </c>
      <c r="R13" t="inlineStr">
        <is>
          <t>PE01</t>
        </is>
      </c>
      <c r="S13" t="inlineStr">
        <is>
          <t>URG</t>
        </is>
      </c>
      <c r="T13" t="n">
        <v>12</v>
      </c>
      <c r="U13" t="inlineStr">
        <is>
          <t>85519580</t>
        </is>
      </c>
      <c r="W13" t="e">
        <v>#N/A</v>
      </c>
    </row>
    <row r="14" ht="16.5" customHeight="1" s="34">
      <c r="A14" s="8" t="n">
        <v>202106091</v>
      </c>
      <c r="B14" s="9" t="inlineStr">
        <is>
          <t>84003251</t>
        </is>
      </c>
      <c r="C14" s="9" t="inlineStr">
        <is>
          <t>7798058931058</t>
        </is>
      </c>
      <c r="D14" s="9" t="inlineStr">
        <is>
          <t>9196000065172796</t>
        </is>
      </c>
      <c r="E14" s="8" t="n">
        <v>2</v>
      </c>
      <c r="F14" s="8" t="n">
        <v>0</v>
      </c>
      <c r="G14" s="9" t="inlineStr">
        <is>
          <t>3805686F</t>
        </is>
      </c>
      <c r="H14" s="8" t="n">
        <v>3805686</v>
      </c>
      <c r="I14" t="inlineStr">
        <is>
          <t xml:space="preserve">JOSEFINA- </t>
        </is>
      </c>
      <c r="J14" s="9" t="inlineStr">
        <is>
          <t>BECERRAHERMELINDA</t>
        </is>
      </c>
      <c r="K14" t="n">
        <v>11379</v>
      </c>
      <c r="L14" s="35" t="inlineStr">
        <is>
          <t>129</t>
        </is>
      </c>
      <c r="M14" t="inlineStr">
        <is>
          <t>DOSEP PRUEBA QAS</t>
        </is>
      </c>
      <c r="N14" t="inlineStr">
        <is>
          <t>ZTRA</t>
        </is>
      </c>
      <c r="O14" t="n">
        <v>2004</v>
      </c>
      <c r="P14" s="2" t="n">
        <v>20000306</v>
      </c>
      <c r="Q14" t="inlineStr">
        <is>
          <t>09.06.2021</t>
        </is>
      </c>
      <c r="R14" t="inlineStr">
        <is>
          <t>PE01</t>
        </is>
      </c>
      <c r="S14" t="inlineStr">
        <is>
          <t>URG</t>
        </is>
      </c>
      <c r="T14" t="n">
        <v>14</v>
      </c>
      <c r="U14" t="inlineStr">
        <is>
          <t>85519580</t>
        </is>
      </c>
      <c r="W14" t="e">
        <v>#N/A</v>
      </c>
    </row>
    <row r="15" ht="16.5" customHeight="1" s="34">
      <c r="A15" s="8" t="n">
        <v>202106091</v>
      </c>
      <c r="B15" s="9" t="inlineStr">
        <is>
          <t>84003251</t>
        </is>
      </c>
      <c r="C15" s="9" t="inlineStr">
        <is>
          <t>7798058931690</t>
        </is>
      </c>
      <c r="D15" s="9" t="inlineStr">
        <is>
          <t>9196000065175703</t>
        </is>
      </c>
      <c r="E15" s="8" t="n">
        <v>1</v>
      </c>
      <c r="F15" s="8" t="n">
        <v>0</v>
      </c>
      <c r="G15" s="9" t="inlineStr">
        <is>
          <t>50087372M</t>
        </is>
      </c>
      <c r="H15" s="8" t="n">
        <v>50087372</v>
      </c>
      <c r="I15" t="inlineStr">
        <is>
          <t>NAJUL AKIKIMAXIMO</t>
        </is>
      </c>
      <c r="J15" s="9" t="inlineStr">
        <is>
          <t>MORENO</t>
        </is>
      </c>
      <c r="K15" t="n">
        <v>1034260</v>
      </c>
      <c r="L15" s="35" t="inlineStr">
        <is>
          <t>129</t>
        </is>
      </c>
      <c r="M15" t="inlineStr">
        <is>
          <t>DOSEP PRUEBA QAS</t>
        </is>
      </c>
      <c r="N15" t="inlineStr">
        <is>
          <t>ZTRA</t>
        </is>
      </c>
      <c r="O15" t="n">
        <v>2004</v>
      </c>
      <c r="P15" s="2" t="n">
        <v>20000306</v>
      </c>
      <c r="Q15" t="inlineStr">
        <is>
          <t>09.06.2021</t>
        </is>
      </c>
      <c r="R15" t="inlineStr">
        <is>
          <t>PE01</t>
        </is>
      </c>
      <c r="S15" t="inlineStr">
        <is>
          <t>URG</t>
        </is>
      </c>
      <c r="T15" t="n">
        <v>15</v>
      </c>
      <c r="U15" t="inlineStr">
        <is>
          <t>85519578</t>
        </is>
      </c>
      <c r="W15" t="e">
        <v>#N/A</v>
      </c>
    </row>
    <row r="16" ht="16.5" customHeight="1" s="34">
      <c r="A16" s="8" t="n">
        <v>202106091</v>
      </c>
      <c r="B16" s="9" t="inlineStr">
        <is>
          <t>84004743</t>
        </is>
      </c>
      <c r="C16" s="9" t="inlineStr">
        <is>
          <t>4015630066841</t>
        </is>
      </c>
      <c r="D16" s="9" t="inlineStr">
        <is>
          <t>9196000065190330</t>
        </is>
      </c>
      <c r="E16" s="8" t="n">
        <v>1</v>
      </c>
      <c r="F16" s="8" t="n">
        <v>0</v>
      </c>
      <c r="G16" s="9" t="inlineStr">
        <is>
          <t>11895225F</t>
        </is>
      </c>
      <c r="H16" s="8" t="n">
        <v>11895225</v>
      </c>
      <c r="I16" t="inlineStr">
        <is>
          <t xml:space="preserve">GRACIELA </t>
        </is>
      </c>
      <c r="J16" s="9" t="inlineStr">
        <is>
          <t>MANCILLACRISTINA</t>
        </is>
      </c>
      <c r="K16" t="n">
        <v>1033417</v>
      </c>
      <c r="L16" s="35" t="inlineStr">
        <is>
          <t>129</t>
        </is>
      </c>
      <c r="M16" t="inlineStr">
        <is>
          <t>DOSEP PRUEBA QAS</t>
        </is>
      </c>
      <c r="N16" t="inlineStr">
        <is>
          <t>ZTRA</t>
        </is>
      </c>
      <c r="O16" t="n">
        <v>2004</v>
      </c>
      <c r="P16" s="2" t="n">
        <v>20000306</v>
      </c>
      <c r="Q16" t="inlineStr">
        <is>
          <t>09.06.2021</t>
        </is>
      </c>
      <c r="R16" t="inlineStr">
        <is>
          <t>PE01</t>
        </is>
      </c>
      <c r="S16" t="inlineStr">
        <is>
          <t>URG</t>
        </is>
      </c>
      <c r="T16" t="n">
        <v>16</v>
      </c>
      <c r="U16" t="inlineStr">
        <is>
          <t>85519581</t>
        </is>
      </c>
      <c r="W16" t="e">
        <v>#N/A</v>
      </c>
    </row>
    <row r="17" ht="16.5" customHeight="1" s="34">
      <c r="A17" s="8" t="n">
        <v>202106091</v>
      </c>
      <c r="B17" s="9" t="inlineStr">
        <is>
          <t>84005132</t>
        </is>
      </c>
      <c r="C17" s="9" t="inlineStr">
        <is>
          <t>4015630981977</t>
        </is>
      </c>
      <c r="D17" s="9" t="inlineStr">
        <is>
          <t>9196000065203156</t>
        </is>
      </c>
      <c r="E17" s="8" t="n">
        <v>1</v>
      </c>
      <c r="F17" s="8" t="n">
        <v>0</v>
      </c>
      <c r="G17" s="9" t="inlineStr">
        <is>
          <t>24087027F</t>
        </is>
      </c>
      <c r="H17" s="8" t="n">
        <v>24087027</v>
      </c>
      <c r="I17" t="inlineStr">
        <is>
          <t xml:space="preserve">EUGENIA </t>
        </is>
      </c>
      <c r="J17" s="9" t="inlineStr">
        <is>
          <t>DURELLIMARIA</t>
        </is>
      </c>
      <c r="K17" t="n">
        <v>1033364</v>
      </c>
      <c r="L17" s="35" t="inlineStr">
        <is>
          <t>129</t>
        </is>
      </c>
      <c r="M17" t="inlineStr">
        <is>
          <t>DOSEP PRUEBA QAS</t>
        </is>
      </c>
      <c r="N17" t="inlineStr">
        <is>
          <t>ZTRA</t>
        </is>
      </c>
      <c r="O17" t="n">
        <v>2004</v>
      </c>
      <c r="P17" s="2" t="n">
        <v>20000306</v>
      </c>
      <c r="Q17" t="inlineStr">
        <is>
          <t>09.06.2021</t>
        </is>
      </c>
      <c r="R17" t="inlineStr">
        <is>
          <t>PE01</t>
        </is>
      </c>
      <c r="S17" t="inlineStr">
        <is>
          <t>URG</t>
        </is>
      </c>
      <c r="T17" t="n">
        <v>17</v>
      </c>
      <c r="U17" t="inlineStr">
        <is>
          <t>85519582</t>
        </is>
      </c>
      <c r="W17" t="e">
        <v>#N/A</v>
      </c>
    </row>
    <row r="18" ht="16.5" customHeight="1" s="34">
      <c r="A18" s="8" t="n">
        <v>202106091</v>
      </c>
      <c r="B18" s="9" t="inlineStr">
        <is>
          <t>84006127</t>
        </is>
      </c>
      <c r="C18" s="9" t="inlineStr">
        <is>
          <t>4015630066841</t>
        </is>
      </c>
      <c r="D18" s="9" t="inlineStr">
        <is>
          <t>9196000065168413</t>
        </is>
      </c>
      <c r="E18" s="8" t="n">
        <v>1</v>
      </c>
      <c r="F18" s="8" t="n">
        <v>0</v>
      </c>
      <c r="G18" s="9" t="inlineStr">
        <is>
          <t>32038644M</t>
        </is>
      </c>
      <c r="H18" s="8" t="n">
        <v>32038644</v>
      </c>
      <c r="I18" t="inlineStr">
        <is>
          <t xml:space="preserve">DANIEL </t>
        </is>
      </c>
      <c r="J18" s="9" t="inlineStr">
        <is>
          <t>GARROLUIS</t>
        </is>
      </c>
      <c r="K18" t="n">
        <v>1033417</v>
      </c>
      <c r="L18" s="35" t="inlineStr">
        <is>
          <t>129</t>
        </is>
      </c>
      <c r="M18" t="inlineStr">
        <is>
          <t>DOSEP PRUEBA QAS</t>
        </is>
      </c>
      <c r="N18" t="inlineStr">
        <is>
          <t>ZTRA</t>
        </is>
      </c>
      <c r="O18" t="n">
        <v>2004</v>
      </c>
      <c r="P18" s="2" t="n">
        <v>20000306</v>
      </c>
      <c r="Q18" t="inlineStr">
        <is>
          <t>09.06.2021</t>
        </is>
      </c>
      <c r="R18" t="inlineStr">
        <is>
          <t>PE01</t>
        </is>
      </c>
      <c r="S18" t="inlineStr">
        <is>
          <t>URG</t>
        </is>
      </c>
      <c r="T18" t="n">
        <v>20</v>
      </c>
      <c r="U18" t="inlineStr">
        <is>
          <t>85519585</t>
        </is>
      </c>
      <c r="W18" t="e">
        <v>#N/A</v>
      </c>
    </row>
    <row r="19" ht="16.5" customHeight="1" s="34">
      <c r="A19" s="8" t="n">
        <v>202106091</v>
      </c>
      <c r="B19" s="9" t="inlineStr">
        <is>
          <t>84006127</t>
        </is>
      </c>
      <c r="C19" s="9" t="inlineStr">
        <is>
          <t>4015630066841</t>
        </is>
      </c>
      <c r="D19" s="9" t="inlineStr">
        <is>
          <t>9196000065169154</t>
        </is>
      </c>
      <c r="E19" s="8" t="n">
        <v>1</v>
      </c>
      <c r="F19" s="8" t="n">
        <v>0</v>
      </c>
      <c r="G19" s="9" t="inlineStr">
        <is>
          <t>8369271M</t>
        </is>
      </c>
      <c r="H19" s="8" t="n">
        <v>8369271</v>
      </c>
      <c r="I19" t="inlineStr">
        <is>
          <t xml:space="preserve">SALVADOR </t>
        </is>
      </c>
      <c r="J19" s="9" t="inlineStr">
        <is>
          <t>VIDELACARLOS</t>
        </is>
      </c>
      <c r="K19" t="n">
        <v>1033417</v>
      </c>
      <c r="L19" s="35" t="inlineStr">
        <is>
          <t>129</t>
        </is>
      </c>
      <c r="M19" t="inlineStr">
        <is>
          <t>DOSEP PRUEBA QAS</t>
        </is>
      </c>
      <c r="N19" t="inlineStr">
        <is>
          <t>ZTRA</t>
        </is>
      </c>
      <c r="O19" t="n">
        <v>2004</v>
      </c>
      <c r="P19" s="2" t="n">
        <v>20000306</v>
      </c>
      <c r="Q19" t="inlineStr">
        <is>
          <t>09.06.2021</t>
        </is>
      </c>
      <c r="R19" t="inlineStr">
        <is>
          <t>PE01</t>
        </is>
      </c>
      <c r="S19" t="inlineStr">
        <is>
          <t>URG</t>
        </is>
      </c>
      <c r="T19" t="n">
        <v>21</v>
      </c>
      <c r="U19" t="inlineStr">
        <is>
          <t>85519586</t>
        </is>
      </c>
      <c r="W19" t="e">
        <v>#N/A</v>
      </c>
    </row>
    <row r="20" ht="16.5" customHeight="1" s="34">
      <c r="A20" s="8" t="n">
        <v>202106091</v>
      </c>
      <c r="B20" s="9" t="inlineStr">
        <is>
          <t>84006127</t>
        </is>
      </c>
      <c r="C20" s="9" t="inlineStr">
        <is>
          <t>4015630066841</t>
        </is>
      </c>
      <c r="D20" s="9" t="inlineStr">
        <is>
          <t>9196000065188226</t>
        </is>
      </c>
      <c r="E20" s="8" t="n">
        <v>1</v>
      </c>
      <c r="F20" s="8" t="n">
        <v>0</v>
      </c>
      <c r="G20" s="9" t="inlineStr">
        <is>
          <t>12550216F</t>
        </is>
      </c>
      <c r="H20" s="8" t="n">
        <v>12550216</v>
      </c>
      <c r="I20" t="inlineStr">
        <is>
          <t xml:space="preserve">AIDA </t>
        </is>
      </c>
      <c r="J20" s="9" t="inlineStr">
        <is>
          <t>MORALESPETRONA</t>
        </is>
      </c>
      <c r="K20" t="n">
        <v>1033417</v>
      </c>
      <c r="L20" s="35" t="inlineStr">
        <is>
          <t>129</t>
        </is>
      </c>
      <c r="M20" t="inlineStr">
        <is>
          <t>DOSEP PRUEBA QAS</t>
        </is>
      </c>
      <c r="N20" t="inlineStr">
        <is>
          <t>ZTRA</t>
        </is>
      </c>
      <c r="O20" t="n">
        <v>2004</v>
      </c>
      <c r="P20" s="2" t="n">
        <v>20000306</v>
      </c>
      <c r="Q20" t="inlineStr">
        <is>
          <t>09.06.2021</t>
        </is>
      </c>
      <c r="R20" t="inlineStr">
        <is>
          <t>PE01</t>
        </is>
      </c>
      <c r="S20" t="inlineStr">
        <is>
          <t>URG</t>
        </is>
      </c>
      <c r="T20" t="n">
        <v>22</v>
      </c>
      <c r="U20" t="inlineStr">
        <is>
          <t>85519587</t>
        </is>
      </c>
      <c r="W20" t="e">
        <v>#N/A</v>
      </c>
    </row>
    <row r="21" ht="16.5" customHeight="1" s="34">
      <c r="A21" s="8" t="n">
        <v>202106091</v>
      </c>
      <c r="B21" s="9" t="inlineStr">
        <is>
          <t>84006127</t>
        </is>
      </c>
      <c r="C21" s="9" t="inlineStr">
        <is>
          <t>4015630981977</t>
        </is>
      </c>
      <c r="D21" s="9" t="inlineStr">
        <is>
          <t>9196000065166710</t>
        </is>
      </c>
      <c r="E21" s="8" t="n">
        <v>1</v>
      </c>
      <c r="F21" s="8" t="n">
        <v>0</v>
      </c>
      <c r="G21" s="9" t="inlineStr">
        <is>
          <t>5920086F</t>
        </is>
      </c>
      <c r="H21" s="8" t="n">
        <v>5920086</v>
      </c>
      <c r="I21" t="inlineStr">
        <is>
          <t xml:space="preserve">ROSA </t>
        </is>
      </c>
      <c r="J21" s="9" t="inlineStr">
        <is>
          <t>ESCUDEROESTER</t>
        </is>
      </c>
      <c r="K21" t="n">
        <v>1033364</v>
      </c>
      <c r="L21" s="35" t="inlineStr">
        <is>
          <t>129</t>
        </is>
      </c>
      <c r="M21" t="inlineStr">
        <is>
          <t>DOSEP PRUEBA QAS</t>
        </is>
      </c>
      <c r="N21" t="inlineStr">
        <is>
          <t>ZTRA</t>
        </is>
      </c>
      <c r="O21" t="n">
        <v>2004</v>
      </c>
      <c r="P21" s="2" t="n">
        <v>20000306</v>
      </c>
      <c r="Q21" t="inlineStr">
        <is>
          <t>09.06.2021</t>
        </is>
      </c>
      <c r="R21" t="inlineStr">
        <is>
          <t>PE01</t>
        </is>
      </c>
      <c r="S21" t="inlineStr">
        <is>
          <t>URG</t>
        </is>
      </c>
      <c r="T21" t="n">
        <v>23</v>
      </c>
      <c r="U21" t="inlineStr">
        <is>
          <t>85519583</t>
        </is>
      </c>
      <c r="W21" t="e">
        <v>#N/A</v>
      </c>
    </row>
    <row r="22" ht="16.5" customHeight="1" s="34">
      <c r="A22" s="8" t="n">
        <v>202106091</v>
      </c>
      <c r="B22" s="9" t="inlineStr">
        <is>
          <t>84006127</t>
        </is>
      </c>
      <c r="C22" s="9" t="inlineStr">
        <is>
          <t>4015630981977</t>
        </is>
      </c>
      <c r="D22" s="9" t="inlineStr">
        <is>
          <t>9196000065169840</t>
        </is>
      </c>
      <c r="E22" s="8" t="n">
        <v>2</v>
      </c>
      <c r="F22" s="8" t="n">
        <v>0</v>
      </c>
      <c r="G22" s="9" t="inlineStr">
        <is>
          <t>6807760M</t>
        </is>
      </c>
      <c r="H22" s="8" t="n">
        <v>6807760</v>
      </c>
      <c r="I22" t="inlineStr">
        <is>
          <t>TORRERAMON LUCAS</t>
        </is>
      </c>
      <c r="J22" t="inlineStr">
        <is>
          <t>LA TORRERAMON</t>
        </is>
      </c>
      <c r="K22" t="n">
        <v>1033364</v>
      </c>
      <c r="L22" s="35" t="inlineStr">
        <is>
          <t>129</t>
        </is>
      </c>
      <c r="M22" t="inlineStr">
        <is>
          <t>DOSEP PRUEBA QAS</t>
        </is>
      </c>
      <c r="N22" t="inlineStr">
        <is>
          <t>ZTRA</t>
        </is>
      </c>
      <c r="O22" t="n">
        <v>2004</v>
      </c>
      <c r="P22" s="2" t="n">
        <v>20000306</v>
      </c>
      <c r="Q22" t="inlineStr">
        <is>
          <t>09.06.2021</t>
        </is>
      </c>
      <c r="R22" t="inlineStr">
        <is>
          <t>PE01</t>
        </is>
      </c>
      <c r="S22" t="inlineStr">
        <is>
          <t>URG</t>
        </is>
      </c>
      <c r="T22" t="n">
        <v>24</v>
      </c>
      <c r="U22" t="inlineStr">
        <is>
          <t>85519590</t>
        </is>
      </c>
      <c r="W22" t="e">
        <v>#N/A</v>
      </c>
    </row>
    <row r="23" ht="16.5" customHeight="1" s="34">
      <c r="A23" s="8" t="n">
        <v>202106091</v>
      </c>
      <c r="B23" s="9" t="inlineStr">
        <is>
          <t>84006127</t>
        </is>
      </c>
      <c r="C23" s="9" t="inlineStr">
        <is>
          <t>4015630981977</t>
        </is>
      </c>
      <c r="D23" s="9" t="inlineStr">
        <is>
          <t>9196000065176482</t>
        </is>
      </c>
      <c r="E23" s="8" t="n">
        <v>1</v>
      </c>
      <c r="F23" s="8" t="n">
        <v>0</v>
      </c>
      <c r="G23" s="9" t="inlineStr">
        <is>
          <t>11600537M</t>
        </is>
      </c>
      <c r="H23" s="8" t="n">
        <v>11600537</v>
      </c>
      <c r="I23" t="inlineStr">
        <is>
          <t xml:space="preserve">PASCUAL </t>
        </is>
      </c>
      <c r="J23" s="9" t="inlineStr">
        <is>
          <t>VILLEGASJUAN</t>
        </is>
      </c>
      <c r="K23" t="n">
        <v>1033364</v>
      </c>
      <c r="L23" s="35" t="inlineStr">
        <is>
          <t>129</t>
        </is>
      </c>
      <c r="M23" t="inlineStr">
        <is>
          <t>DOSEP PRUEBA QAS</t>
        </is>
      </c>
      <c r="N23" t="inlineStr">
        <is>
          <t>ZTRA</t>
        </is>
      </c>
      <c r="O23" t="n">
        <v>2004</v>
      </c>
      <c r="P23" s="2" t="n">
        <v>20000306</v>
      </c>
      <c r="Q23" t="inlineStr">
        <is>
          <t>09.06.2021</t>
        </is>
      </c>
      <c r="R23" t="inlineStr">
        <is>
          <t>PE01</t>
        </is>
      </c>
      <c r="S23" t="inlineStr">
        <is>
          <t>URG</t>
        </is>
      </c>
      <c r="T23" t="n">
        <v>25</v>
      </c>
      <c r="U23" t="inlineStr">
        <is>
          <t>85519591</t>
        </is>
      </c>
      <c r="W23" t="e">
        <v>#N/A</v>
      </c>
    </row>
    <row r="24" ht="16.5" customHeight="1" s="34">
      <c r="A24" s="8" t="n">
        <v>202106091</v>
      </c>
      <c r="B24" s="9" t="inlineStr">
        <is>
          <t>84006127</t>
        </is>
      </c>
      <c r="C24" s="9" t="inlineStr">
        <is>
          <t>4015630981977</t>
        </is>
      </c>
      <c r="D24" s="9" t="inlineStr">
        <is>
          <t>9196000065176766</t>
        </is>
      </c>
      <c r="E24" s="8" t="n">
        <v>1</v>
      </c>
      <c r="F24" s="8" t="n">
        <v>0</v>
      </c>
      <c r="G24" s="9" t="inlineStr">
        <is>
          <t>11600537M</t>
        </is>
      </c>
      <c r="H24" s="8" t="n">
        <v>11600537</v>
      </c>
      <c r="I24" t="inlineStr">
        <is>
          <t xml:space="preserve">PASCUAL </t>
        </is>
      </c>
      <c r="J24" s="9" t="inlineStr">
        <is>
          <t>VILLEGASJUAN</t>
        </is>
      </c>
      <c r="K24" t="n">
        <v>1033364</v>
      </c>
      <c r="L24" s="35" t="inlineStr">
        <is>
          <t>129</t>
        </is>
      </c>
      <c r="M24" t="inlineStr">
        <is>
          <t>DOSEP PRUEBA QAS</t>
        </is>
      </c>
      <c r="N24" t="inlineStr">
        <is>
          <t>ZTRA</t>
        </is>
      </c>
      <c r="O24" t="n">
        <v>2004</v>
      </c>
      <c r="P24" s="2" t="n">
        <v>20000306</v>
      </c>
      <c r="Q24" t="inlineStr">
        <is>
          <t>09.06.2021</t>
        </is>
      </c>
      <c r="R24" t="inlineStr">
        <is>
          <t>PE01</t>
        </is>
      </c>
      <c r="S24" t="inlineStr">
        <is>
          <t>URG</t>
        </is>
      </c>
      <c r="T24" t="n">
        <v>26</v>
      </c>
      <c r="U24" t="inlineStr">
        <is>
          <t>85519591</t>
        </is>
      </c>
      <c r="W24" t="e">
        <v>#N/A</v>
      </c>
    </row>
    <row r="25" ht="16.5" customHeight="1" s="34">
      <c r="A25" s="8" t="n">
        <v>202106091</v>
      </c>
      <c r="B25" s="9" t="inlineStr">
        <is>
          <t>84006127</t>
        </is>
      </c>
      <c r="C25" s="9" t="inlineStr">
        <is>
          <t>4015630981977</t>
        </is>
      </c>
      <c r="D25" s="9" t="inlineStr">
        <is>
          <t>9196000065187936</t>
        </is>
      </c>
      <c r="E25" s="8" t="n">
        <v>1</v>
      </c>
      <c r="F25" s="8" t="n">
        <v>0</v>
      </c>
      <c r="G25" s="9" t="inlineStr">
        <is>
          <t>24681538F</t>
        </is>
      </c>
      <c r="H25" s="8" t="n">
        <v>24681538</v>
      </c>
      <c r="I25" t="inlineStr">
        <is>
          <t>GOMEZNATALIA GABRIELA</t>
        </is>
      </c>
      <c r="J25" s="9" t="inlineStr">
        <is>
          <t>LOPEZ</t>
        </is>
      </c>
      <c r="K25" t="n">
        <v>1033364</v>
      </c>
      <c r="L25" s="35" t="inlineStr">
        <is>
          <t>129</t>
        </is>
      </c>
      <c r="M25" t="inlineStr">
        <is>
          <t>DOSEP PRUEBA QAS</t>
        </is>
      </c>
      <c r="N25" t="inlineStr">
        <is>
          <t>ZTRA</t>
        </is>
      </c>
      <c r="O25" t="n">
        <v>2004</v>
      </c>
      <c r="P25" s="2" t="n">
        <v>20000306</v>
      </c>
      <c r="Q25" t="inlineStr">
        <is>
          <t>09.06.2021</t>
        </is>
      </c>
      <c r="R25" t="inlineStr">
        <is>
          <t>PE01</t>
        </is>
      </c>
      <c r="S25" t="inlineStr">
        <is>
          <t>URG</t>
        </is>
      </c>
      <c r="T25" t="n">
        <v>27</v>
      </c>
      <c r="U25" t="inlineStr">
        <is>
          <t>85519592</t>
        </is>
      </c>
      <c r="W25" t="e">
        <v>#N/A</v>
      </c>
    </row>
    <row r="26" ht="16.5" customHeight="1" s="34">
      <c r="A26" s="8" t="n">
        <v>202106091</v>
      </c>
      <c r="B26" s="9" t="inlineStr">
        <is>
          <t>84006127</t>
        </is>
      </c>
      <c r="C26" s="9" t="inlineStr">
        <is>
          <t>4015630981977</t>
        </is>
      </c>
      <c r="D26" s="9" t="inlineStr">
        <is>
          <t>9196000065188920</t>
        </is>
      </c>
      <c r="E26" s="8" t="n">
        <v>1</v>
      </c>
      <c r="F26" s="8" t="n">
        <v>0</v>
      </c>
      <c r="G26" s="9" t="inlineStr">
        <is>
          <t>12920008F</t>
        </is>
      </c>
      <c r="H26" s="8" t="n">
        <v>12920008</v>
      </c>
      <c r="I26" t="inlineStr">
        <is>
          <t>ESTHER RES:</t>
        </is>
      </c>
      <c r="J26" s="9" t="inlineStr">
        <is>
          <t>ALFONSOLUCIA</t>
        </is>
      </c>
      <c r="K26" t="n">
        <v>1033364</v>
      </c>
      <c r="L26" s="35" t="inlineStr">
        <is>
          <t>129</t>
        </is>
      </c>
      <c r="M26" t="inlineStr">
        <is>
          <t>DOSEP PRUEBA QAS</t>
        </is>
      </c>
      <c r="N26" t="inlineStr">
        <is>
          <t>ZTRA</t>
        </is>
      </c>
      <c r="O26" t="n">
        <v>2004</v>
      </c>
      <c r="P26" s="2" t="n">
        <v>20000306</v>
      </c>
      <c r="Q26" t="inlineStr">
        <is>
          <t>09.06.2021</t>
        </is>
      </c>
      <c r="R26" t="inlineStr">
        <is>
          <t>PE01</t>
        </is>
      </c>
      <c r="S26" t="inlineStr">
        <is>
          <t>URG</t>
        </is>
      </c>
      <c r="T26" t="n">
        <v>28</v>
      </c>
      <c r="U26" t="inlineStr">
        <is>
          <t>85519584</t>
        </is>
      </c>
      <c r="W26" t="e">
        <v>#N/A</v>
      </c>
    </row>
    <row r="27" ht="16.5" customHeight="1" s="34">
      <c r="A27" s="8" t="n">
        <v>202106091</v>
      </c>
      <c r="B27" s="9" t="inlineStr">
        <is>
          <t>84006127</t>
        </is>
      </c>
      <c r="C27" s="9" t="inlineStr">
        <is>
          <t>7798058930969</t>
        </is>
      </c>
      <c r="D27" s="9" t="inlineStr">
        <is>
          <t>9196000065176575</t>
        </is>
      </c>
      <c r="E27" s="8" t="n">
        <v>1</v>
      </c>
      <c r="F27" s="8" t="n">
        <v>0</v>
      </c>
      <c r="G27" s="9" t="inlineStr">
        <is>
          <t>11600537M</t>
        </is>
      </c>
      <c r="H27" s="8" t="n">
        <v>11600537</v>
      </c>
      <c r="I27" t="inlineStr">
        <is>
          <t xml:space="preserve">PASCUAL </t>
        </is>
      </c>
      <c r="J27" s="9" t="inlineStr">
        <is>
          <t>VILLEGASJUAN</t>
        </is>
      </c>
      <c r="K27" t="n">
        <v>30298</v>
      </c>
      <c r="L27" s="35" t="inlineStr">
        <is>
          <t>129</t>
        </is>
      </c>
      <c r="M27" t="inlineStr">
        <is>
          <t>DOSEP PRUEBA QAS</t>
        </is>
      </c>
      <c r="N27" t="inlineStr">
        <is>
          <t>ZTRA</t>
        </is>
      </c>
      <c r="O27" t="n">
        <v>2004</v>
      </c>
      <c r="P27" s="2" t="n">
        <v>20000306</v>
      </c>
      <c r="Q27" t="inlineStr">
        <is>
          <t>09.06.2021</t>
        </is>
      </c>
      <c r="R27" t="inlineStr">
        <is>
          <t>PE01</t>
        </is>
      </c>
      <c r="S27" t="inlineStr">
        <is>
          <t>URG</t>
        </is>
      </c>
      <c r="T27" t="n">
        <v>31</v>
      </c>
      <c r="U27" t="inlineStr">
        <is>
          <t>85519591</t>
        </is>
      </c>
      <c r="W27" t="e">
        <v>#N/A</v>
      </c>
    </row>
    <row r="28" ht="16.5" customHeight="1" s="34">
      <c r="A28" s="8" t="n">
        <v>202106091</v>
      </c>
      <c r="B28" s="9" t="inlineStr">
        <is>
          <t>84007031</t>
        </is>
      </c>
      <c r="C28" s="9" t="inlineStr">
        <is>
          <t>4015630066841</t>
        </is>
      </c>
      <c r="D28" s="9" t="inlineStr">
        <is>
          <t>9196000065200218</t>
        </is>
      </c>
      <c r="E28" s="8" t="n">
        <v>1</v>
      </c>
      <c r="F28" s="8" t="n">
        <v>0</v>
      </c>
      <c r="G28" s="9" t="inlineStr">
        <is>
          <t>12550026M</t>
        </is>
      </c>
      <c r="H28" s="8" t="n">
        <v>12550026</v>
      </c>
      <c r="I28" t="inlineStr">
        <is>
          <t xml:space="preserve">ORLANDO </t>
        </is>
      </c>
      <c r="J28" s="9" t="inlineStr">
        <is>
          <t>VILLEGASHUGO</t>
        </is>
      </c>
      <c r="K28" t="n">
        <v>1033417</v>
      </c>
      <c r="L28" s="35" t="inlineStr">
        <is>
          <t>129</t>
        </is>
      </c>
      <c r="M28" t="inlineStr">
        <is>
          <t>DOSEP PRUEBA QAS</t>
        </is>
      </c>
      <c r="N28" t="inlineStr">
        <is>
          <t>ZTRA</t>
        </is>
      </c>
      <c r="O28" t="n">
        <v>2004</v>
      </c>
      <c r="P28" s="2" t="n">
        <v>20000306</v>
      </c>
      <c r="Q28" t="inlineStr">
        <is>
          <t>09.06.2021</t>
        </is>
      </c>
      <c r="R28" t="inlineStr">
        <is>
          <t>PE01</t>
        </is>
      </c>
      <c r="S28" t="inlineStr">
        <is>
          <t>URG</t>
        </is>
      </c>
      <c r="T28" t="n">
        <v>32</v>
      </c>
      <c r="U28" t="inlineStr">
        <is>
          <t>85519593</t>
        </is>
      </c>
      <c r="W28" t="e">
        <v>#N/A</v>
      </c>
    </row>
    <row r="29" ht="16.5" customHeight="1" s="34">
      <c r="A29" s="8" t="n">
        <v>202106091</v>
      </c>
      <c r="B29" s="9" t="inlineStr">
        <is>
          <t>84007031</t>
        </is>
      </c>
      <c r="C29" s="9" t="inlineStr">
        <is>
          <t>4015630066841</t>
        </is>
      </c>
      <c r="D29" s="9" t="inlineStr">
        <is>
          <t>9196000065218868</t>
        </is>
      </c>
      <c r="E29" s="8" t="n">
        <v>2</v>
      </c>
      <c r="F29" s="8" t="n">
        <v>0</v>
      </c>
      <c r="G29" s="9" t="inlineStr">
        <is>
          <t>11310150F</t>
        </is>
      </c>
      <c r="H29" s="8" t="n">
        <v>11310150</v>
      </c>
      <c r="I29" t="inlineStr">
        <is>
          <t>BEATRIZ RES:414/19</t>
        </is>
      </c>
      <c r="J29" s="9" t="inlineStr">
        <is>
          <t>TORRESELSA</t>
        </is>
      </c>
      <c r="K29" t="n">
        <v>1033417</v>
      </c>
      <c r="L29" s="35" t="inlineStr">
        <is>
          <t>129</t>
        </is>
      </c>
      <c r="M29" t="inlineStr">
        <is>
          <t>DOSEP PRUEBA QAS</t>
        </is>
      </c>
      <c r="N29" t="inlineStr">
        <is>
          <t>ZTRA</t>
        </is>
      </c>
      <c r="O29" t="n">
        <v>2004</v>
      </c>
      <c r="P29" s="2" t="n">
        <v>20000306</v>
      </c>
      <c r="Q29" t="inlineStr">
        <is>
          <t>09.06.2021</t>
        </is>
      </c>
      <c r="R29" t="inlineStr">
        <is>
          <t>PE01</t>
        </is>
      </c>
      <c r="S29" t="inlineStr">
        <is>
          <t>URG</t>
        </is>
      </c>
      <c r="T29" t="n">
        <v>33</v>
      </c>
      <c r="U29" t="inlineStr">
        <is>
          <t>85519594</t>
        </is>
      </c>
      <c r="W29" t="e">
        <v>#N/A</v>
      </c>
    </row>
    <row r="30" ht="16.5" customHeight="1" s="34">
      <c r="A30" s="8" t="n">
        <v>202106091</v>
      </c>
      <c r="B30" s="9" t="inlineStr">
        <is>
          <t>84007031</t>
        </is>
      </c>
      <c r="C30" s="9" t="inlineStr">
        <is>
          <t>7798058930969</t>
        </is>
      </c>
      <c r="D30" s="9" t="inlineStr">
        <is>
          <t>9196000065199200</t>
        </is>
      </c>
      <c r="E30" s="8" t="n">
        <v>1</v>
      </c>
      <c r="F30" s="8" t="n">
        <v>0</v>
      </c>
      <c r="G30" s="9" t="inlineStr">
        <is>
          <t>12550026M</t>
        </is>
      </c>
      <c r="H30" s="8" t="n">
        <v>12550026</v>
      </c>
      <c r="I30" t="inlineStr">
        <is>
          <t xml:space="preserve">ORLANDO </t>
        </is>
      </c>
      <c r="J30" s="9" t="inlineStr">
        <is>
          <t>VILLEGASHUGO</t>
        </is>
      </c>
      <c r="K30" t="n">
        <v>30298</v>
      </c>
      <c r="L30" s="35" t="inlineStr">
        <is>
          <t>129</t>
        </is>
      </c>
      <c r="M30" t="inlineStr">
        <is>
          <t>DOSEP PRUEBA QAS</t>
        </is>
      </c>
      <c r="N30" t="inlineStr">
        <is>
          <t>ZTRA</t>
        </is>
      </c>
      <c r="O30" t="n">
        <v>2004</v>
      </c>
      <c r="P30" s="2" t="n">
        <v>20000306</v>
      </c>
      <c r="Q30" t="inlineStr">
        <is>
          <t>09.06.2021</t>
        </is>
      </c>
      <c r="R30" t="inlineStr">
        <is>
          <t>PE01</t>
        </is>
      </c>
      <c r="S30" t="inlineStr">
        <is>
          <t>URG</t>
        </is>
      </c>
      <c r="T30" t="n">
        <v>36</v>
      </c>
      <c r="U30" t="inlineStr">
        <is>
          <t>85519593</t>
        </is>
      </c>
      <c r="W30" t="e">
        <v>#N/A</v>
      </c>
    </row>
    <row r="31" ht="16.5" customHeight="1" s="34">
      <c r="A31" s="8" t="n">
        <v>202106091</v>
      </c>
      <c r="B31" s="9" t="inlineStr">
        <is>
          <t>84007699</t>
        </is>
      </c>
      <c r="C31" s="9" t="inlineStr">
        <is>
          <t>4015630981977</t>
        </is>
      </c>
      <c r="D31" s="9" t="inlineStr">
        <is>
          <t>9196000065192807</t>
        </is>
      </c>
      <c r="E31" s="8" t="n">
        <v>1</v>
      </c>
      <c r="F31" s="8" t="n">
        <v>0</v>
      </c>
      <c r="G31" s="9" t="inlineStr">
        <is>
          <t>2505970F</t>
        </is>
      </c>
      <c r="H31" s="8" t="n">
        <v>2505970</v>
      </c>
      <c r="I31" t="inlineStr">
        <is>
          <t xml:space="preserve">EDI </t>
        </is>
      </c>
      <c r="J31" s="9" t="inlineStr">
        <is>
          <t>LUCEROMARIA</t>
        </is>
      </c>
      <c r="K31" t="n">
        <v>1033364</v>
      </c>
      <c r="L31" s="35" t="inlineStr">
        <is>
          <t>129</t>
        </is>
      </c>
      <c r="M31" t="inlineStr">
        <is>
          <t>DOSEP PRUEBA QAS</t>
        </is>
      </c>
      <c r="N31" t="inlineStr">
        <is>
          <t>ZTRA</t>
        </is>
      </c>
      <c r="O31" t="n">
        <v>2004</v>
      </c>
      <c r="P31" s="2" t="n">
        <v>20000306</v>
      </c>
      <c r="Q31" t="inlineStr">
        <is>
          <t>09.06.2021</t>
        </is>
      </c>
      <c r="R31" t="inlineStr">
        <is>
          <t>PE01</t>
        </is>
      </c>
      <c r="S31" t="inlineStr">
        <is>
          <t>URG</t>
        </is>
      </c>
      <c r="T31" t="n">
        <v>38</v>
      </c>
      <c r="U31" t="inlineStr">
        <is>
          <t>85519595</t>
        </is>
      </c>
      <c r="W31" t="e">
        <v>#N/A</v>
      </c>
    </row>
    <row r="32" ht="16.5" customHeight="1" s="34">
      <c r="A32" s="8" t="n">
        <v>202106091</v>
      </c>
      <c r="B32" s="9" t="inlineStr">
        <is>
          <t>84009238</t>
        </is>
      </c>
      <c r="C32" s="9" t="inlineStr">
        <is>
          <t>4015630981977</t>
        </is>
      </c>
      <c r="D32" s="9" t="inlineStr">
        <is>
          <t>9196000065169886</t>
        </is>
      </c>
      <c r="E32" s="8" t="n">
        <v>2</v>
      </c>
      <c r="F32" s="8" t="n">
        <v>0</v>
      </c>
      <c r="G32" s="9" t="inlineStr">
        <is>
          <t>28091677F</t>
        </is>
      </c>
      <c r="H32" s="8" t="n">
        <v>28091677</v>
      </c>
      <c r="I32" t="inlineStr">
        <is>
          <t xml:space="preserve">VANESA </t>
        </is>
      </c>
      <c r="J32" s="9" t="inlineStr">
        <is>
          <t>WENDELERICA</t>
        </is>
      </c>
      <c r="K32" t="n">
        <v>1033364</v>
      </c>
      <c r="L32" s="35" t="inlineStr">
        <is>
          <t>129</t>
        </is>
      </c>
      <c r="M32" t="inlineStr">
        <is>
          <t>DOSEP PRUEBA QAS</t>
        </is>
      </c>
      <c r="N32" t="inlineStr">
        <is>
          <t>ZTRA</t>
        </is>
      </c>
      <c r="O32" t="n">
        <v>2004</v>
      </c>
      <c r="P32" s="2" t="n">
        <v>20000306</v>
      </c>
      <c r="Q32" t="inlineStr">
        <is>
          <t>09.06.2021</t>
        </is>
      </c>
      <c r="R32" t="inlineStr">
        <is>
          <t>PE01</t>
        </is>
      </c>
      <c r="S32" t="inlineStr">
        <is>
          <t>URG</t>
        </is>
      </c>
      <c r="T32" t="n">
        <v>39</v>
      </c>
      <c r="U32" t="inlineStr">
        <is>
          <t>85519596</t>
        </is>
      </c>
      <c r="W32" t="e">
        <v>#N/A</v>
      </c>
    </row>
    <row r="33" ht="16.5" customHeight="1" s="34">
      <c r="A33" s="8" t="n">
        <v>202106091</v>
      </c>
      <c r="B33" s="9" t="inlineStr">
        <is>
          <t>84009238</t>
        </is>
      </c>
      <c r="C33" s="9" t="inlineStr">
        <is>
          <t>7798058931058</t>
        </is>
      </c>
      <c r="D33" s="9" t="inlineStr">
        <is>
          <t>9196000065170360</t>
        </is>
      </c>
      <c r="E33" s="8" t="n">
        <v>2</v>
      </c>
      <c r="F33" s="8" t="n">
        <v>0</v>
      </c>
      <c r="G33" s="9" t="inlineStr">
        <is>
          <t>28091677F</t>
        </is>
      </c>
      <c r="H33" s="8" t="n">
        <v>28091677</v>
      </c>
      <c r="I33" t="inlineStr">
        <is>
          <t xml:space="preserve">VANESA </t>
        </is>
      </c>
      <c r="J33" s="9" t="inlineStr">
        <is>
          <t>WENDELERICA</t>
        </is>
      </c>
      <c r="K33" t="n">
        <v>11379</v>
      </c>
      <c r="L33" s="35" t="inlineStr">
        <is>
          <t>129</t>
        </is>
      </c>
      <c r="M33" t="inlineStr">
        <is>
          <t>DOSEP PRUEBA QAS</t>
        </is>
      </c>
      <c r="N33" t="inlineStr">
        <is>
          <t>ZTRA</t>
        </is>
      </c>
      <c r="O33" t="n">
        <v>2004</v>
      </c>
      <c r="P33" s="2" t="n">
        <v>20000306</v>
      </c>
      <c r="Q33" t="inlineStr">
        <is>
          <t>09.06.2021</t>
        </is>
      </c>
      <c r="R33" t="inlineStr">
        <is>
          <t>PE01</t>
        </is>
      </c>
      <c r="S33" t="inlineStr">
        <is>
          <t>URG</t>
        </is>
      </c>
      <c r="T33" t="n">
        <v>40</v>
      </c>
      <c r="U33" t="inlineStr">
        <is>
          <t>85519596</t>
        </is>
      </c>
      <c r="W33" t="e">
        <v>#N/A</v>
      </c>
    </row>
    <row r="34" ht="16.5" customHeight="1" s="34">
      <c r="A34" s="8" t="n">
        <v>202106091</v>
      </c>
      <c r="B34" s="9" t="inlineStr">
        <is>
          <t>84010976</t>
        </is>
      </c>
      <c r="C34" s="9" t="inlineStr">
        <is>
          <t>4015630981977</t>
        </is>
      </c>
      <c r="D34" s="9" t="inlineStr">
        <is>
          <t>9196000065208580</t>
        </is>
      </c>
      <c r="E34" s="8" t="n">
        <v>1</v>
      </c>
      <c r="F34" s="8" t="n">
        <v>0</v>
      </c>
      <c r="G34" s="9" t="inlineStr">
        <is>
          <t>12547768M</t>
        </is>
      </c>
      <c r="H34" s="8" t="n">
        <v>12547768</v>
      </c>
      <c r="I34" t="inlineStr">
        <is>
          <t xml:space="preserve">RAMON </t>
        </is>
      </c>
      <c r="J34" s="9" t="inlineStr">
        <is>
          <t>BARROSOHUGO</t>
        </is>
      </c>
      <c r="K34" t="n">
        <v>1033364</v>
      </c>
      <c r="L34" s="35" t="inlineStr">
        <is>
          <t>129</t>
        </is>
      </c>
      <c r="M34" t="inlineStr">
        <is>
          <t>DOSEP PRUEBA QAS</t>
        </is>
      </c>
      <c r="N34" t="inlineStr">
        <is>
          <t>ZTRA</t>
        </is>
      </c>
      <c r="O34" t="n">
        <v>2004</v>
      </c>
      <c r="P34" s="2" t="n">
        <v>20000306</v>
      </c>
      <c r="Q34" t="inlineStr">
        <is>
          <t>09.06.2021</t>
        </is>
      </c>
      <c r="R34" t="inlineStr">
        <is>
          <t>PE01</t>
        </is>
      </c>
      <c r="S34" t="inlineStr">
        <is>
          <t>URG</t>
        </is>
      </c>
      <c r="T34" t="n">
        <v>41</v>
      </c>
      <c r="U34" t="inlineStr">
        <is>
          <t>no_cargado</t>
        </is>
      </c>
      <c r="W34" t="e">
        <v>#N/A</v>
      </c>
    </row>
    <row r="35" ht="16.5" customHeight="1" s="34">
      <c r="A35" s="8" t="n">
        <v>202106091</v>
      </c>
      <c r="B35" s="9" t="inlineStr">
        <is>
          <t>84011029</t>
        </is>
      </c>
      <c r="C35" s="9" t="inlineStr">
        <is>
          <t>4015630066841</t>
        </is>
      </c>
      <c r="D35" s="9" t="inlineStr">
        <is>
          <t>9196000065164346</t>
        </is>
      </c>
      <c r="E35" s="8" t="n">
        <v>1</v>
      </c>
      <c r="F35" s="8" t="n">
        <v>0</v>
      </c>
      <c r="G35" s="9" t="inlineStr">
        <is>
          <t>6814672M</t>
        </is>
      </c>
      <c r="H35" s="8" t="n">
        <v>6814672</v>
      </c>
      <c r="I35" t="inlineStr">
        <is>
          <t xml:space="preserve">CARLOS </t>
        </is>
      </c>
      <c r="J35" s="9" t="inlineStr">
        <is>
          <t>CRUCEÑOJUAN</t>
        </is>
      </c>
      <c r="K35" t="n">
        <v>1033417</v>
      </c>
      <c r="L35" s="35" t="inlineStr">
        <is>
          <t>129</t>
        </is>
      </c>
      <c r="M35" t="inlineStr">
        <is>
          <t>DOSEP PRUEBA QAS</t>
        </is>
      </c>
      <c r="N35" t="inlineStr">
        <is>
          <t>ZTRA</t>
        </is>
      </c>
      <c r="O35" t="n">
        <v>2004</v>
      </c>
      <c r="P35" s="2" t="n">
        <v>20000306</v>
      </c>
      <c r="Q35" t="inlineStr">
        <is>
          <t>09.06.2021</t>
        </is>
      </c>
      <c r="R35" t="inlineStr">
        <is>
          <t>PE01</t>
        </is>
      </c>
      <c r="S35" t="inlineStr">
        <is>
          <t>URG</t>
        </is>
      </c>
      <c r="T35" t="n">
        <v>46</v>
      </c>
      <c r="U35" t="inlineStr">
        <is>
          <t>85519597</t>
        </is>
      </c>
      <c r="W35" t="e">
        <v>#N/A</v>
      </c>
    </row>
    <row r="36" ht="16.5" customHeight="1" s="34">
      <c r="A36" s="8" t="n">
        <v>202106091</v>
      </c>
      <c r="B36" s="9" t="inlineStr">
        <is>
          <t>84011029</t>
        </is>
      </c>
      <c r="C36" s="9" t="inlineStr">
        <is>
          <t>4015630066841</t>
        </is>
      </c>
      <c r="D36" s="9" t="inlineStr">
        <is>
          <t>9196000065189659</t>
        </is>
      </c>
      <c r="E36" s="8" t="n">
        <v>3</v>
      </c>
      <c r="F36" s="8" t="n">
        <v>0</v>
      </c>
      <c r="G36" s="9" t="inlineStr">
        <is>
          <t>45382523M</t>
        </is>
      </c>
      <c r="H36" s="8" t="n">
        <v>45382523</v>
      </c>
      <c r="I36" t="inlineStr">
        <is>
          <t xml:space="preserve">THOMAS </t>
        </is>
      </c>
      <c r="J36" s="9" t="inlineStr">
        <is>
          <t>ROJASULISES</t>
        </is>
      </c>
      <c r="K36" t="n">
        <v>1033417</v>
      </c>
      <c r="L36" s="35" t="inlineStr">
        <is>
          <t>129</t>
        </is>
      </c>
      <c r="M36" t="inlineStr">
        <is>
          <t>DOSEP PRUEBA QAS</t>
        </is>
      </c>
      <c r="N36" t="inlineStr">
        <is>
          <t>ZTRA</t>
        </is>
      </c>
      <c r="O36" t="n">
        <v>2004</v>
      </c>
      <c r="P36" s="2" t="n">
        <v>20000306</v>
      </c>
      <c r="Q36" t="inlineStr">
        <is>
          <t>09.06.2021</t>
        </is>
      </c>
      <c r="R36" t="inlineStr">
        <is>
          <t>PE01</t>
        </is>
      </c>
      <c r="S36" t="inlineStr">
        <is>
          <t>URG</t>
        </is>
      </c>
      <c r="T36" t="n">
        <v>47</v>
      </c>
      <c r="U36" t="inlineStr">
        <is>
          <t>85519599</t>
        </is>
      </c>
      <c r="W36" t="e">
        <v>#N/A</v>
      </c>
    </row>
    <row r="37" ht="16.5" customHeight="1" s="34">
      <c r="A37" s="8" t="n">
        <v>202106091</v>
      </c>
      <c r="B37" s="9" t="inlineStr">
        <is>
          <t>84011029</t>
        </is>
      </c>
      <c r="C37" s="9" t="inlineStr">
        <is>
          <t>4015630066841</t>
        </is>
      </c>
      <c r="D37" s="9" t="inlineStr">
        <is>
          <t>9196000065218193</t>
        </is>
      </c>
      <c r="E37" s="8" t="n">
        <v>1</v>
      </c>
      <c r="F37" s="8" t="n">
        <v>0</v>
      </c>
      <c r="G37" s="9" t="inlineStr">
        <is>
          <t>25565975F</t>
        </is>
      </c>
      <c r="H37" s="8" t="n">
        <v>25565975</v>
      </c>
      <c r="I37" t="inlineStr">
        <is>
          <t xml:space="preserve">YOLANDA </t>
        </is>
      </c>
      <c r="J37" s="9" t="inlineStr">
        <is>
          <t>ZAMORANOMARCELA</t>
        </is>
      </c>
      <c r="K37" t="n">
        <v>1033417</v>
      </c>
      <c r="L37" s="35" t="inlineStr">
        <is>
          <t>129</t>
        </is>
      </c>
      <c r="M37" t="inlineStr">
        <is>
          <t>DOSEP PRUEBA QAS</t>
        </is>
      </c>
      <c r="N37" t="inlineStr">
        <is>
          <t>ZTRA</t>
        </is>
      </c>
      <c r="O37" t="n">
        <v>2004</v>
      </c>
      <c r="P37" s="2" t="n">
        <v>20000306</v>
      </c>
      <c r="Q37" t="inlineStr">
        <is>
          <t>09.06.2021</t>
        </is>
      </c>
      <c r="R37" t="inlineStr">
        <is>
          <t>PE01</t>
        </is>
      </c>
      <c r="S37" t="inlineStr">
        <is>
          <t>URG</t>
        </is>
      </c>
      <c r="T37" t="n">
        <v>48</v>
      </c>
      <c r="U37" t="inlineStr">
        <is>
          <t>85519371</t>
        </is>
      </c>
      <c r="W37" t="e">
        <v>#N/A</v>
      </c>
    </row>
    <row r="38" ht="16.5" customHeight="1" s="34">
      <c r="A38" s="8" t="n">
        <v>202106091</v>
      </c>
      <c r="B38" s="9" t="inlineStr">
        <is>
          <t>84011029</t>
        </is>
      </c>
      <c r="C38" s="9" t="inlineStr">
        <is>
          <t>4015630981977</t>
        </is>
      </c>
      <c r="D38" s="9" t="inlineStr">
        <is>
          <t>9196000065168302</t>
        </is>
      </c>
      <c r="E38" s="8" t="n">
        <v>1</v>
      </c>
      <c r="F38" s="8" t="n">
        <v>0</v>
      </c>
      <c r="G38" s="9" t="inlineStr">
        <is>
          <t>6374876F</t>
        </is>
      </c>
      <c r="H38" s="8" t="n">
        <v>6374876</v>
      </c>
      <c r="I38" t="inlineStr">
        <is>
          <t xml:space="preserve">NIEVES </t>
        </is>
      </c>
      <c r="J38" s="9" t="inlineStr">
        <is>
          <t>ABARCABLANCA</t>
        </is>
      </c>
      <c r="K38" t="n">
        <v>1033364</v>
      </c>
      <c r="L38" s="35" t="inlineStr">
        <is>
          <t>129</t>
        </is>
      </c>
      <c r="M38" t="inlineStr">
        <is>
          <t>DOSEP PRUEBA QAS</t>
        </is>
      </c>
      <c r="N38" t="inlineStr">
        <is>
          <t>ZTRA</t>
        </is>
      </c>
      <c r="O38" t="n">
        <v>2004</v>
      </c>
      <c r="P38" s="2" t="n">
        <v>20000306</v>
      </c>
      <c r="Q38" t="inlineStr">
        <is>
          <t>09.06.2021</t>
        </is>
      </c>
      <c r="R38" t="inlineStr">
        <is>
          <t>PE01</t>
        </is>
      </c>
      <c r="S38" t="inlineStr">
        <is>
          <t>URG</t>
        </is>
      </c>
      <c r="T38" t="n">
        <v>49</v>
      </c>
      <c r="U38" t="inlineStr">
        <is>
          <t>85519598</t>
        </is>
      </c>
      <c r="W38" t="e">
        <v>#N/A</v>
      </c>
    </row>
    <row r="39" ht="16.5" customHeight="1" s="34">
      <c r="A39" s="8" t="n">
        <v>202106091</v>
      </c>
      <c r="B39" s="9" t="inlineStr">
        <is>
          <t>84011029</t>
        </is>
      </c>
      <c r="C39" s="9" t="inlineStr">
        <is>
          <t>4015630981977</t>
        </is>
      </c>
      <c r="D39" s="9" t="inlineStr">
        <is>
          <t>9196000065168771</t>
        </is>
      </c>
      <c r="E39" s="8" t="n">
        <v>1</v>
      </c>
      <c r="F39" s="8" t="n">
        <v>0</v>
      </c>
      <c r="G39" s="9" t="inlineStr">
        <is>
          <t>6374876F</t>
        </is>
      </c>
      <c r="H39" s="8" t="n">
        <v>6374876</v>
      </c>
      <c r="I39" t="inlineStr">
        <is>
          <t xml:space="preserve">NIEVES </t>
        </is>
      </c>
      <c r="J39" s="9" t="inlineStr">
        <is>
          <t>ABARCABLANCA</t>
        </is>
      </c>
      <c r="K39" t="n">
        <v>1033364</v>
      </c>
      <c r="L39" s="35" t="inlineStr">
        <is>
          <t>129</t>
        </is>
      </c>
      <c r="M39" t="inlineStr">
        <is>
          <t>DOSEP PRUEBA QAS</t>
        </is>
      </c>
      <c r="N39" t="inlineStr">
        <is>
          <t>ZTRA</t>
        </is>
      </c>
      <c r="O39" t="n">
        <v>2004</v>
      </c>
      <c r="P39" s="2" t="n">
        <v>20000306</v>
      </c>
      <c r="Q39" t="inlineStr">
        <is>
          <t>09.06.2021</t>
        </is>
      </c>
      <c r="R39" t="inlineStr">
        <is>
          <t>PE01</t>
        </is>
      </c>
      <c r="S39" t="inlineStr">
        <is>
          <t>URG</t>
        </is>
      </c>
      <c r="T39" t="n">
        <v>50</v>
      </c>
      <c r="U39" t="inlineStr">
        <is>
          <t>85519598</t>
        </is>
      </c>
      <c r="W39" t="e">
        <v>#N/A</v>
      </c>
    </row>
    <row r="40" ht="16.5" customHeight="1" s="34">
      <c r="A40" s="8" t="n">
        <v>202106091</v>
      </c>
      <c r="B40" s="9" t="inlineStr">
        <is>
          <t>84011029</t>
        </is>
      </c>
      <c r="C40" s="9" t="inlineStr">
        <is>
          <t>7798058930969</t>
        </is>
      </c>
      <c r="D40" s="9" t="inlineStr">
        <is>
          <t>9196000065190310</t>
        </is>
      </c>
      <c r="E40" s="8" t="n">
        <v>1</v>
      </c>
      <c r="F40" s="8" t="n">
        <v>0</v>
      </c>
      <c r="G40" s="9" t="inlineStr">
        <is>
          <t>45382523M</t>
        </is>
      </c>
      <c r="H40" s="8" t="n">
        <v>45382523</v>
      </c>
      <c r="I40" t="inlineStr">
        <is>
          <t xml:space="preserve">THOMAS </t>
        </is>
      </c>
      <c r="J40" s="9" t="inlineStr">
        <is>
          <t>ROJASULISES</t>
        </is>
      </c>
      <c r="K40" t="n">
        <v>30298</v>
      </c>
      <c r="L40" s="35" t="inlineStr">
        <is>
          <t>129</t>
        </is>
      </c>
      <c r="M40" t="inlineStr">
        <is>
          <t>DOSEP PRUEBA QAS</t>
        </is>
      </c>
      <c r="N40" t="inlineStr">
        <is>
          <t>ZTRA</t>
        </is>
      </c>
      <c r="O40" t="n">
        <v>2004</v>
      </c>
      <c r="P40" s="2" t="n">
        <v>20000306</v>
      </c>
      <c r="Q40" t="inlineStr">
        <is>
          <t>09.06.2021</t>
        </is>
      </c>
      <c r="R40" t="inlineStr">
        <is>
          <t>PE01</t>
        </is>
      </c>
      <c r="S40" t="inlineStr">
        <is>
          <t>URG</t>
        </is>
      </c>
      <c r="T40" t="n">
        <v>51</v>
      </c>
      <c r="U40" t="inlineStr">
        <is>
          <t>85519599</t>
        </is>
      </c>
      <c r="W40" t="e">
        <v>#N/A</v>
      </c>
    </row>
    <row r="41" ht="16.5" customHeight="1" s="34">
      <c r="A41" s="8" t="n">
        <v>202106091</v>
      </c>
      <c r="B41" s="9" t="inlineStr">
        <is>
          <t>84011032</t>
        </is>
      </c>
      <c r="C41" s="9" t="inlineStr">
        <is>
          <t>4015630066841</t>
        </is>
      </c>
      <c r="D41" s="9" t="inlineStr">
        <is>
          <t>9196000065171203</t>
        </is>
      </c>
      <c r="E41" s="8" t="n">
        <v>1</v>
      </c>
      <c r="F41" s="8" t="n">
        <v>0</v>
      </c>
      <c r="G41" s="9" t="inlineStr">
        <is>
          <t>14405536F</t>
        </is>
      </c>
      <c r="H41" s="8" t="n">
        <v>14405536</v>
      </c>
      <c r="I41" t="inlineStr">
        <is>
          <t>DEL CARMEN</t>
        </is>
      </c>
      <c r="J41" s="9" t="inlineStr">
        <is>
          <t>MORANMARIA</t>
        </is>
      </c>
      <c r="K41" t="n">
        <v>1033417</v>
      </c>
      <c r="L41" s="35" t="inlineStr">
        <is>
          <t>129</t>
        </is>
      </c>
      <c r="M41" t="inlineStr">
        <is>
          <t>DOSEP PRUEBA QAS</t>
        </is>
      </c>
      <c r="N41" t="inlineStr">
        <is>
          <t>ZTRA</t>
        </is>
      </c>
      <c r="O41" t="n">
        <v>2004</v>
      </c>
      <c r="P41" s="2" t="n">
        <v>20000306</v>
      </c>
      <c r="Q41" t="inlineStr">
        <is>
          <t>09.06.2021</t>
        </is>
      </c>
      <c r="R41" t="inlineStr">
        <is>
          <t>PE01</t>
        </is>
      </c>
      <c r="S41" t="inlineStr">
        <is>
          <t>URG</t>
        </is>
      </c>
      <c r="T41" t="n">
        <v>52</v>
      </c>
      <c r="U41" t="inlineStr">
        <is>
          <t>85519601</t>
        </is>
      </c>
      <c r="W41" t="e">
        <v>#N/A</v>
      </c>
    </row>
    <row r="42" ht="16.5" customHeight="1" s="34">
      <c r="A42" s="8" t="n">
        <v>202106091</v>
      </c>
      <c r="B42" s="9" t="inlineStr">
        <is>
          <t>84011043</t>
        </is>
      </c>
      <c r="C42" s="9" t="inlineStr">
        <is>
          <t>4015630066841</t>
        </is>
      </c>
      <c r="D42" s="9" t="inlineStr">
        <is>
          <t>9196000065163919</t>
        </is>
      </c>
      <c r="E42" s="8" t="n">
        <v>1</v>
      </c>
      <c r="F42" s="8" t="n">
        <v>0</v>
      </c>
      <c r="G42" s="9" t="inlineStr">
        <is>
          <t>18630544M</t>
        </is>
      </c>
      <c r="H42" s="8" t="n">
        <v>18630544</v>
      </c>
      <c r="I42" t="inlineStr">
        <is>
          <t xml:space="preserve">ALFREDO </t>
        </is>
      </c>
      <c r="J42" s="9" t="inlineStr">
        <is>
          <t>FEDERICERICARDO</t>
        </is>
      </c>
      <c r="K42" t="n">
        <v>1033417</v>
      </c>
      <c r="L42" s="35" t="inlineStr">
        <is>
          <t>129</t>
        </is>
      </c>
      <c r="M42" t="inlineStr">
        <is>
          <t>DOSEP PRUEBA QAS</t>
        </is>
      </c>
      <c r="N42" t="inlineStr">
        <is>
          <t>ZTRA</t>
        </is>
      </c>
      <c r="O42" t="n">
        <v>2004</v>
      </c>
      <c r="P42" s="2" t="n">
        <v>20000306</v>
      </c>
      <c r="Q42" t="inlineStr">
        <is>
          <t>09.06.2021</t>
        </is>
      </c>
      <c r="R42" t="inlineStr">
        <is>
          <t>PE01</t>
        </is>
      </c>
      <c r="S42" t="inlineStr">
        <is>
          <t>URG</t>
        </is>
      </c>
      <c r="T42" t="n">
        <v>57</v>
      </c>
      <c r="U42" t="inlineStr">
        <is>
          <t>85519603</t>
        </is>
      </c>
      <c r="W42" t="e">
        <v>#N/A</v>
      </c>
    </row>
    <row r="43" ht="16.5" customHeight="1" s="34">
      <c r="A43" s="8" t="n">
        <v>202106091</v>
      </c>
      <c r="B43" s="9" t="inlineStr">
        <is>
          <t>84011043</t>
        </is>
      </c>
      <c r="C43" s="9" t="inlineStr">
        <is>
          <t>4015630066841</t>
        </is>
      </c>
      <c r="D43" s="9" t="inlineStr">
        <is>
          <t>9196000065168731</t>
        </is>
      </c>
      <c r="E43" s="8" t="n">
        <v>1</v>
      </c>
      <c r="F43" s="8" t="n">
        <v>0</v>
      </c>
      <c r="G43" s="9" t="inlineStr">
        <is>
          <t>5080361F</t>
        </is>
      </c>
      <c r="H43" s="8" t="n">
        <v>5080361</v>
      </c>
      <c r="I43" t="inlineStr">
        <is>
          <t>MARIBEL</t>
        </is>
      </c>
      <c r="J43" s="9" t="inlineStr">
        <is>
          <t>AMAYA</t>
        </is>
      </c>
      <c r="K43" t="n">
        <v>1033417</v>
      </c>
      <c r="L43" s="35" t="inlineStr">
        <is>
          <t>129</t>
        </is>
      </c>
      <c r="M43" t="inlineStr">
        <is>
          <t>DOSEP PRUEBA QAS</t>
        </is>
      </c>
      <c r="N43" t="inlineStr">
        <is>
          <t>ZTRA</t>
        </is>
      </c>
      <c r="O43" t="n">
        <v>2004</v>
      </c>
      <c r="P43" s="2" t="n">
        <v>20000306</v>
      </c>
      <c r="Q43" t="inlineStr">
        <is>
          <t>09.06.2021</t>
        </is>
      </c>
      <c r="R43" t="inlineStr">
        <is>
          <t>PE01</t>
        </is>
      </c>
      <c r="S43" t="inlineStr">
        <is>
          <t>URG</t>
        </is>
      </c>
      <c r="T43" t="n">
        <v>58</v>
      </c>
      <c r="U43" t="inlineStr">
        <is>
          <t>85519604</t>
        </is>
      </c>
      <c r="W43" t="e">
        <v>#N/A</v>
      </c>
    </row>
    <row r="44" ht="16.5" customHeight="1" s="34">
      <c r="A44" s="8" t="n">
        <v>202106091</v>
      </c>
      <c r="B44" s="9" t="inlineStr">
        <is>
          <t>84011044</t>
        </is>
      </c>
      <c r="C44" s="9" t="inlineStr">
        <is>
          <t>4015630066841</t>
        </is>
      </c>
      <c r="D44" s="9" t="inlineStr">
        <is>
          <t>9196000065174725</t>
        </is>
      </c>
      <c r="E44" s="8" t="n">
        <v>1</v>
      </c>
      <c r="F44" s="8" t="n">
        <v>0</v>
      </c>
      <c r="G44" s="9" t="inlineStr">
        <is>
          <t>14171071M</t>
        </is>
      </c>
      <c r="H44" s="8" t="n">
        <v>14171071</v>
      </c>
      <c r="I44" t="inlineStr">
        <is>
          <t xml:space="preserve">HILARIO </t>
        </is>
      </c>
      <c r="J44" s="9" t="inlineStr">
        <is>
          <t>AMIEVANICANDRO</t>
        </is>
      </c>
      <c r="K44" t="n">
        <v>1033417</v>
      </c>
      <c r="L44" s="35" t="inlineStr">
        <is>
          <t>129</t>
        </is>
      </c>
      <c r="M44" t="inlineStr">
        <is>
          <t>DOSEP PRUEBA QAS</t>
        </is>
      </c>
      <c r="N44" t="inlineStr">
        <is>
          <t>ZTRA</t>
        </is>
      </c>
      <c r="O44" t="n">
        <v>2004</v>
      </c>
      <c r="P44" s="2" t="n">
        <v>20000306</v>
      </c>
      <c r="Q44" t="inlineStr">
        <is>
          <t>09.06.2021</t>
        </is>
      </c>
      <c r="R44" t="inlineStr">
        <is>
          <t>PE01</t>
        </is>
      </c>
      <c r="S44" t="inlineStr">
        <is>
          <t>URG</t>
        </is>
      </c>
      <c r="T44" t="n">
        <v>60</v>
      </c>
      <c r="U44" t="inlineStr">
        <is>
          <t>85519606</t>
        </is>
      </c>
      <c r="W44" t="e">
        <v>#N/A</v>
      </c>
    </row>
    <row r="45" ht="16.5" customHeight="1" s="34">
      <c r="A45" s="8" t="n">
        <v>202106091</v>
      </c>
      <c r="B45" s="9" t="inlineStr">
        <is>
          <t>84011062</t>
        </is>
      </c>
      <c r="C45" s="9" t="inlineStr">
        <is>
          <t>4015630981977</t>
        </is>
      </c>
      <c r="D45" s="9" t="inlineStr">
        <is>
          <t>9196000065179104</t>
        </is>
      </c>
      <c r="E45" s="8" t="n">
        <v>1</v>
      </c>
      <c r="F45" s="8" t="n">
        <v>0</v>
      </c>
      <c r="G45" s="9" t="inlineStr">
        <is>
          <t>11731785F</t>
        </is>
      </c>
      <c r="H45" s="8" t="n">
        <v>11731785</v>
      </c>
      <c r="I45" t="inlineStr">
        <is>
          <t xml:space="preserve">EDITH </t>
        </is>
      </c>
      <c r="J45" s="9" t="inlineStr">
        <is>
          <t>OLIVARESELBA</t>
        </is>
      </c>
      <c r="K45" t="n">
        <v>1033364</v>
      </c>
      <c r="L45" s="35" t="inlineStr">
        <is>
          <t>129</t>
        </is>
      </c>
      <c r="M45" t="inlineStr">
        <is>
          <t>DOSEP PRUEBA QAS</t>
        </is>
      </c>
      <c r="N45" t="inlineStr">
        <is>
          <t>ZTRA</t>
        </is>
      </c>
      <c r="O45" t="n">
        <v>2004</v>
      </c>
      <c r="P45" s="2" t="n">
        <v>20000306</v>
      </c>
      <c r="Q45" t="inlineStr">
        <is>
          <t>09.06.2021</t>
        </is>
      </c>
      <c r="R45" t="inlineStr">
        <is>
          <t>PE01</t>
        </is>
      </c>
      <c r="S45" t="inlineStr">
        <is>
          <t>URG</t>
        </is>
      </c>
      <c r="T45" t="n">
        <v>62</v>
      </c>
      <c r="U45" t="inlineStr">
        <is>
          <t>85519607</t>
        </is>
      </c>
      <c r="W45" t="e">
        <v>#N/A</v>
      </c>
    </row>
    <row r="46" ht="16.5" customHeight="1" s="34">
      <c r="A46" s="8" t="n">
        <v>202106091</v>
      </c>
      <c r="B46" s="9" t="inlineStr">
        <is>
          <t>84011073</t>
        </is>
      </c>
      <c r="C46" s="9" t="inlineStr">
        <is>
          <t>7798058930969</t>
        </is>
      </c>
      <c r="D46" s="9" t="inlineStr">
        <is>
          <t>9196000065196145</t>
        </is>
      </c>
      <c r="E46" s="8" t="n">
        <v>2</v>
      </c>
      <c r="F46" s="8" t="n">
        <v>0</v>
      </c>
      <c r="G46" s="9" t="inlineStr">
        <is>
          <t>10945160M</t>
        </is>
      </c>
      <c r="H46" s="8" t="n">
        <v>10945160</v>
      </c>
      <c r="I46" t="inlineStr">
        <is>
          <t xml:space="preserve">SANTIAGO </t>
        </is>
      </c>
      <c r="J46" s="9" t="inlineStr">
        <is>
          <t>ANDRADAMANUEL</t>
        </is>
      </c>
      <c r="K46" t="n">
        <v>30298</v>
      </c>
      <c r="L46" s="35" t="inlineStr">
        <is>
          <t>129</t>
        </is>
      </c>
      <c r="M46" t="inlineStr">
        <is>
          <t>DOSEP PRUEBA QAS</t>
        </is>
      </c>
      <c r="N46" t="inlineStr">
        <is>
          <t>ZTRA</t>
        </is>
      </c>
      <c r="O46" t="n">
        <v>2004</v>
      </c>
      <c r="P46" s="2" t="n">
        <v>20000306</v>
      </c>
      <c r="Q46" t="inlineStr">
        <is>
          <t>09.06.2021</t>
        </is>
      </c>
      <c r="R46" t="inlineStr">
        <is>
          <t>PE01</t>
        </is>
      </c>
      <c r="S46" t="inlineStr">
        <is>
          <t>URG</t>
        </is>
      </c>
      <c r="T46" t="n">
        <v>64</v>
      </c>
      <c r="U46" t="inlineStr">
        <is>
          <t>85519608</t>
        </is>
      </c>
      <c r="W4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B5" sqref="B5"/>
    </sheetView>
  </sheetViews>
  <sheetFormatPr baseColWidth="10" defaultRowHeight="15"/>
  <sheetData>
    <row r="1">
      <c r="A1" s="15" t="n">
        <v>1033364</v>
      </c>
      <c r="B1" t="n">
        <v>24141</v>
      </c>
      <c r="C1" t="inlineStr">
        <is>
          <t>OK</t>
        </is>
      </c>
    </row>
    <row r="2">
      <c r="A2" s="15" t="n">
        <v>1033417</v>
      </c>
      <c r="B2" t="n">
        <v>1033118</v>
      </c>
    </row>
    <row r="3">
      <c r="A3" s="15" t="n">
        <v>11379</v>
      </c>
      <c r="B3" t="n">
        <v>10440</v>
      </c>
    </row>
    <row r="4">
      <c r="A4" s="15" t="n">
        <v>1034260</v>
      </c>
      <c r="B4" t="n">
        <v>21990</v>
      </c>
    </row>
    <row r="5">
      <c r="A5" s="16" t="n">
        <v>30298</v>
      </c>
      <c r="B5" t="n">
        <v>10109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2021-12-01T14:03:54Z</dcterms:modified>
  <cp:lastModifiedBy>Adrian Antonio Alarcon</cp:lastModifiedBy>
</cp:coreProperties>
</file>